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303000/WorkingDocLib/B文書/01労働衛生課/02業務第２係/0190■業務上疾病発生状況等調査[機密性2]/R6/07 セット版/"/>
    </mc:Choice>
  </mc:AlternateContent>
  <xr:revisionPtr revIDLastSave="25" documentId="8_{5A4A150A-F5C8-44F3-91A4-0035262DAED9}" xr6:coauthVersionLast="47" xr6:coauthVersionMax="47" xr10:uidLastSave="{4D074D2B-2ECA-490D-9CD9-DED262249616}"/>
  <bookViews>
    <workbookView xWindow="31665" yWindow="150" windowWidth="21600" windowHeight="15225" xr2:uid="{45FEB658-0500-4275-8F6A-B38F433C04AA}"/>
  </bookViews>
  <sheets>
    <sheet name="第１表" sheetId="1" r:id="rId1"/>
    <sheet name="第２表" sheetId="4" r:id="rId2"/>
    <sheet name="第３表" sheetId="5" r:id="rId3"/>
    <sheet name="第４表" sheetId="6" r:id="rId4"/>
    <sheet name="第５表" sheetId="7" r:id="rId5"/>
    <sheet name="第６表" sheetId="8" r:id="rId6"/>
    <sheet name="第７表" sheetId="9" r:id="rId7"/>
    <sheet name="第８表" sheetId="10" r:id="rId8"/>
    <sheet name="第９表" sheetId="11" r:id="rId9"/>
  </sheets>
  <definedNames>
    <definedName name="_xlnm._FilterDatabase" localSheetId="0" hidden="1">第１表!$B$2:$BA$28</definedName>
    <definedName name="_xlnm.Print_Area" localSheetId="0">第１表!$A$1:$BC$31</definedName>
    <definedName name="_xlnm.Print_Area" localSheetId="1">第２表!$A$1:$N$72</definedName>
    <definedName name="_xlnm.Print_Area" localSheetId="2">第３表!$A$1:$G$50</definedName>
    <definedName name="_xlnm.Print_Area" localSheetId="3">第４表!$A$1:$F$128</definedName>
    <definedName name="_xlnm.Print_Area" localSheetId="4">第５表!$A$1:$H$47</definedName>
    <definedName name="_xlnm.Print_Area" localSheetId="5">第６表!$A$1:$R$78</definedName>
    <definedName name="_xlnm.Print_Area" localSheetId="6">第７表!$A$1:$N$37</definedName>
    <definedName name="_xlnm.Print_Area" localSheetId="7">第８表!$A$1:$G$62</definedName>
    <definedName name="_xlnm.Print_Titles" localSheetId="0">第１表!$A:$B,第１表!$1:$4</definedName>
    <definedName name="_xlnm.Print_Titles" localSheetId="3">第４表!$4:$4</definedName>
    <definedName name="_xlnm.Print_Titles" localSheetId="7">第８表!$4:$5</definedName>
    <definedName name="_xlnm.Print_Titles" localSheetId="8">第９表!$4:$5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 i="4" l="1"/>
  <c r="AJ23" i="1"/>
  <c r="AJ22" i="1"/>
  <c r="F59" i="10"/>
  <c r="G59" i="10" s="1"/>
  <c r="G58" i="10"/>
  <c r="G57" i="10"/>
  <c r="G56" i="10"/>
  <c r="G55" i="10"/>
  <c r="G54" i="10"/>
  <c r="G53" i="10"/>
  <c r="G52" i="10"/>
  <c r="G51" i="10"/>
  <c r="G50" i="10"/>
  <c r="G49" i="10"/>
  <c r="G48" i="10"/>
  <c r="G47" i="10"/>
  <c r="G46" i="10"/>
  <c r="G45" i="10"/>
  <c r="G44" i="10"/>
  <c r="G43" i="10"/>
  <c r="G42" i="10"/>
  <c r="G39" i="10"/>
  <c r="E40" i="10" s="1"/>
  <c r="G40" i="10" s="1"/>
  <c r="G37" i="10"/>
  <c r="G36" i="10" s="1"/>
  <c r="D40" i="10" s="1"/>
  <c r="C40" i="10" s="1"/>
  <c r="G34" i="10"/>
  <c r="G33" i="10"/>
  <c r="G32" i="10"/>
  <c r="G31" i="10"/>
  <c r="G29" i="10"/>
  <c r="G28" i="10"/>
  <c r="G27" i="10"/>
  <c r="G26" i="10"/>
  <c r="G24" i="10"/>
  <c r="G23" i="10"/>
  <c r="G22" i="10"/>
  <c r="G21" i="10"/>
  <c r="G20" i="10"/>
  <c r="G19" i="10"/>
  <c r="G18" i="10"/>
  <c r="G17" i="10"/>
  <c r="G16" i="10"/>
  <c r="G15" i="10"/>
  <c r="G14" i="10"/>
  <c r="G13" i="10"/>
  <c r="G12" i="10"/>
  <c r="G11" i="10"/>
  <c r="G10" i="10"/>
  <c r="G9" i="10"/>
  <c r="G8" i="10"/>
  <c r="G7" i="10"/>
  <c r="H41" i="7"/>
  <c r="H40" i="7"/>
  <c r="H39" i="7"/>
  <c r="H38" i="7"/>
  <c r="H37" i="7"/>
  <c r="F36" i="7"/>
  <c r="H36" i="7" s="1"/>
  <c r="F35" i="7"/>
  <c r="F34" i="7"/>
  <c r="F33" i="7"/>
  <c r="F32" i="7"/>
  <c r="H32" i="7" s="1"/>
  <c r="H31" i="7"/>
  <c r="F31" i="7"/>
  <c r="F30" i="7"/>
  <c r="H30" i="7" s="1"/>
  <c r="F29" i="7"/>
  <c r="H29" i="7" s="1"/>
  <c r="F28" i="7"/>
  <c r="H28" i="7" s="1"/>
  <c r="H27" i="7"/>
  <c r="F27" i="7"/>
  <c r="F26" i="7"/>
  <c r="H26" i="7" s="1"/>
  <c r="F25" i="7"/>
  <c r="H25" i="7" s="1"/>
  <c r="F24" i="7"/>
  <c r="H24" i="7" s="1"/>
  <c r="H23" i="7"/>
  <c r="F23" i="7"/>
  <c r="F22" i="7"/>
  <c r="H22" i="7" s="1"/>
  <c r="F21" i="7"/>
  <c r="H21" i="7" s="1"/>
  <c r="F20" i="7"/>
  <c r="H20" i="7" s="1"/>
  <c r="H19" i="7"/>
  <c r="F19" i="7"/>
  <c r="F18" i="7"/>
  <c r="H18" i="7" s="1"/>
  <c r="F17" i="7"/>
  <c r="H17" i="7" s="1"/>
  <c r="F16" i="7"/>
  <c r="H16" i="7" s="1"/>
  <c r="H15" i="7"/>
  <c r="F15" i="7"/>
  <c r="F14" i="7"/>
  <c r="H14" i="7" s="1"/>
  <c r="F13" i="7"/>
  <c r="H13" i="7" s="1"/>
  <c r="F12" i="7"/>
  <c r="H12" i="7" s="1"/>
  <c r="H11" i="7"/>
  <c r="F11" i="7"/>
  <c r="F10" i="7"/>
  <c r="H10" i="7" s="1"/>
  <c r="F9" i="7"/>
  <c r="H9" i="7" s="1"/>
  <c r="F8" i="7"/>
  <c r="H8" i="7" s="1"/>
  <c r="H7" i="7"/>
  <c r="F7" i="7"/>
  <c r="F6" i="7"/>
  <c r="H6" i="7" s="1"/>
  <c r="F5" i="7"/>
  <c r="H5" i="7" s="1"/>
  <c r="F4" i="7"/>
  <c r="H4" i="7" s="1"/>
  <c r="H3" i="7"/>
  <c r="F3" i="7"/>
  <c r="E121" i="6"/>
  <c r="F121" i="6" s="1"/>
  <c r="D121" i="6"/>
  <c r="F120" i="6"/>
  <c r="F119" i="6"/>
  <c r="F118" i="6"/>
  <c r="F117" i="6"/>
  <c r="F116" i="6"/>
  <c r="F115" i="6"/>
  <c r="F114" i="6"/>
  <c r="F113" i="6"/>
  <c r="F112" i="6"/>
  <c r="F111" i="6"/>
  <c r="F110" i="6"/>
  <c r="F108" i="6"/>
  <c r="F107" i="6"/>
  <c r="F106" i="6"/>
  <c r="F105" i="6"/>
  <c r="F104" i="6"/>
  <c r="F103" i="6"/>
  <c r="F102" i="6"/>
  <c r="F101" i="6"/>
  <c r="F100" i="6"/>
  <c r="F99" i="6"/>
  <c r="F98" i="6"/>
  <c r="F97" i="6"/>
  <c r="F96" i="6"/>
  <c r="F95" i="6"/>
  <c r="F94" i="6"/>
  <c r="F93" i="6"/>
  <c r="F92" i="6"/>
  <c r="E91" i="6"/>
  <c r="E122" i="6" s="1"/>
  <c r="D91" i="6"/>
  <c r="D122" i="6" s="1"/>
  <c r="C91" i="6"/>
  <c r="C122" i="6" s="1"/>
  <c r="E90" i="6"/>
  <c r="D90" i="6"/>
  <c r="F90" i="6" s="1"/>
  <c r="C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E12" i="6"/>
  <c r="D12" i="6"/>
  <c r="F12" i="6" s="1"/>
  <c r="F11" i="6"/>
  <c r="F10" i="6"/>
  <c r="F9" i="6"/>
  <c r="F8" i="6"/>
  <c r="F7" i="6"/>
  <c r="F6" i="6"/>
  <c r="F5" i="6"/>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N63" i="4"/>
  <c r="N61" i="4"/>
  <c r="N59" i="4"/>
  <c r="N57" i="4"/>
  <c r="J57" i="4"/>
  <c r="N55" i="4"/>
  <c r="N53" i="4"/>
  <c r="N51" i="4"/>
  <c r="N49" i="4"/>
  <c r="N47" i="4"/>
  <c r="N45" i="4"/>
  <c r="N43" i="4"/>
  <c r="N41" i="4"/>
  <c r="N39" i="4"/>
  <c r="N37" i="4"/>
  <c r="N35" i="4"/>
  <c r="N33" i="4"/>
  <c r="N31" i="4"/>
  <c r="N29" i="4"/>
  <c r="N27" i="4"/>
  <c r="N25" i="4"/>
  <c r="N23" i="4"/>
  <c r="N21" i="4"/>
  <c r="N19" i="4"/>
  <c r="N17" i="4"/>
  <c r="N15" i="4"/>
  <c r="N13" i="4"/>
  <c r="N11" i="4"/>
  <c r="N9" i="4"/>
  <c r="N6" i="4"/>
  <c r="N4" i="4"/>
  <c r="AY27" i="1"/>
  <c r="AV27" i="1"/>
  <c r="AU27" i="1"/>
  <c r="AR27" i="1"/>
  <c r="AQ27" i="1"/>
  <c r="AN27" i="1"/>
  <c r="AM27" i="1"/>
  <c r="AI27" i="1"/>
  <c r="AF27" i="1"/>
  <c r="AE27" i="1"/>
  <c r="AB27" i="1"/>
  <c r="AA27" i="1"/>
  <c r="X27" i="1"/>
  <c r="W27" i="1"/>
  <c r="T27" i="1"/>
  <c r="S27" i="1"/>
  <c r="P27" i="1"/>
  <c r="O27" i="1"/>
  <c r="L27" i="1"/>
  <c r="K27" i="1"/>
  <c r="H27" i="1"/>
  <c r="G27" i="1"/>
  <c r="D27" i="1"/>
  <c r="C27" i="1"/>
  <c r="BA26" i="1"/>
  <c r="BC26" i="1" s="1"/>
  <c r="AZ26" i="1"/>
  <c r="BB26" i="1" s="1"/>
  <c r="AJ26" i="1"/>
  <c r="BA25" i="1"/>
  <c r="BC25" i="1" s="1"/>
  <c r="AJ25" i="1"/>
  <c r="AZ25" i="1" s="1"/>
  <c r="BB25" i="1" s="1"/>
  <c r="BC24" i="1"/>
  <c r="BA24" i="1"/>
  <c r="AJ24" i="1"/>
  <c r="AZ24" i="1" s="1"/>
  <c r="BB24" i="1" s="1"/>
  <c r="AK23" i="1"/>
  <c r="BA23" i="1" s="1"/>
  <c r="BC23" i="1" s="1"/>
  <c r="AZ23" i="1"/>
  <c r="BB23" i="1" s="1"/>
  <c r="BA22" i="1"/>
  <c r="BC22" i="1" s="1"/>
  <c r="AZ22" i="1"/>
  <c r="BB22" i="1" s="1"/>
  <c r="BC21" i="1"/>
  <c r="BA21" i="1"/>
  <c r="AJ21" i="1"/>
  <c r="AZ21" i="1" s="1"/>
  <c r="BB21" i="1" s="1"/>
  <c r="BC20" i="1"/>
  <c r="BA20" i="1"/>
  <c r="AJ20" i="1"/>
  <c r="AZ20" i="1" s="1"/>
  <c r="BB20" i="1" s="1"/>
  <c r="BA19" i="1"/>
  <c r="BC19" i="1" s="1"/>
  <c r="AZ19" i="1"/>
  <c r="BB19" i="1" s="1"/>
  <c r="AJ19" i="1"/>
  <c r="BB18" i="1"/>
  <c r="BA18" i="1"/>
  <c r="BC18" i="1" s="1"/>
  <c r="AZ18" i="1"/>
  <c r="AJ18" i="1"/>
  <c r="BC17" i="1"/>
  <c r="BB17" i="1"/>
  <c r="BA17" i="1"/>
  <c r="AZ17" i="1"/>
  <c r="AY16" i="1"/>
  <c r="AX16" i="1"/>
  <c r="AX27" i="1" s="1"/>
  <c r="AW16" i="1"/>
  <c r="AW27" i="1" s="1"/>
  <c r="AV16" i="1"/>
  <c r="AU16" i="1"/>
  <c r="AT16" i="1"/>
  <c r="AT27" i="1" s="1"/>
  <c r="AS16" i="1"/>
  <c r="AS27" i="1" s="1"/>
  <c r="AR16" i="1"/>
  <c r="AQ16" i="1"/>
  <c r="AP16" i="1"/>
  <c r="AP27" i="1" s="1"/>
  <c r="AO16" i="1"/>
  <c r="AO27" i="1" s="1"/>
  <c r="AN16" i="1"/>
  <c r="AM16" i="1"/>
  <c r="AL16" i="1"/>
  <c r="AL27" i="1" s="1"/>
  <c r="AK16" i="1"/>
  <c r="AK27" i="1" s="1"/>
  <c r="AI16" i="1"/>
  <c r="AH16" i="1"/>
  <c r="AH27" i="1" s="1"/>
  <c r="AG16" i="1"/>
  <c r="AG27" i="1" s="1"/>
  <c r="AF16" i="1"/>
  <c r="AE16" i="1"/>
  <c r="AD16" i="1"/>
  <c r="AD27" i="1" s="1"/>
  <c r="AC16" i="1"/>
  <c r="AC27" i="1" s="1"/>
  <c r="AB16" i="1"/>
  <c r="AA16" i="1"/>
  <c r="Z16" i="1"/>
  <c r="Z27" i="1" s="1"/>
  <c r="Y16" i="1"/>
  <c r="Y27" i="1" s="1"/>
  <c r="X16" i="1"/>
  <c r="W16" i="1"/>
  <c r="V16" i="1"/>
  <c r="V27" i="1" s="1"/>
  <c r="U16" i="1"/>
  <c r="U27" i="1" s="1"/>
  <c r="T16" i="1"/>
  <c r="S16" i="1"/>
  <c r="R16" i="1"/>
  <c r="R27" i="1" s="1"/>
  <c r="Q16" i="1"/>
  <c r="Q27" i="1" s="1"/>
  <c r="P16" i="1"/>
  <c r="O16" i="1"/>
  <c r="N16" i="1"/>
  <c r="N27" i="1" s="1"/>
  <c r="M16" i="1"/>
  <c r="M27" i="1" s="1"/>
  <c r="L16" i="1"/>
  <c r="K16" i="1"/>
  <c r="J16" i="1"/>
  <c r="BA16" i="1" s="1"/>
  <c r="BC16" i="1" s="1"/>
  <c r="I16" i="1"/>
  <c r="I27" i="1" s="1"/>
  <c r="H16" i="1"/>
  <c r="G16" i="1"/>
  <c r="F16" i="1"/>
  <c r="F27" i="1" s="1"/>
  <c r="E16" i="1"/>
  <c r="E27" i="1" s="1"/>
  <c r="D16" i="1"/>
  <c r="C16" i="1"/>
  <c r="BC15" i="1"/>
  <c r="BA15" i="1"/>
  <c r="AJ15" i="1"/>
  <c r="AZ15" i="1" s="1"/>
  <c r="BB15" i="1" s="1"/>
  <c r="BA14" i="1"/>
  <c r="BC14" i="1" s="1"/>
  <c r="AZ14" i="1"/>
  <c r="BB14" i="1" s="1"/>
  <c r="AJ14" i="1"/>
  <c r="BA13" i="1"/>
  <c r="BC13" i="1" s="1"/>
  <c r="AZ13" i="1"/>
  <c r="BB13" i="1" s="1"/>
  <c r="AJ13" i="1"/>
  <c r="BC12" i="1"/>
  <c r="BA12" i="1"/>
  <c r="AJ12" i="1"/>
  <c r="AZ12" i="1" s="1"/>
  <c r="BB12" i="1" s="1"/>
  <c r="BC11" i="1"/>
  <c r="BA11" i="1"/>
  <c r="AJ11" i="1"/>
  <c r="AZ11" i="1" s="1"/>
  <c r="BB11" i="1" s="1"/>
  <c r="BA10" i="1"/>
  <c r="BC10" i="1" s="1"/>
  <c r="AZ10" i="1"/>
  <c r="BB10" i="1" s="1"/>
  <c r="BA9" i="1"/>
  <c r="BC9" i="1" s="1"/>
  <c r="AZ9" i="1"/>
  <c r="BB9" i="1" s="1"/>
  <c r="AJ9" i="1"/>
  <c r="BA8" i="1"/>
  <c r="BC8" i="1" s="1"/>
  <c r="AZ8" i="1"/>
  <c r="BB8" i="1" s="1"/>
  <c r="AJ8" i="1"/>
  <c r="BC7" i="1"/>
  <c r="BA7" i="1"/>
  <c r="AJ7" i="1"/>
  <c r="AZ7" i="1" s="1"/>
  <c r="BB7" i="1" s="1"/>
  <c r="BC6" i="1"/>
  <c r="BA6" i="1"/>
  <c r="AJ6" i="1"/>
  <c r="AZ6" i="1" s="1"/>
  <c r="BB6" i="1" s="1"/>
  <c r="BA5" i="1"/>
  <c r="BC5" i="1" s="1"/>
  <c r="AZ5" i="1"/>
  <c r="BB5" i="1" s="1"/>
  <c r="AJ5" i="1"/>
  <c r="AJ16" i="1" s="1"/>
  <c r="AJ27" i="1" l="1"/>
  <c r="AZ27" i="1" s="1"/>
  <c r="BB27" i="1" s="1"/>
  <c r="G38" i="10"/>
  <c r="F122" i="6"/>
  <c r="F91" i="6"/>
  <c r="AZ16" i="1"/>
  <c r="BB16" i="1" s="1"/>
  <c r="J27" i="1"/>
  <c r="BA27" i="1" s="1"/>
  <c r="BC27" i="1" s="1"/>
</calcChain>
</file>

<file path=xl/sharedStrings.xml><?xml version="1.0" encoding="utf-8"?>
<sst xmlns="http://schemas.openxmlformats.org/spreadsheetml/2006/main" count="516" uniqueCount="477">
  <si>
    <t>令和６年業務上疾病発生状況（業種別・疾病別）</t>
    <rPh sb="0" eb="2">
      <t>レイワ</t>
    </rPh>
    <rPh sb="3" eb="4">
      <t>ネン</t>
    </rPh>
    <rPh sb="4" eb="7">
      <t>ギョウムジョウ</t>
    </rPh>
    <phoneticPr fontId="4"/>
  </si>
  <si>
    <t>疾病分類</t>
    <phoneticPr fontId="4"/>
  </si>
  <si>
    <t>(1)</t>
  </si>
  <si>
    <t>物理的因子による疾病</t>
    <phoneticPr fontId="4"/>
  </si>
  <si>
    <t>作業態様に起因する疾病</t>
    <phoneticPr fontId="4"/>
  </si>
  <si>
    <t>(13)</t>
  </si>
  <si>
    <t>(14)</t>
  </si>
  <si>
    <t>(15)</t>
  </si>
  <si>
    <t>(16)</t>
  </si>
  <si>
    <t>がん</t>
    <phoneticPr fontId="4"/>
  </si>
  <si>
    <t>(20)</t>
  </si>
  <si>
    <t>(21)</t>
    <phoneticPr fontId="11"/>
  </si>
  <si>
    <t>(22)</t>
    <phoneticPr fontId="11"/>
  </si>
  <si>
    <t>(2)</t>
  </si>
  <si>
    <t>(3)</t>
  </si>
  <si>
    <t>(4)</t>
  </si>
  <si>
    <t>(5)</t>
  </si>
  <si>
    <t>(6)</t>
  </si>
  <si>
    <t>(7)</t>
    <phoneticPr fontId="4"/>
  </si>
  <si>
    <t>(8)</t>
  </si>
  <si>
    <t>(9)</t>
  </si>
  <si>
    <t>(10)</t>
  </si>
  <si>
    <t>(11)</t>
  </si>
  <si>
    <t>(12)</t>
  </si>
  <si>
    <t>(17)</t>
    <phoneticPr fontId="4"/>
  </si>
  <si>
    <t>(18)</t>
  </si>
  <si>
    <r>
      <t xml:space="preserve">      (19)</t>
    </r>
    <r>
      <rPr>
        <sz val="3"/>
        <color indexed="8"/>
        <rFont val="ＭＳ 明朝"/>
        <family val="1"/>
        <charset val="128"/>
      </rPr>
      <t xml:space="preserve">
</t>
    </r>
    <r>
      <rPr>
        <sz val="10"/>
        <color indexed="8"/>
        <rFont val="ＭＳ 明朝"/>
        <family val="1"/>
        <charset val="128"/>
      </rPr>
      <t>　（17）
　（18）</t>
    </r>
    <phoneticPr fontId="4"/>
  </si>
  <si>
    <t>業種</t>
    <rPh sb="0" eb="2">
      <t>ギョウシュ</t>
    </rPh>
    <phoneticPr fontId="11"/>
  </si>
  <si>
    <t>　　食 料 品 製 造 業</t>
    <phoneticPr fontId="4"/>
  </si>
  <si>
    <t>　　繊 維 ・ 繊 維 製 品 製 造 業</t>
    <phoneticPr fontId="4"/>
  </si>
  <si>
    <t>　　木 材 ・ 木 製 品 家 具 装 備 品 製 造 業　</t>
    <phoneticPr fontId="4"/>
  </si>
  <si>
    <t>　　パ ル プ ・ 紙   紙 加 工 品 印 刷 ・ 製 本 業</t>
  </si>
  <si>
    <t>　　化 学 工 業</t>
    <phoneticPr fontId="4"/>
  </si>
  <si>
    <t>　　窯 業 ・ 土 石 製 品 製 造 業</t>
    <phoneticPr fontId="4"/>
  </si>
  <si>
    <t>　　鉄 鋼 ・ 非 鉄 金 属 製 造 業</t>
    <phoneticPr fontId="4"/>
  </si>
  <si>
    <t>　　金 属 製 品 製 造 業</t>
    <phoneticPr fontId="4"/>
  </si>
  <si>
    <t>　　一 般 ・ 電 気 ・ 輸 送 用 機 械 工 業</t>
    <phoneticPr fontId="4"/>
  </si>
  <si>
    <t>　　電 気 ・ ガ ス ・ 水 道 業</t>
    <phoneticPr fontId="4"/>
  </si>
  <si>
    <t>　　そ の 他 の 製 造 業</t>
    <phoneticPr fontId="4"/>
  </si>
  <si>
    <t>　製　造　業　小　計</t>
    <phoneticPr fontId="4"/>
  </si>
  <si>
    <t>　     鉱　　　　　　　業</t>
    <phoneticPr fontId="4"/>
  </si>
  <si>
    <t>　     建　　　設　　　業</t>
    <phoneticPr fontId="4"/>
  </si>
  <si>
    <t>　     運　輸　交　通　業</t>
    <phoneticPr fontId="4"/>
  </si>
  <si>
    <t>　     貨　物　取　扱　業</t>
    <phoneticPr fontId="4"/>
  </si>
  <si>
    <t>　     農　林　水　産　業</t>
    <phoneticPr fontId="4"/>
  </si>
  <si>
    <t>　</t>
  </si>
  <si>
    <t xml:space="preserve">       商　業　・　金　融　・　広　告　業</t>
    <phoneticPr fontId="4"/>
  </si>
  <si>
    <t xml:space="preserve">       保　健　衛　生　業</t>
    <phoneticPr fontId="4"/>
  </si>
  <si>
    <t>　     接　客　・　娯　楽　業</t>
    <phoneticPr fontId="4"/>
  </si>
  <si>
    <t xml:space="preserve">       清　掃　・　と　畜　業</t>
    <phoneticPr fontId="4"/>
  </si>
  <si>
    <t>　     そ　の　他　の　事　業</t>
    <phoneticPr fontId="4"/>
  </si>
  <si>
    <t>　合　　　　　　計</t>
    <phoneticPr fontId="4"/>
  </si>
  <si>
    <t>資料：業務上疾病調</t>
    <phoneticPr fontId="4"/>
  </si>
  <si>
    <t>（注）</t>
    <rPh sb="1" eb="2">
      <t>チュウ</t>
    </rPh>
    <phoneticPr fontId="4"/>
  </si>
  <si>
    <t>１　表は休業４日以上のものである。</t>
    <rPh sb="2" eb="3">
      <t>ヒョウ</t>
    </rPh>
    <rPh sb="4" eb="6">
      <t>キュウギョウ</t>
    </rPh>
    <rPh sb="7" eb="8">
      <t>ニチ</t>
    </rPh>
    <rPh sb="8" eb="10">
      <t>イジョウ</t>
    </rPh>
    <phoneticPr fontId="4"/>
  </si>
  <si>
    <t>４　「化学物質」は労働基準法施行規則別表第１の２第７号に掲げる名称の化学物質である。</t>
    <rPh sb="3" eb="5">
      <t>カガク</t>
    </rPh>
    <rPh sb="5" eb="7">
      <t>ブッシツ</t>
    </rPh>
    <rPh sb="9" eb="11">
      <t>ロウドウ</t>
    </rPh>
    <rPh sb="11" eb="14">
      <t>キジュンホウ</t>
    </rPh>
    <rPh sb="14" eb="16">
      <t>セコウ</t>
    </rPh>
    <rPh sb="16" eb="18">
      <t>キソク</t>
    </rPh>
    <rPh sb="18" eb="20">
      <t>ベッピョウ</t>
    </rPh>
    <rPh sb="20" eb="21">
      <t>ダイ</t>
    </rPh>
    <rPh sb="24" eb="25">
      <t>ダイ</t>
    </rPh>
    <rPh sb="26" eb="27">
      <t>ゴウ</t>
    </rPh>
    <rPh sb="28" eb="29">
      <t>カカ</t>
    </rPh>
    <rPh sb="31" eb="33">
      <t>メイショウ</t>
    </rPh>
    <rPh sb="34" eb="36">
      <t>カガク</t>
    </rPh>
    <rPh sb="36" eb="38">
      <t>ブッシツ</t>
    </rPh>
    <phoneticPr fontId="4"/>
  </si>
  <si>
    <t>２　疾病分類は労働基準法施行規則第３５条によるものを整理したものである。</t>
    <rPh sb="2" eb="4">
      <t>シッペイ</t>
    </rPh>
    <rPh sb="4" eb="6">
      <t>ブンルイ</t>
    </rPh>
    <rPh sb="7" eb="9">
      <t>ロウドウ</t>
    </rPh>
    <rPh sb="9" eb="12">
      <t>キジュンホウ</t>
    </rPh>
    <rPh sb="12" eb="14">
      <t>セコウ</t>
    </rPh>
    <rPh sb="14" eb="16">
      <t>キソク</t>
    </rPh>
    <rPh sb="16" eb="17">
      <t>ダイ</t>
    </rPh>
    <rPh sb="19" eb="20">
      <t>ジョウ</t>
    </rPh>
    <rPh sb="26" eb="28">
      <t>セイリ</t>
    </rPh>
    <phoneticPr fontId="4"/>
  </si>
  <si>
    <t>３　表中の（　　）は死亡で内数である。</t>
    <rPh sb="2" eb="3">
      <t>ヒョウ</t>
    </rPh>
    <rPh sb="3" eb="4">
      <t>チュウ</t>
    </rPh>
    <rPh sb="10" eb="12">
      <t>シボウ</t>
    </rPh>
    <rPh sb="13" eb="15">
      <t>ウチスウ</t>
    </rPh>
    <phoneticPr fontId="4"/>
  </si>
  <si>
    <t>業務上疾病発生状況（年次別）</t>
    <rPh sb="0" eb="3">
      <t>ギョウムジョウ</t>
    </rPh>
    <rPh sb="3" eb="5">
      <t>シッペイ</t>
    </rPh>
    <rPh sb="5" eb="7">
      <t>ハッセイ</t>
    </rPh>
    <rPh sb="7" eb="9">
      <t>ジョウキョウ</t>
    </rPh>
    <rPh sb="10" eb="12">
      <t>ネンジ</t>
    </rPh>
    <rPh sb="12" eb="13">
      <t>ベツ</t>
    </rPh>
    <phoneticPr fontId="16"/>
  </si>
  <si>
    <t>製　　造　　業</t>
    <rPh sb="0" eb="1">
      <t>セイ</t>
    </rPh>
    <rPh sb="3" eb="4">
      <t>ヅクリ</t>
    </rPh>
    <rPh sb="6" eb="7">
      <t>ギョウ</t>
    </rPh>
    <phoneticPr fontId="16"/>
  </si>
  <si>
    <t>鉱
業</t>
    <rPh sb="0" eb="1">
      <t>コウ</t>
    </rPh>
    <rPh sb="4" eb="5">
      <t>ギョウ</t>
    </rPh>
    <phoneticPr fontId="16"/>
  </si>
  <si>
    <t>建
設
業</t>
    <rPh sb="0" eb="1">
      <t>ケン</t>
    </rPh>
    <rPh sb="3" eb="4">
      <t>セツ</t>
    </rPh>
    <rPh sb="6" eb="7">
      <t>ギョウ</t>
    </rPh>
    <phoneticPr fontId="16"/>
  </si>
  <si>
    <t>運
輸
交
通
業</t>
    <rPh sb="0" eb="1">
      <t>ウン</t>
    </rPh>
    <rPh sb="2" eb="3">
      <t>ユ</t>
    </rPh>
    <rPh sb="4" eb="5">
      <t>コウ</t>
    </rPh>
    <rPh sb="6" eb="7">
      <t>ツウ</t>
    </rPh>
    <rPh sb="8" eb="9">
      <t>ギョウ</t>
    </rPh>
    <phoneticPr fontId="16"/>
  </si>
  <si>
    <t>貨
物
取
扱
業</t>
    <rPh sb="0" eb="1">
      <t>カ</t>
    </rPh>
    <rPh sb="2" eb="3">
      <t>モノ</t>
    </rPh>
    <rPh sb="4" eb="5">
      <t>トリ</t>
    </rPh>
    <rPh sb="6" eb="7">
      <t>アツカイ</t>
    </rPh>
    <rPh sb="8" eb="9">
      <t>ギョウ</t>
    </rPh>
    <phoneticPr fontId="16"/>
  </si>
  <si>
    <t>そ
の
他
の
事
業</t>
    <rPh sb="4" eb="5">
      <t>タ</t>
    </rPh>
    <rPh sb="8" eb="9">
      <t>コト</t>
    </rPh>
    <rPh sb="10" eb="11">
      <t>ギョウ</t>
    </rPh>
    <phoneticPr fontId="16"/>
  </si>
  <si>
    <t>合
計</t>
    <rPh sb="0" eb="1">
      <t>ゴウ</t>
    </rPh>
    <rPh sb="4" eb="5">
      <t>ケイ</t>
    </rPh>
    <phoneticPr fontId="16"/>
  </si>
  <si>
    <t>全
製
造
業</t>
    <rPh sb="0" eb="1">
      <t>ゼン</t>
    </rPh>
    <rPh sb="2" eb="3">
      <t>セイ</t>
    </rPh>
    <rPh sb="4" eb="5">
      <t>ヅクリ</t>
    </rPh>
    <rPh sb="6" eb="7">
      <t>ギョウ</t>
    </rPh>
    <phoneticPr fontId="16"/>
  </si>
  <si>
    <t>繊
維
工
業</t>
    <rPh sb="0" eb="1">
      <t>セン</t>
    </rPh>
    <rPh sb="2" eb="3">
      <t>ユイ</t>
    </rPh>
    <rPh sb="4" eb="5">
      <t>コウ</t>
    </rPh>
    <rPh sb="6" eb="7">
      <t>ギョウ</t>
    </rPh>
    <phoneticPr fontId="16"/>
  </si>
  <si>
    <t>化
学
工
業</t>
    <rPh sb="0" eb="1">
      <t>カ</t>
    </rPh>
    <rPh sb="2" eb="3">
      <t>ガク</t>
    </rPh>
    <rPh sb="4" eb="5">
      <t>コウ</t>
    </rPh>
    <rPh sb="6" eb="7">
      <t>ギョウ</t>
    </rPh>
    <phoneticPr fontId="16"/>
  </si>
  <si>
    <t>窯製
業品
　・製
土造
石業</t>
    <rPh sb="0" eb="1">
      <t>カマ</t>
    </rPh>
    <rPh sb="1" eb="2">
      <t>セイ</t>
    </rPh>
    <rPh sb="3" eb="4">
      <t>ギョウ</t>
    </rPh>
    <rPh sb="4" eb="5">
      <t>シナ</t>
    </rPh>
    <rPh sb="8" eb="9">
      <t>セイ</t>
    </rPh>
    <rPh sb="10" eb="11">
      <t>ツチ</t>
    </rPh>
    <rPh sb="11" eb="12">
      <t>ヅクリ</t>
    </rPh>
    <rPh sb="13" eb="14">
      <t>イシ</t>
    </rPh>
    <rPh sb="14" eb="15">
      <t>ギョウ</t>
    </rPh>
    <phoneticPr fontId="16"/>
  </si>
  <si>
    <t>金
属
工
業</t>
    <rPh sb="0" eb="1">
      <t>キン</t>
    </rPh>
    <rPh sb="2" eb="3">
      <t>ゾク</t>
    </rPh>
    <rPh sb="4" eb="5">
      <t>コウ</t>
    </rPh>
    <rPh sb="6" eb="7">
      <t>ギョウ</t>
    </rPh>
    <phoneticPr fontId="16"/>
  </si>
  <si>
    <t>機
械
器
具
工
業</t>
    <rPh sb="0" eb="1">
      <t>キ</t>
    </rPh>
    <rPh sb="2" eb="3">
      <t>カイ</t>
    </rPh>
    <rPh sb="4" eb="5">
      <t>ウツワ</t>
    </rPh>
    <rPh sb="6" eb="7">
      <t>グ</t>
    </rPh>
    <rPh sb="8" eb="9">
      <t>コウ</t>
    </rPh>
    <rPh sb="10" eb="11">
      <t>ギョウ</t>
    </rPh>
    <phoneticPr fontId="16"/>
  </si>
  <si>
    <t>昭和35年</t>
    <rPh sb="0" eb="2">
      <t>ショウワ</t>
    </rPh>
    <rPh sb="4" eb="5">
      <t>ネン</t>
    </rPh>
    <phoneticPr fontId="16"/>
  </si>
  <si>
    <t>平成元年</t>
    <rPh sb="0" eb="2">
      <t>ヘイセイ</t>
    </rPh>
    <rPh sb="2" eb="4">
      <t>ガンネン</t>
    </rPh>
    <phoneticPr fontId="16"/>
  </si>
  <si>
    <r>
      <t>28</t>
    </r>
    <r>
      <rPr>
        <vertAlign val="superscript"/>
        <sz val="11"/>
        <color indexed="8"/>
        <rFont val="ＭＳ Ｐゴシック"/>
        <family val="3"/>
        <charset val="128"/>
      </rPr>
      <t>※1</t>
    </r>
    <phoneticPr fontId="4"/>
  </si>
  <si>
    <t>平成31年/令和元年</t>
    <rPh sb="0" eb="2">
      <t>ヘイセイ</t>
    </rPh>
    <rPh sb="4" eb="5">
      <t>ネン</t>
    </rPh>
    <rPh sb="6" eb="8">
      <t>レイワ</t>
    </rPh>
    <rPh sb="8" eb="10">
      <t>ガンネン</t>
    </rPh>
    <phoneticPr fontId="4"/>
  </si>
  <si>
    <r>
      <t>2</t>
    </r>
    <r>
      <rPr>
        <vertAlign val="superscript"/>
        <sz val="10"/>
        <color indexed="8"/>
        <rFont val="ＭＳ Ｐゴシック"/>
        <family val="3"/>
        <charset val="128"/>
      </rPr>
      <t>※2</t>
    </r>
    <phoneticPr fontId="4"/>
  </si>
  <si>
    <r>
      <t>3</t>
    </r>
    <r>
      <rPr>
        <vertAlign val="superscript"/>
        <sz val="10"/>
        <color indexed="8"/>
        <rFont val="ＭＳ Ｐゴシック"/>
        <family val="3"/>
        <charset val="128"/>
      </rPr>
      <t>※2</t>
    </r>
    <phoneticPr fontId="4"/>
  </si>
  <si>
    <r>
      <t>4</t>
    </r>
    <r>
      <rPr>
        <vertAlign val="superscript"/>
        <sz val="10"/>
        <color indexed="8"/>
        <rFont val="ＭＳ Ｐゴシック"/>
        <family val="3"/>
        <charset val="128"/>
      </rPr>
      <t>※2</t>
    </r>
    <phoneticPr fontId="4"/>
  </si>
  <si>
    <r>
      <t>5</t>
    </r>
    <r>
      <rPr>
        <vertAlign val="superscript"/>
        <sz val="10"/>
        <color indexed="8"/>
        <rFont val="ＭＳ Ｐゴシック"/>
        <family val="3"/>
        <charset val="128"/>
      </rPr>
      <t>※2</t>
    </r>
    <phoneticPr fontId="4"/>
  </si>
  <si>
    <r>
      <t>6</t>
    </r>
    <r>
      <rPr>
        <vertAlign val="superscript"/>
        <sz val="10"/>
        <color indexed="8"/>
        <rFont val="ＭＳ Ｐゴシック"/>
        <family val="3"/>
        <charset val="128"/>
      </rPr>
      <t>※2</t>
    </r>
    <phoneticPr fontId="4"/>
  </si>
  <si>
    <t>　資料：業務上疾病調　　（注）1　表は休業4日以上のものである。</t>
    <rPh sb="1" eb="3">
      <t>シリョウ</t>
    </rPh>
    <rPh sb="4" eb="7">
      <t>ギョウムジョウ</t>
    </rPh>
    <rPh sb="7" eb="9">
      <t>シッペイ</t>
    </rPh>
    <rPh sb="9" eb="10">
      <t>シラ</t>
    </rPh>
    <rPh sb="13" eb="14">
      <t>チュウ</t>
    </rPh>
    <rPh sb="17" eb="18">
      <t>ヒョウ</t>
    </rPh>
    <rPh sb="19" eb="21">
      <t>キュウギョウ</t>
    </rPh>
    <rPh sb="22" eb="23">
      <t>カ</t>
    </rPh>
    <rPh sb="23" eb="25">
      <t>イジョウ</t>
    </rPh>
    <phoneticPr fontId="16"/>
  </si>
  <si>
    <t>　　　　　　　　　　　　　　　　　　2　（　）は疾病者数年千人率　　疾病者数年千人率＝</t>
    <rPh sb="24" eb="26">
      <t>シッペイ</t>
    </rPh>
    <rPh sb="26" eb="27">
      <t>シャ</t>
    </rPh>
    <rPh sb="27" eb="28">
      <t>スウ</t>
    </rPh>
    <rPh sb="28" eb="29">
      <t>ネン</t>
    </rPh>
    <rPh sb="29" eb="31">
      <t>センニン</t>
    </rPh>
    <rPh sb="31" eb="32">
      <t>リツ</t>
    </rPh>
    <rPh sb="34" eb="36">
      <t>シッペイ</t>
    </rPh>
    <rPh sb="36" eb="37">
      <t>シャ</t>
    </rPh>
    <rPh sb="37" eb="38">
      <t>スウ</t>
    </rPh>
    <rPh sb="38" eb="39">
      <t>ネン</t>
    </rPh>
    <rPh sb="39" eb="41">
      <t>センニン</t>
    </rPh>
    <rPh sb="41" eb="42">
      <t>リツ</t>
    </rPh>
    <phoneticPr fontId="16"/>
  </si>
  <si>
    <t>疾病者数</t>
    <rPh sb="0" eb="2">
      <t>シッペイ</t>
    </rPh>
    <rPh sb="2" eb="3">
      <t>シャ</t>
    </rPh>
    <rPh sb="3" eb="4">
      <t>スウ</t>
    </rPh>
    <phoneticPr fontId="16"/>
  </si>
  <si>
    <t>×1,000</t>
    <phoneticPr fontId="16"/>
  </si>
  <si>
    <t>労働基準法適用労働者数</t>
    <rPh sb="0" eb="2">
      <t>ロウドウ</t>
    </rPh>
    <rPh sb="2" eb="4">
      <t>キジュン</t>
    </rPh>
    <rPh sb="4" eb="5">
      <t>ホウ</t>
    </rPh>
    <rPh sb="5" eb="7">
      <t>テキヨウ</t>
    </rPh>
    <rPh sb="7" eb="9">
      <t>ロウドウ</t>
    </rPh>
    <rPh sb="9" eb="10">
      <t>シャ</t>
    </rPh>
    <rPh sb="10" eb="11">
      <t>スウ</t>
    </rPh>
    <phoneticPr fontId="16"/>
  </si>
  <si>
    <t>　　　　　　　　　　　　　　　　　　3　平成26年までの労働基準法適用労働者数は経済センサス、</t>
    <rPh sb="20" eb="22">
      <t>ヘイセイ</t>
    </rPh>
    <rPh sb="24" eb="25">
      <t>ネン</t>
    </rPh>
    <rPh sb="28" eb="30">
      <t>ロウドウ</t>
    </rPh>
    <rPh sb="30" eb="33">
      <t>キジュンホウ</t>
    </rPh>
    <rPh sb="33" eb="35">
      <t>テキヨウ</t>
    </rPh>
    <rPh sb="35" eb="38">
      <t>ロウドウシャ</t>
    </rPh>
    <rPh sb="38" eb="39">
      <t>スウ</t>
    </rPh>
    <rPh sb="40" eb="42">
      <t>ケイザイ</t>
    </rPh>
    <phoneticPr fontId="16"/>
  </si>
  <si>
    <t>　　　　　　　　　　　　　　　　　　　　平成27年からの労働基準法適用労働者数は労働力調査より。</t>
    <phoneticPr fontId="4"/>
  </si>
  <si>
    <t>　　　　　　　　　　　　　　　　　　4　※1は公表値を修正している。</t>
    <phoneticPr fontId="4"/>
  </si>
  <si>
    <t>　　　　　　　　　　　　　　　　　　5　※2令和２年以降は新型コロナウイルス感染症のり患によるものを含む。</t>
    <rPh sb="22" eb="24">
      <t>レイワ</t>
    </rPh>
    <rPh sb="25" eb="26">
      <t>ネン</t>
    </rPh>
    <rPh sb="26" eb="28">
      <t>イコウ</t>
    </rPh>
    <rPh sb="29" eb="31">
      <t>シンガタ</t>
    </rPh>
    <rPh sb="38" eb="41">
      <t>カンセンショウ</t>
    </rPh>
    <rPh sb="43" eb="44">
      <t>カン</t>
    </rPh>
    <rPh sb="50" eb="51">
      <t>フク</t>
    </rPh>
    <phoneticPr fontId="4"/>
  </si>
  <si>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16"/>
  </si>
  <si>
    <t>　　　　　　　　項目
　　　年</t>
    <rPh sb="8" eb="10">
      <t>コウモク</t>
    </rPh>
    <rPh sb="14" eb="15">
      <t>ネン</t>
    </rPh>
    <phoneticPr fontId="16"/>
  </si>
  <si>
    <t>実　　施
事業場数</t>
    <rPh sb="0" eb="1">
      <t>ジツ</t>
    </rPh>
    <rPh sb="3" eb="4">
      <t>シ</t>
    </rPh>
    <rPh sb="5" eb="7">
      <t>ジギョウ</t>
    </rPh>
    <rPh sb="7" eb="8">
      <t>バ</t>
    </rPh>
    <rPh sb="8" eb="9">
      <t>スウ</t>
    </rPh>
    <phoneticPr fontId="16"/>
  </si>
  <si>
    <t>受診者数
（A）</t>
    <rPh sb="0" eb="2">
      <t>ジュシン</t>
    </rPh>
    <rPh sb="2" eb="3">
      <t>シャ</t>
    </rPh>
    <rPh sb="3" eb="4">
      <t>スウ</t>
    </rPh>
    <phoneticPr fontId="16"/>
  </si>
  <si>
    <t>有所見者数
（B）</t>
    <rPh sb="0" eb="1">
      <t>ユウ</t>
    </rPh>
    <rPh sb="1" eb="3">
      <t>ショケン</t>
    </rPh>
    <rPh sb="3" eb="4">
      <t>シャ</t>
    </rPh>
    <rPh sb="4" eb="5">
      <t>スウ</t>
    </rPh>
    <phoneticPr fontId="16"/>
  </si>
  <si>
    <t>有所見率
　　　（％）</t>
    <rPh sb="0" eb="1">
      <t>ユウ</t>
    </rPh>
    <rPh sb="1" eb="3">
      <t>ショケン</t>
    </rPh>
    <rPh sb="3" eb="4">
      <t>リツ</t>
    </rPh>
    <phoneticPr fontId="16"/>
  </si>
  <si>
    <t>B</t>
    <phoneticPr fontId="16"/>
  </si>
  <si>
    <t>A</t>
    <phoneticPr fontId="16"/>
  </si>
  <si>
    <t>昭和35年</t>
    <rPh sb="4" eb="5">
      <t>ネン</t>
    </rPh>
    <phoneticPr fontId="16"/>
  </si>
  <si>
    <r>
      <t>27</t>
    </r>
    <r>
      <rPr>
        <vertAlign val="superscript"/>
        <sz val="11"/>
        <color indexed="8"/>
        <rFont val="ＭＳ Ｐゴシック"/>
        <family val="3"/>
        <charset val="128"/>
      </rPr>
      <t>※1</t>
    </r>
    <phoneticPr fontId="4"/>
  </si>
  <si>
    <r>
      <t>28</t>
    </r>
    <r>
      <rPr>
        <vertAlign val="superscript"/>
        <sz val="11"/>
        <color indexed="8"/>
        <rFont val="ＭＳ Ｐゴシック"/>
        <family val="3"/>
        <charset val="128"/>
      </rPr>
      <t>※2</t>
    </r>
    <phoneticPr fontId="4"/>
  </si>
  <si>
    <r>
      <t>29</t>
    </r>
    <r>
      <rPr>
        <vertAlign val="superscript"/>
        <sz val="11"/>
        <color indexed="8"/>
        <rFont val="ＭＳ Ｐゴシック"/>
        <family val="3"/>
        <charset val="128"/>
      </rPr>
      <t>※2</t>
    </r>
    <phoneticPr fontId="4"/>
  </si>
  <si>
    <r>
      <t>30</t>
    </r>
    <r>
      <rPr>
        <vertAlign val="superscript"/>
        <sz val="11"/>
        <color indexed="8"/>
        <rFont val="ＭＳ Ｐゴシック"/>
        <family val="3"/>
        <charset val="128"/>
      </rPr>
      <t>※2</t>
    </r>
    <phoneticPr fontId="4"/>
  </si>
  <si>
    <r>
      <t>令和元年</t>
    </r>
    <r>
      <rPr>
        <vertAlign val="superscript"/>
        <sz val="11"/>
        <color indexed="8"/>
        <rFont val="ＭＳ Ｐゴシック"/>
        <family val="3"/>
        <charset val="128"/>
      </rPr>
      <t>※2</t>
    </r>
    <rPh sb="0" eb="2">
      <t>レイワ</t>
    </rPh>
    <rPh sb="2" eb="4">
      <t>ガンネン</t>
    </rPh>
    <phoneticPr fontId="4"/>
  </si>
  <si>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16"/>
  </si>
  <si>
    <t>※　</t>
    <phoneticPr fontId="4"/>
  </si>
  <si>
    <t>有機溶剤、鉛健康診断は平成元年10月より項目等が変更されている。</t>
    <phoneticPr fontId="4"/>
  </si>
  <si>
    <t>※１</t>
    <phoneticPr fontId="4"/>
  </si>
  <si>
    <t>平成27年は公表値を修正している。</t>
    <rPh sb="0" eb="2">
      <t>ヘイセイ</t>
    </rPh>
    <rPh sb="4" eb="5">
      <t>ネン</t>
    </rPh>
    <phoneticPr fontId="4"/>
  </si>
  <si>
    <t>※２</t>
    <phoneticPr fontId="4"/>
  </si>
  <si>
    <t>平成28～30年は集計対象の報告書を精査の上再集計し、公表値を修正している。再集計では再集計時までに提出された報告書が集計対象となるため、通常よりも集計対象が多くなっている（令和元年は精査後にのみ集計を行った）。</t>
    <rPh sb="9" eb="11">
      <t>シュウケイ</t>
    </rPh>
    <rPh sb="14" eb="17">
      <t>ホウコクショ</t>
    </rPh>
    <rPh sb="27" eb="29">
      <t>コウヒョウ</t>
    </rPh>
    <rPh sb="29" eb="30">
      <t>チ</t>
    </rPh>
    <rPh sb="31" eb="33">
      <t>シュウセイ</t>
    </rPh>
    <rPh sb="43" eb="46">
      <t>サイシュウケイ</t>
    </rPh>
    <rPh sb="46" eb="47">
      <t>ジ</t>
    </rPh>
    <rPh sb="55" eb="58">
      <t>ホウコクショ</t>
    </rPh>
    <rPh sb="87" eb="89">
      <t>レイワ</t>
    </rPh>
    <rPh sb="89" eb="91">
      <t>ガンネン</t>
    </rPh>
    <rPh sb="92" eb="94">
      <t>セイサ</t>
    </rPh>
    <rPh sb="94" eb="95">
      <t>ゴ</t>
    </rPh>
    <rPh sb="98" eb="100">
      <t>シュウケイ</t>
    </rPh>
    <rPh sb="101" eb="102">
      <t>オコナ</t>
    </rPh>
    <phoneticPr fontId="4"/>
  </si>
  <si>
    <t>令和６年特殊健康診断実施状況（対象作業別）</t>
    <rPh sb="0" eb="2">
      <t>レイワ</t>
    </rPh>
    <rPh sb="3" eb="4">
      <t>ネン</t>
    </rPh>
    <rPh sb="4" eb="6">
      <t>トクシュ</t>
    </rPh>
    <rPh sb="6" eb="8">
      <t>ケンコウ</t>
    </rPh>
    <rPh sb="8" eb="10">
      <t>シンダン</t>
    </rPh>
    <rPh sb="10" eb="12">
      <t>ジッシ</t>
    </rPh>
    <rPh sb="12" eb="14">
      <t>ジョウキョウ</t>
    </rPh>
    <rPh sb="15" eb="17">
      <t>タイショウ</t>
    </rPh>
    <rPh sb="17" eb="19">
      <t>サギョウ</t>
    </rPh>
    <rPh sb="19" eb="20">
      <t>ベツ</t>
    </rPh>
    <phoneticPr fontId="11"/>
  </si>
  <si>
    <t>対象作業</t>
    <rPh sb="0" eb="2">
      <t>タイショウ</t>
    </rPh>
    <rPh sb="2" eb="4">
      <t>サギョウ</t>
    </rPh>
    <phoneticPr fontId="11"/>
  </si>
  <si>
    <t>健診実施事業場数</t>
  </si>
  <si>
    <t>受診労働者数</t>
    <phoneticPr fontId="11"/>
  </si>
  <si>
    <t>有 所 見者　　数</t>
  </si>
  <si>
    <t>有所見率（％）</t>
  </si>
  <si>
    <t>有機溶剤</t>
  </si>
  <si>
    <t>鉛</t>
  </si>
  <si>
    <t>四アルキル鉛</t>
  </si>
  <si>
    <t>電離放射線</t>
    <phoneticPr fontId="4"/>
  </si>
  <si>
    <t>除染等電離放射線</t>
    <rPh sb="0" eb="2">
      <t>ジョセン</t>
    </rPh>
    <rPh sb="2" eb="3">
      <t>トウ</t>
    </rPh>
    <rPh sb="3" eb="5">
      <t>デンリ</t>
    </rPh>
    <rPh sb="5" eb="8">
      <t>ホウシャセン</t>
    </rPh>
    <phoneticPr fontId="4"/>
  </si>
  <si>
    <t>高気圧</t>
    <rPh sb="0" eb="3">
      <t>コウキアツ</t>
    </rPh>
    <phoneticPr fontId="11"/>
  </si>
  <si>
    <t>高圧室</t>
  </si>
  <si>
    <t>潜水</t>
  </si>
  <si>
    <t>（小計）</t>
  </si>
  <si>
    <t>製造禁止物質</t>
    <rPh sb="0" eb="2">
      <t>セイゾウ</t>
    </rPh>
    <rPh sb="2" eb="4">
      <t>キンシ</t>
    </rPh>
    <rPh sb="4" eb="6">
      <t>ブッシツ</t>
    </rPh>
    <phoneticPr fontId="11"/>
  </si>
  <si>
    <t>黄りんマッチ</t>
    <rPh sb="0" eb="1">
      <t>オウ</t>
    </rPh>
    <phoneticPr fontId="4"/>
  </si>
  <si>
    <t>ベンジジン</t>
  </si>
  <si>
    <t>4-アミノジフェニル</t>
  </si>
  <si>
    <t>4-ニトロジフェニル</t>
  </si>
  <si>
    <t>ビス（クロロメチル）エーテル</t>
  </si>
  <si>
    <t>β-ナフチルアミン</t>
  </si>
  <si>
    <t>ベンゼン含有ゴムのり</t>
    <phoneticPr fontId="4"/>
  </si>
  <si>
    <t>ジクロルベンジジン</t>
  </si>
  <si>
    <t>α-ナフチルアミン</t>
  </si>
  <si>
    <t>塩素化ビフェニル</t>
  </si>
  <si>
    <t>ｏ-トリジン</t>
  </si>
  <si>
    <t>ジアニシジン</t>
  </si>
  <si>
    <t>ベリリウム</t>
  </si>
  <si>
    <t>ベンゾトリクロリド</t>
  </si>
  <si>
    <t>アクリルアミド</t>
  </si>
  <si>
    <t>アクリロニトリル</t>
  </si>
  <si>
    <t>アルキル水銀化合物</t>
  </si>
  <si>
    <t>エチレンイミン</t>
  </si>
  <si>
    <t>塩化ビニル</t>
  </si>
  <si>
    <t>塩素</t>
  </si>
  <si>
    <t>オーラミン</t>
  </si>
  <si>
    <t>ｏ-フタロジニトリル</t>
  </si>
  <si>
    <t>カドミウム</t>
  </si>
  <si>
    <t>クロム酸</t>
  </si>
  <si>
    <t>クロロメチルメチルエーテル</t>
  </si>
  <si>
    <t>五酸化バナジウム</t>
  </si>
  <si>
    <t>コールタール</t>
  </si>
  <si>
    <t>シアン化カリウム</t>
  </si>
  <si>
    <t>シアン化水素</t>
  </si>
  <si>
    <t>シアン化ナトリウム</t>
  </si>
  <si>
    <t>3,3'-ジクロロ-4,4'-ジアミノジフェニルメタン</t>
    <phoneticPr fontId="4"/>
  </si>
  <si>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</si>
  <si>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</si>
  <si>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</si>
  <si>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</si>
  <si>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</si>
  <si>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</si>
  <si>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</si>
  <si>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</si>
  <si>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</si>
  <si>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</si>
  <si>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</si>
  <si>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</si>
  <si>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マゼンタ</t>
    <phoneticPr fontId="11"/>
  </si>
  <si>
    <t>マンガン</t>
  </si>
  <si>
    <t>沃化メチル</t>
  </si>
  <si>
    <t>硫化水素</t>
  </si>
  <si>
    <t>特定化学物質</t>
    <rPh sb="0" eb="2">
      <t>トクテイ</t>
    </rPh>
    <rPh sb="2" eb="4">
      <t>カガク</t>
    </rPh>
    <rPh sb="4" eb="6">
      <t>ブッシツ</t>
    </rPh>
    <phoneticPr fontId="11"/>
  </si>
  <si>
    <t>硫酸ジメチル</t>
  </si>
  <si>
    <t>ﾆｯｹﾙ化合物(ﾆｯｹﾙｶﾙﾎﾞﾆﾙを除き、粉状の物に限る)</t>
    <phoneticPr fontId="16"/>
  </si>
  <si>
    <t>砒素及びその化合物(ｱﾙｼﾝ及び砒化ｶﾞﾘｳﾑを除く)</t>
    <phoneticPr fontId="16"/>
  </si>
  <si>
    <t>酸化プロピレン</t>
    <rPh sb="0" eb="2">
      <t>サンカ</t>
    </rPh>
    <phoneticPr fontId="4"/>
  </si>
  <si>
    <t>1,1-ジメチルヒドラジン</t>
    <phoneticPr fontId="4"/>
  </si>
  <si>
    <t>インジウム及びその化合物</t>
    <phoneticPr fontId="16"/>
  </si>
  <si>
    <t>エチルベンゼン</t>
    <phoneticPr fontId="4"/>
  </si>
  <si>
    <t>コバルト及びその化合物</t>
  </si>
  <si>
    <t>1,2－ジクロロプロパン</t>
    <phoneticPr fontId="4"/>
  </si>
  <si>
    <t>クロロホルム</t>
    <phoneticPr fontId="4"/>
  </si>
  <si>
    <t>四塩化炭素</t>
    <phoneticPr fontId="4"/>
  </si>
  <si>
    <t>1,4－ジオキサン</t>
    <phoneticPr fontId="4"/>
  </si>
  <si>
    <t>1,2－ジクロロエタン</t>
    <phoneticPr fontId="4"/>
  </si>
  <si>
    <t>ジクロロメタン</t>
    <phoneticPr fontId="4"/>
  </si>
  <si>
    <t>ジメチル－2,2－ジクロロビニルホスフェイト</t>
    <phoneticPr fontId="4"/>
  </si>
  <si>
    <t>スチレン</t>
    <phoneticPr fontId="4"/>
  </si>
  <si>
    <t>1,1,2,2－テトラクロロエタン</t>
    <phoneticPr fontId="4"/>
  </si>
  <si>
    <t>テトラクロロエチレン</t>
    <phoneticPr fontId="4"/>
  </si>
  <si>
    <t>トリクロロエチレン</t>
    <phoneticPr fontId="4"/>
  </si>
  <si>
    <t>メチルイソブチルケトン</t>
    <phoneticPr fontId="4"/>
  </si>
  <si>
    <t>ナフタレン</t>
    <phoneticPr fontId="4"/>
  </si>
  <si>
    <t>リフラクトリーセラミックファイバー</t>
    <phoneticPr fontId="4"/>
  </si>
  <si>
    <t>オルト－トルイジン</t>
    <phoneticPr fontId="4"/>
  </si>
  <si>
    <t>三酸化二アンチモン</t>
    <rPh sb="0" eb="1">
      <t>サン</t>
    </rPh>
    <rPh sb="1" eb="3">
      <t>サンカ</t>
    </rPh>
    <rPh sb="3" eb="4">
      <t>2</t>
    </rPh>
    <phoneticPr fontId="4"/>
  </si>
  <si>
    <t>溶接ヒューム</t>
    <rPh sb="0" eb="2">
      <t>ヨウセツ</t>
    </rPh>
    <phoneticPr fontId="4"/>
  </si>
  <si>
    <t>石綿</t>
    <rPh sb="0" eb="2">
      <t>イシワタ</t>
    </rPh>
    <phoneticPr fontId="11"/>
  </si>
  <si>
    <t>アモサイト</t>
    <phoneticPr fontId="11"/>
  </si>
  <si>
    <t>クロシドライト</t>
    <phoneticPr fontId="11"/>
  </si>
  <si>
    <t>石綿（アモサイト及びクロシドライトを除く）</t>
    <rPh sb="0" eb="2">
      <t>イシワタ</t>
    </rPh>
    <rPh sb="8" eb="9">
      <t>オヨ</t>
    </rPh>
    <rPh sb="18" eb="19">
      <t>ノゾ</t>
    </rPh>
    <phoneticPr fontId="11"/>
  </si>
  <si>
    <t>石綿の製造・取扱い業務の周辺業務</t>
    <phoneticPr fontId="16"/>
  </si>
  <si>
    <t>法定特殊健診計</t>
  </si>
  <si>
    <t>指導勧奨によるもの</t>
    <rPh sb="0" eb="2">
      <t>シドウ</t>
    </rPh>
    <rPh sb="2" eb="4">
      <t>カンショウ</t>
    </rPh>
    <phoneticPr fontId="11"/>
  </si>
  <si>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</si>
  <si>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</si>
  <si>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</si>
  <si>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</si>
  <si>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</si>
  <si>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</si>
  <si>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</si>
  <si>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</si>
  <si>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</si>
  <si>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砒素またはその化合物（特化則適用以外のものに限る）</t>
    <phoneticPr fontId="16"/>
  </si>
  <si>
    <t>フェニル水銀化合物</t>
  </si>
  <si>
    <t>ｱﾙｷﾙ水銀化合物（特化則適用以外のものに限る）</t>
    <phoneticPr fontId="16"/>
  </si>
  <si>
    <t>クロルナフタリン</t>
  </si>
  <si>
    <t>沃素</t>
  </si>
  <si>
    <t>米杉等</t>
  </si>
  <si>
    <t>超音波溶着機</t>
  </si>
  <si>
    <t>メチレンジフェニルイソシアネート</t>
    <phoneticPr fontId="4"/>
  </si>
  <si>
    <t>フェザーミル等</t>
    <rPh sb="6" eb="7">
      <t>トウ</t>
    </rPh>
    <phoneticPr fontId="4"/>
  </si>
  <si>
    <t>クロルプロマジン等</t>
    <phoneticPr fontId="4"/>
  </si>
  <si>
    <t>キーパンチャー</t>
    <phoneticPr fontId="4"/>
  </si>
  <si>
    <t>都市ガス配管工事</t>
    <rPh sb="0" eb="2">
      <t>トシ</t>
    </rPh>
    <rPh sb="4" eb="6">
      <t>ハイカン</t>
    </rPh>
    <rPh sb="6" eb="8">
      <t>コウジ</t>
    </rPh>
    <phoneticPr fontId="4"/>
  </si>
  <si>
    <t>地下駐車場</t>
    <rPh sb="0" eb="2">
      <t>チカ</t>
    </rPh>
    <rPh sb="2" eb="5">
      <t>チュウシャジョウ</t>
    </rPh>
    <phoneticPr fontId="4"/>
  </si>
  <si>
    <t>振動（チェーンソー）</t>
    <rPh sb="0" eb="2">
      <t>シンドウ</t>
    </rPh>
    <phoneticPr fontId="4"/>
  </si>
  <si>
    <t>振動（チェーンソー以外）</t>
    <rPh sb="9" eb="11">
      <t>イガイ</t>
    </rPh>
    <phoneticPr fontId="4"/>
  </si>
  <si>
    <r>
      <t>腰痛</t>
    </r>
    <r>
      <rPr>
        <vertAlign val="superscript"/>
        <sz val="11"/>
        <color indexed="8"/>
        <rFont val="ＭＳ Ｐゴシック"/>
        <family val="3"/>
        <charset val="128"/>
      </rPr>
      <t>(注1)</t>
    </r>
    <rPh sb="0" eb="2">
      <t>ヨウツウ</t>
    </rPh>
    <rPh sb="3" eb="4">
      <t>チュウ</t>
    </rPh>
    <phoneticPr fontId="11"/>
  </si>
  <si>
    <t>金銭登録</t>
  </si>
  <si>
    <t>引金付工具</t>
  </si>
  <si>
    <t>VDT作業</t>
    <rPh sb="3" eb="5">
      <t>サギョウ</t>
    </rPh>
    <phoneticPr fontId="4"/>
  </si>
  <si>
    <t>レーザー機器</t>
  </si>
  <si>
    <t>指導勧奨計</t>
    <rPh sb="2" eb="4">
      <t>カンショウ</t>
    </rPh>
    <phoneticPr fontId="16"/>
  </si>
  <si>
    <t>総計</t>
  </si>
  <si>
    <t>資料：特殊健康診断結果調</t>
    <rPh sb="0" eb="2">
      <t>シリョウ</t>
    </rPh>
    <rPh sb="3" eb="5">
      <t>トクシュ</t>
    </rPh>
    <rPh sb="5" eb="7">
      <t>ケンコウ</t>
    </rPh>
    <rPh sb="7" eb="9">
      <t>シンダン</t>
    </rPh>
    <rPh sb="9" eb="11">
      <t>ケッカ</t>
    </rPh>
    <rPh sb="11" eb="12">
      <t>シラ</t>
    </rPh>
    <phoneticPr fontId="16"/>
  </si>
  <si>
    <t>(注1）従来までは「重量物」と表記していたもの。</t>
    <rPh sb="1" eb="2">
      <t>チュウ</t>
    </rPh>
    <phoneticPr fontId="4"/>
  </si>
  <si>
    <t>名称を変更したもので、対象作業の内容、健診項目等は従来と同一である。</t>
    <phoneticPr fontId="4"/>
  </si>
  <si>
    <t>(注2)「受診労働者数」及び「有所見者数」については、</t>
    <rPh sb="1" eb="2">
      <t>チュウ</t>
    </rPh>
    <rPh sb="12" eb="13">
      <t>オヨ</t>
    </rPh>
    <rPh sb="15" eb="16">
      <t>ユウ</t>
    </rPh>
    <rPh sb="16" eb="18">
      <t>ショケン</t>
    </rPh>
    <rPh sb="18" eb="19">
      <t>シャ</t>
    </rPh>
    <rPh sb="19" eb="20">
      <t>スウ</t>
    </rPh>
    <phoneticPr fontId="4"/>
  </si>
  <si>
    <t>労働基準監督署に提出された健康診断結果報告書を累積して集計している。</t>
    <phoneticPr fontId="4"/>
  </si>
  <si>
    <t>(注3)「小計」については、重複排除した値である。</t>
    <rPh sb="5" eb="7">
      <t>ショウケイ</t>
    </rPh>
    <phoneticPr fontId="4"/>
  </si>
  <si>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16"/>
  </si>
  <si>
    <t>　　　　項目
年</t>
    <rPh sb="4" eb="6">
      <t>コウモク</t>
    </rPh>
    <rPh sb="7" eb="8">
      <t>ネン</t>
    </rPh>
    <phoneticPr fontId="16"/>
  </si>
  <si>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16"/>
  </si>
  <si>
    <t>管理2</t>
    <rPh sb="0" eb="2">
      <t>カンリ</t>
    </rPh>
    <phoneticPr fontId="16"/>
  </si>
  <si>
    <t>管理3</t>
    <rPh sb="0" eb="2">
      <t>カンリ</t>
    </rPh>
    <phoneticPr fontId="16"/>
  </si>
  <si>
    <t>管理4</t>
    <rPh sb="0" eb="2">
      <t>カンリ</t>
    </rPh>
    <phoneticPr fontId="16"/>
  </si>
  <si>
    <t>合併症り患
者数</t>
    <rPh sb="0" eb="3">
      <t>ガッペイショウ</t>
    </rPh>
    <rPh sb="4" eb="5">
      <t>ワズラ</t>
    </rPh>
    <rPh sb="6" eb="7">
      <t>モノ</t>
    </rPh>
    <rPh sb="7" eb="8">
      <t>スウ</t>
    </rPh>
    <phoneticPr fontId="16"/>
  </si>
  <si>
    <t>有所見率（％）
（B）/（A）×
100</t>
    <rPh sb="0" eb="1">
      <t>ユウ</t>
    </rPh>
    <rPh sb="1" eb="3">
      <t>ショケン</t>
    </rPh>
    <rPh sb="3" eb="4">
      <t>リツ</t>
    </rPh>
    <phoneticPr fontId="16"/>
  </si>
  <si>
    <t>昭和60年</t>
    <rPh sb="0" eb="2">
      <t>ショウワ</t>
    </rPh>
    <rPh sb="4" eb="5">
      <t>ネン</t>
    </rPh>
    <phoneticPr fontId="16"/>
  </si>
  <si>
    <r>
      <t>300,551</t>
    </r>
    <r>
      <rPr>
        <vertAlign val="superscript"/>
        <sz val="11"/>
        <color indexed="8"/>
        <rFont val="ＭＳ Ｐゴシック"/>
        <family val="3"/>
        <charset val="128"/>
      </rPr>
      <t>※</t>
    </r>
    <phoneticPr fontId="4"/>
  </si>
  <si>
    <r>
      <t>0.6</t>
    </r>
    <r>
      <rPr>
        <vertAlign val="superscript"/>
        <sz val="11"/>
        <color indexed="8"/>
        <rFont val="ＭＳ Ｐゴシック"/>
        <family val="3"/>
        <charset val="128"/>
      </rPr>
      <t>※</t>
    </r>
    <phoneticPr fontId="4"/>
  </si>
  <si>
    <r>
      <t>303,294</t>
    </r>
    <r>
      <rPr>
        <vertAlign val="superscript"/>
        <sz val="11"/>
        <color indexed="8"/>
        <rFont val="ＭＳ Ｐゴシック"/>
        <family val="3"/>
        <charset val="128"/>
      </rPr>
      <t>※</t>
    </r>
    <phoneticPr fontId="4"/>
  </si>
  <si>
    <r>
      <t>306,475</t>
    </r>
    <r>
      <rPr>
        <vertAlign val="superscript"/>
        <sz val="11"/>
        <color indexed="8"/>
        <rFont val="ＭＳ Ｐゴシック"/>
        <family val="3"/>
        <charset val="128"/>
      </rPr>
      <t>※</t>
    </r>
    <phoneticPr fontId="4"/>
  </si>
  <si>
    <r>
      <t>0.4</t>
    </r>
    <r>
      <rPr>
        <vertAlign val="superscript"/>
        <sz val="11"/>
        <color indexed="8"/>
        <rFont val="ＭＳ Ｐゴシック"/>
        <family val="3"/>
        <charset val="128"/>
      </rPr>
      <t>※</t>
    </r>
    <phoneticPr fontId="4"/>
  </si>
  <si>
    <t>令和元年</t>
    <rPh sb="0" eb="2">
      <t>レイワ</t>
    </rPh>
    <rPh sb="2" eb="4">
      <t>ガンネン</t>
    </rPh>
    <phoneticPr fontId="4"/>
  </si>
  <si>
    <t>　　　　資料：じん肺健康管理実施結果調</t>
    <rPh sb="4" eb="6">
      <t>シリョウ</t>
    </rPh>
    <rPh sb="9" eb="10">
      <t>ハイ</t>
    </rPh>
    <rPh sb="10" eb="12">
      <t>ケンコウ</t>
    </rPh>
    <rPh sb="12" eb="14">
      <t>カンリ</t>
    </rPh>
    <rPh sb="14" eb="16">
      <t>ジッシ</t>
    </rPh>
    <rPh sb="16" eb="18">
      <t>ケッカ</t>
    </rPh>
    <rPh sb="18" eb="19">
      <t>シラ</t>
    </rPh>
    <phoneticPr fontId="16"/>
  </si>
  <si>
    <t>（注1）</t>
    <rPh sb="1" eb="2">
      <t>チュウ</t>
    </rPh>
    <phoneticPr fontId="4"/>
  </si>
  <si>
    <t>本統計中には、随時申請によるものは含まれていない。</t>
    <phoneticPr fontId="4"/>
  </si>
  <si>
    <t>(注2）</t>
    <phoneticPr fontId="4"/>
  </si>
  <si>
    <t>じん肺管理区分の管理4は、療養を要するもの。</t>
    <phoneticPr fontId="4"/>
  </si>
  <si>
    <t>(注3）</t>
    <phoneticPr fontId="4"/>
  </si>
  <si>
    <t>※部分は集計対象の報告書を精査の上再集計し、公表値を修正している。再集計では再集計時までに提出された報告書が集計対象となるため、通常よりも集計対象が多くなっている（令和元年は精査後にのみ集計を行った）。</t>
    <rPh sb="38" eb="41">
      <t>サイシュウケイ</t>
    </rPh>
    <rPh sb="41" eb="42">
      <t>ジ</t>
    </rPh>
    <phoneticPr fontId="4"/>
  </si>
  <si>
    <t>令和６年　業種別じん肺健康管理実施状況</t>
    <rPh sb="0" eb="2">
      <t>レイワ</t>
    </rPh>
    <rPh sb="3" eb="4">
      <t>ネン</t>
    </rPh>
    <rPh sb="4" eb="5">
      <t>ヘイネン</t>
    </rPh>
    <rPh sb="5" eb="7">
      <t>ギョウシュ</t>
    </rPh>
    <rPh sb="7" eb="8">
      <t>ベツ</t>
    </rPh>
    <rPh sb="10" eb="11">
      <t>パイ</t>
    </rPh>
    <rPh sb="11" eb="13">
      <t>ケンコウ</t>
    </rPh>
    <rPh sb="13" eb="15">
      <t>カンリ</t>
    </rPh>
    <rPh sb="15" eb="17">
      <t>ジッシ</t>
    </rPh>
    <rPh sb="17" eb="19">
      <t>ジョウキョウ</t>
    </rPh>
    <phoneticPr fontId="4"/>
  </si>
  <si>
    <t>全国計</t>
    <phoneticPr fontId="16"/>
  </si>
  <si>
    <t>区分</t>
  </si>
  <si>
    <t>じん肺管理区分決定件数</t>
  </si>
  <si>
    <t>有所見者数</t>
    <rPh sb="0" eb="1">
      <t>ユウ</t>
    </rPh>
    <rPh sb="1" eb="3">
      <t>ショケン</t>
    </rPh>
    <rPh sb="3" eb="4">
      <t>シャ</t>
    </rPh>
    <rPh sb="4" eb="5">
      <t>スウ</t>
    </rPh>
    <phoneticPr fontId="4"/>
  </si>
  <si>
    <t>合併症り患件数</t>
    <rPh sb="0" eb="3">
      <t>ガッペイショウ</t>
    </rPh>
    <rPh sb="4" eb="5">
      <t>カン</t>
    </rPh>
    <rPh sb="5" eb="7">
      <t>ケンスウ</t>
    </rPh>
    <phoneticPr fontId="4"/>
  </si>
  <si>
    <t>業種名</t>
  </si>
  <si>
    <t>適用事業所数</t>
  </si>
  <si>
    <t>従事労働者数
粉じん作業</t>
  </si>
  <si>
    <t>実施事業場数
じん肺健康診断</t>
    <phoneticPr fontId="4"/>
  </si>
  <si>
    <t>実施労働者数
じん肺健康診断</t>
  </si>
  <si>
    <t>労働者数
新規有所見</t>
  </si>
  <si>
    <t>計</t>
  </si>
  <si>
    <t>管理１</t>
  </si>
  <si>
    <t>管理２</t>
  </si>
  <si>
    <t>管理３</t>
    <rPh sb="0" eb="2">
      <t>カンリ</t>
    </rPh>
    <phoneticPr fontId="4"/>
  </si>
  <si>
    <t>管理４</t>
    <rPh sb="0" eb="2">
      <t>カンリ</t>
    </rPh>
    <phoneticPr fontId="4"/>
  </si>
  <si>
    <t>イ</t>
    <phoneticPr fontId="4"/>
  </si>
  <si>
    <t>ロ</t>
    <phoneticPr fontId="4"/>
  </si>
  <si>
    <t>計</t>
    <rPh sb="0" eb="1">
      <t>ケイ</t>
    </rPh>
    <phoneticPr fontId="4"/>
  </si>
  <si>
    <t>PR4（c）</t>
    <phoneticPr fontId="4"/>
  </si>
  <si>
    <t>F（＋＋）</t>
    <phoneticPr fontId="4"/>
  </si>
  <si>
    <t>資料：じん肺健康管理実施結果調</t>
  </si>
  <si>
    <t>２．表中の記号はそれぞれ次の意味を表す。</t>
    <phoneticPr fontId="4"/>
  </si>
  <si>
    <t>（注）１．（）内の数字は随時申請で外数である。</t>
  </si>
  <si>
    <t xml:space="preserve">    PR4(c)：エックス線写真の像が第4型（じん肺による大陰影の大きさが1側の肺野の3分の1を超えるものである。）</t>
    <rPh sb="40" eb="41">
      <t>ソク</t>
    </rPh>
    <phoneticPr fontId="16"/>
  </si>
  <si>
    <t xml:space="preserve">    F(++) ：じん肺による著しい肺機能の障害がある。</t>
  </si>
  <si>
    <t>３．新規有所見労働者は管理1であった労働者で、管理2以上に決定された者の数である。</t>
  </si>
  <si>
    <t>定期健康診断実施結果（年次別）</t>
    <rPh sb="0" eb="2">
      <t>テイキ</t>
    </rPh>
    <rPh sb="2" eb="4">
      <t>ケンコウ</t>
    </rPh>
    <rPh sb="4" eb="6">
      <t>シンダン</t>
    </rPh>
    <rPh sb="6" eb="8">
      <t>ジッシ</t>
    </rPh>
    <rPh sb="8" eb="10">
      <t>ケッカ</t>
    </rPh>
    <rPh sb="11" eb="13">
      <t>ネンジ</t>
    </rPh>
    <rPh sb="13" eb="14">
      <t>ベツ</t>
    </rPh>
    <phoneticPr fontId="16"/>
  </si>
  <si>
    <t>聴力
（1000Hz）</t>
    <rPh sb="0" eb="2">
      <t>チョウリョク</t>
    </rPh>
    <phoneticPr fontId="16"/>
  </si>
  <si>
    <t>聴力
（4000Hz）</t>
    <rPh sb="0" eb="2">
      <t>チョウリョク</t>
    </rPh>
    <phoneticPr fontId="16"/>
  </si>
  <si>
    <t>胸部Ｘ線検査</t>
    <rPh sb="0" eb="2">
      <t>キョウブ</t>
    </rPh>
    <rPh sb="3" eb="4">
      <t>セン</t>
    </rPh>
    <rPh sb="4" eb="6">
      <t>ケンサ</t>
    </rPh>
    <phoneticPr fontId="16"/>
  </si>
  <si>
    <t>喀痰検査</t>
    <rPh sb="0" eb="2">
      <t>カクタン</t>
    </rPh>
    <rPh sb="2" eb="4">
      <t>ケンサ</t>
    </rPh>
    <phoneticPr fontId="16"/>
  </si>
  <si>
    <t>血　圧</t>
    <rPh sb="0" eb="3">
      <t>ケツアツ</t>
    </rPh>
    <phoneticPr fontId="16"/>
  </si>
  <si>
    <t>貧血検査</t>
    <rPh sb="0" eb="2">
      <t>ヒンケツ</t>
    </rPh>
    <rPh sb="2" eb="4">
      <t>ケンサ</t>
    </rPh>
    <phoneticPr fontId="16"/>
  </si>
  <si>
    <t>肝機能検査</t>
    <rPh sb="0" eb="3">
      <t>カンキノウ</t>
    </rPh>
    <rPh sb="3" eb="5">
      <t>ケンサ</t>
    </rPh>
    <phoneticPr fontId="16"/>
  </si>
  <si>
    <t>血中脂質</t>
    <rPh sb="0" eb="2">
      <t>ケッチュウ</t>
    </rPh>
    <rPh sb="2" eb="4">
      <t>シシツ</t>
    </rPh>
    <phoneticPr fontId="16"/>
  </si>
  <si>
    <t>血糖検査</t>
    <rPh sb="0" eb="2">
      <t>ケットウ</t>
    </rPh>
    <rPh sb="2" eb="4">
      <t>ケンサ</t>
    </rPh>
    <phoneticPr fontId="16"/>
  </si>
  <si>
    <t>尿検査（糖）</t>
    <rPh sb="0" eb="1">
      <t>ニョウ</t>
    </rPh>
    <rPh sb="1" eb="3">
      <t>ケンサ</t>
    </rPh>
    <rPh sb="4" eb="5">
      <t>トウ</t>
    </rPh>
    <phoneticPr fontId="16"/>
  </si>
  <si>
    <t>尿検査（蛋白）</t>
    <rPh sb="0" eb="1">
      <t>ニョウ</t>
    </rPh>
    <rPh sb="1" eb="3">
      <t>ケンサ</t>
    </rPh>
    <rPh sb="4" eb="6">
      <t>タンパク</t>
    </rPh>
    <phoneticPr fontId="16"/>
  </si>
  <si>
    <t>心電図</t>
    <rPh sb="0" eb="3">
      <t>シンデンズ</t>
    </rPh>
    <phoneticPr fontId="16"/>
  </si>
  <si>
    <t>有所見率</t>
    <rPh sb="0" eb="1">
      <t>ユウ</t>
    </rPh>
    <rPh sb="1" eb="3">
      <t>ショケン</t>
    </rPh>
    <rPh sb="3" eb="4">
      <t>リツ</t>
    </rPh>
    <phoneticPr fontId="16"/>
  </si>
  <si>
    <t>平成７年</t>
    <rPh sb="3" eb="4">
      <t>ネン</t>
    </rPh>
    <phoneticPr fontId="4"/>
  </si>
  <si>
    <t>－</t>
    <phoneticPr fontId="16"/>
  </si>
  <si>
    <t>８</t>
    <phoneticPr fontId="4"/>
  </si>
  <si>
    <t>９</t>
    <phoneticPr fontId="4"/>
  </si>
  <si>
    <t>１０</t>
    <phoneticPr fontId="4"/>
  </si>
  <si>
    <t>１１</t>
    <phoneticPr fontId="4"/>
  </si>
  <si>
    <t>１２</t>
    <phoneticPr fontId="4"/>
  </si>
  <si>
    <t>１３</t>
    <phoneticPr fontId="4"/>
  </si>
  <si>
    <t>１４</t>
    <phoneticPr fontId="4"/>
  </si>
  <si>
    <t>１５</t>
    <phoneticPr fontId="4"/>
  </si>
  <si>
    <t>１６</t>
    <phoneticPr fontId="4"/>
  </si>
  <si>
    <t>１７</t>
    <phoneticPr fontId="4"/>
  </si>
  <si>
    <t>１８</t>
    <phoneticPr fontId="4"/>
  </si>
  <si>
    <t>１９</t>
    <phoneticPr fontId="4"/>
  </si>
  <si>
    <t>２０</t>
    <phoneticPr fontId="4"/>
  </si>
  <si>
    <t>２１</t>
    <phoneticPr fontId="4"/>
  </si>
  <si>
    <t>２２</t>
    <phoneticPr fontId="4"/>
  </si>
  <si>
    <t>２３</t>
    <phoneticPr fontId="4"/>
  </si>
  <si>
    <t>２４</t>
    <phoneticPr fontId="4"/>
  </si>
  <si>
    <t>２５</t>
    <phoneticPr fontId="4"/>
  </si>
  <si>
    <t>２６</t>
    <phoneticPr fontId="4"/>
  </si>
  <si>
    <t>２７</t>
    <phoneticPr fontId="4"/>
  </si>
  <si>
    <t>２８</t>
    <phoneticPr fontId="4"/>
  </si>
  <si>
    <r>
      <t>3.4</t>
    </r>
    <r>
      <rPr>
        <vertAlign val="superscript"/>
        <sz val="11"/>
        <color indexed="8"/>
        <rFont val="ＭＳ Ｐゴシック"/>
        <family val="3"/>
        <charset val="128"/>
      </rPr>
      <t>※1</t>
    </r>
    <phoneticPr fontId="4"/>
  </si>
  <si>
    <r>
      <t>7.0</t>
    </r>
    <r>
      <rPr>
        <vertAlign val="superscript"/>
        <sz val="11"/>
        <color indexed="8"/>
        <rFont val="ＭＳ Ｐゴシック"/>
        <family val="3"/>
        <charset val="128"/>
      </rPr>
      <t>※1</t>
    </r>
    <phoneticPr fontId="4"/>
  </si>
  <si>
    <r>
      <t>4.3</t>
    </r>
    <r>
      <rPr>
        <vertAlign val="superscript"/>
        <sz val="11"/>
        <color indexed="8"/>
        <rFont val="ＭＳ Ｐゴシック"/>
        <family val="3"/>
        <charset val="128"/>
      </rPr>
      <t>※1</t>
    </r>
    <phoneticPr fontId="4"/>
  </si>
  <si>
    <r>
      <t>1.6</t>
    </r>
    <r>
      <rPr>
        <vertAlign val="superscript"/>
        <sz val="11"/>
        <color indexed="8"/>
        <rFont val="ＭＳ Ｐゴシック"/>
        <family val="3"/>
        <charset val="128"/>
      </rPr>
      <t>※1</t>
    </r>
    <phoneticPr fontId="4"/>
  </si>
  <si>
    <r>
      <t>15.2</t>
    </r>
    <r>
      <rPr>
        <vertAlign val="superscript"/>
        <sz val="11"/>
        <color indexed="8"/>
        <rFont val="ＭＳ Ｐゴシック"/>
        <family val="3"/>
        <charset val="128"/>
      </rPr>
      <t>※1</t>
    </r>
    <phoneticPr fontId="4"/>
  </si>
  <si>
    <r>
      <t>32.1</t>
    </r>
    <r>
      <rPr>
        <vertAlign val="superscript"/>
        <sz val="11"/>
        <color indexed="8"/>
        <rFont val="ＭＳ Ｐゴシック"/>
        <family val="3"/>
        <charset val="128"/>
      </rPr>
      <t>※1</t>
    </r>
    <phoneticPr fontId="4"/>
  </si>
  <si>
    <r>
      <t>11.1</t>
    </r>
    <r>
      <rPr>
        <vertAlign val="superscript"/>
        <sz val="11"/>
        <color indexed="8"/>
        <rFont val="ＭＳ Ｐゴシック"/>
        <family val="3"/>
        <charset val="128"/>
      </rPr>
      <t>※1</t>
    </r>
    <phoneticPr fontId="4"/>
  </si>
  <si>
    <r>
      <t>2.6</t>
    </r>
    <r>
      <rPr>
        <vertAlign val="superscript"/>
        <sz val="11"/>
        <color indexed="8"/>
        <rFont val="ＭＳ Ｐゴシック"/>
        <family val="3"/>
        <charset val="128"/>
      </rPr>
      <t>※1</t>
    </r>
    <phoneticPr fontId="4"/>
  </si>
  <si>
    <r>
      <t>4.4</t>
    </r>
    <r>
      <rPr>
        <vertAlign val="superscript"/>
        <sz val="11"/>
        <color indexed="8"/>
        <rFont val="ＭＳ Ｐゴシック"/>
        <family val="3"/>
        <charset val="128"/>
      </rPr>
      <t>※1</t>
    </r>
    <phoneticPr fontId="4"/>
  </si>
  <si>
    <r>
      <t>54.1</t>
    </r>
    <r>
      <rPr>
        <vertAlign val="superscript"/>
        <sz val="11"/>
        <color indexed="8"/>
        <rFont val="ＭＳ Ｐゴシック"/>
        <family val="3"/>
        <charset val="128"/>
      </rPr>
      <t>※1</t>
    </r>
    <phoneticPr fontId="4"/>
  </si>
  <si>
    <t>２９</t>
    <phoneticPr fontId="4"/>
  </si>
  <si>
    <r>
      <t>3.5</t>
    </r>
    <r>
      <rPr>
        <vertAlign val="superscript"/>
        <sz val="11"/>
        <color indexed="8"/>
        <rFont val="ＭＳ Ｐゴシック"/>
        <family val="3"/>
        <charset val="128"/>
      </rPr>
      <t>※1</t>
    </r>
    <phoneticPr fontId="4"/>
  </si>
  <si>
    <r>
      <t>6.9</t>
    </r>
    <r>
      <rPr>
        <vertAlign val="superscript"/>
        <sz val="11"/>
        <color indexed="8"/>
        <rFont val="ＭＳ Ｐゴシック"/>
        <family val="3"/>
        <charset val="128"/>
      </rPr>
      <t>※1</t>
    </r>
    <phoneticPr fontId="4"/>
  </si>
  <si>
    <r>
      <t>1.7</t>
    </r>
    <r>
      <rPr>
        <vertAlign val="superscript"/>
        <sz val="11"/>
        <color indexed="8"/>
        <rFont val="ＭＳ Ｐゴシック"/>
        <family val="3"/>
        <charset val="128"/>
      </rPr>
      <t>※1</t>
    </r>
    <phoneticPr fontId="4"/>
  </si>
  <si>
    <r>
      <t>15.4</t>
    </r>
    <r>
      <rPr>
        <vertAlign val="superscript"/>
        <sz val="11"/>
        <color indexed="8"/>
        <rFont val="ＭＳ Ｐゴシック"/>
        <family val="3"/>
        <charset val="128"/>
      </rPr>
      <t>※1</t>
    </r>
    <phoneticPr fontId="4"/>
  </si>
  <si>
    <r>
      <t>15.3</t>
    </r>
    <r>
      <rPr>
        <vertAlign val="superscript"/>
        <sz val="11"/>
        <color indexed="8"/>
        <rFont val="ＭＳ Ｐゴシック"/>
        <family val="3"/>
        <charset val="128"/>
      </rPr>
      <t>※1</t>
    </r>
    <phoneticPr fontId="4"/>
  </si>
  <si>
    <r>
      <t>31.8</t>
    </r>
    <r>
      <rPr>
        <vertAlign val="superscript"/>
        <sz val="11"/>
        <color indexed="8"/>
        <rFont val="ＭＳ Ｐゴシック"/>
        <family val="3"/>
        <charset val="128"/>
      </rPr>
      <t>※1</t>
    </r>
    <phoneticPr fontId="4"/>
  </si>
  <si>
    <r>
      <t>4.6</t>
    </r>
    <r>
      <rPr>
        <vertAlign val="superscript"/>
        <sz val="11"/>
        <color indexed="8"/>
        <rFont val="ＭＳ Ｐゴシック"/>
        <family val="3"/>
        <charset val="128"/>
      </rPr>
      <t>※1</t>
    </r>
    <phoneticPr fontId="4"/>
  </si>
  <si>
    <r>
      <t>54.4</t>
    </r>
    <r>
      <rPr>
        <vertAlign val="superscript"/>
        <sz val="11"/>
        <color indexed="8"/>
        <rFont val="ＭＳ Ｐゴシック"/>
        <family val="3"/>
        <charset val="128"/>
      </rPr>
      <t>※1</t>
    </r>
    <phoneticPr fontId="4"/>
  </si>
  <si>
    <t>３０</t>
    <phoneticPr fontId="4"/>
  </si>
  <si>
    <r>
      <t>4.5</t>
    </r>
    <r>
      <rPr>
        <vertAlign val="superscript"/>
        <sz val="11"/>
        <color indexed="8"/>
        <rFont val="ＭＳ Ｐゴシック"/>
        <family val="3"/>
        <charset val="128"/>
      </rPr>
      <t>※1</t>
    </r>
    <phoneticPr fontId="4"/>
  </si>
  <si>
    <r>
      <t>1.8</t>
    </r>
    <r>
      <rPr>
        <vertAlign val="superscript"/>
        <sz val="11"/>
        <color indexed="8"/>
        <rFont val="ＭＳ Ｐゴシック"/>
        <family val="3"/>
        <charset val="128"/>
      </rPr>
      <t>※1</t>
    </r>
    <phoneticPr fontId="4"/>
  </si>
  <si>
    <r>
      <t>15.7</t>
    </r>
    <r>
      <rPr>
        <vertAlign val="superscript"/>
        <sz val="11"/>
        <color indexed="8"/>
        <rFont val="ＭＳ Ｐゴシック"/>
        <family val="3"/>
        <charset val="128"/>
      </rPr>
      <t>※1</t>
    </r>
    <phoneticPr fontId="4"/>
  </si>
  <si>
    <r>
      <t>31.7</t>
    </r>
    <r>
      <rPr>
        <vertAlign val="superscript"/>
        <sz val="11"/>
        <color indexed="8"/>
        <rFont val="ＭＳ Ｐゴシック"/>
        <family val="3"/>
        <charset val="128"/>
      </rPr>
      <t>※1</t>
    </r>
    <phoneticPr fontId="4"/>
  </si>
  <si>
    <r>
      <t>55.8</t>
    </r>
    <r>
      <rPr>
        <vertAlign val="superscript"/>
        <sz val="11"/>
        <color indexed="8"/>
        <rFont val="ＭＳ Ｐゴシック"/>
        <family val="3"/>
        <charset val="128"/>
      </rPr>
      <t>※1</t>
    </r>
    <phoneticPr fontId="4"/>
  </si>
  <si>
    <t>令和元年</t>
    <rPh sb="0" eb="2">
      <t>レイワ</t>
    </rPh>
    <rPh sb="2" eb="4">
      <t>ガンネン</t>
    </rPh>
    <phoneticPr fontId="16"/>
  </si>
  <si>
    <t>２</t>
    <phoneticPr fontId="4"/>
  </si>
  <si>
    <t>３</t>
    <phoneticPr fontId="4"/>
  </si>
  <si>
    <t>５</t>
    <phoneticPr fontId="4"/>
  </si>
  <si>
    <t>６</t>
    <phoneticPr fontId="4"/>
  </si>
  <si>
    <t>※1</t>
    <phoneticPr fontId="4"/>
  </si>
  <si>
    <t>公表値を修正している。</t>
    <phoneticPr fontId="4"/>
  </si>
  <si>
    <t>資料：定期健康診断結果調</t>
    <rPh sb="0" eb="2">
      <t>シリョウ</t>
    </rPh>
    <rPh sb="3" eb="5">
      <t>テイキ</t>
    </rPh>
    <rPh sb="5" eb="7">
      <t>ケンコウ</t>
    </rPh>
    <rPh sb="7" eb="9">
      <t>シンダン</t>
    </rPh>
    <rPh sb="9" eb="11">
      <t>ケッカ</t>
    </rPh>
    <rPh sb="11" eb="12">
      <t>シラ</t>
    </rPh>
    <phoneticPr fontId="16"/>
  </si>
  <si>
    <t>※2</t>
    <phoneticPr fontId="4"/>
  </si>
  <si>
    <t>令和４年分については、令和４年10月の労働安全衛生規則の改正前後の有所見率を各期間で加重平均した推計値である。</t>
    <rPh sb="0" eb="2">
      <t>レイワ</t>
    </rPh>
    <rPh sb="3" eb="5">
      <t>ネンブン</t>
    </rPh>
    <rPh sb="11" eb="13">
      <t>レイワ</t>
    </rPh>
    <rPh sb="14" eb="15">
      <t>ネン</t>
    </rPh>
    <rPh sb="17" eb="18">
      <t>ガツ</t>
    </rPh>
    <rPh sb="19" eb="21">
      <t>ロウドウ</t>
    </rPh>
    <rPh sb="21" eb="23">
      <t>アンゼン</t>
    </rPh>
    <rPh sb="23" eb="25">
      <t>エイセイ</t>
    </rPh>
    <rPh sb="25" eb="27">
      <t>キソク</t>
    </rPh>
    <rPh sb="28" eb="30">
      <t>カイセイ</t>
    </rPh>
    <rPh sb="30" eb="32">
      <t>ゼンゴ</t>
    </rPh>
    <rPh sb="33" eb="34">
      <t>ユウ</t>
    </rPh>
    <rPh sb="34" eb="36">
      <t>ショケン</t>
    </rPh>
    <rPh sb="36" eb="37">
      <t>リツ</t>
    </rPh>
    <rPh sb="38" eb="41">
      <t>カクキカン</t>
    </rPh>
    <rPh sb="42" eb="44">
      <t>カジュウ</t>
    </rPh>
    <rPh sb="44" eb="46">
      <t>ヘイキン</t>
    </rPh>
    <rPh sb="48" eb="51">
      <t>スイケイチ</t>
    </rPh>
    <phoneticPr fontId="4"/>
  </si>
  <si>
    <t>（令和４年有所見率）＝（令和４年１～９月の有所見率）×０．７５＋（令和４年10～12月の有所見率）×０．２５</t>
    <rPh sb="1" eb="3">
      <t>レイワ</t>
    </rPh>
    <rPh sb="4" eb="5">
      <t>ネン</t>
    </rPh>
    <rPh sb="5" eb="6">
      <t>ユウ</t>
    </rPh>
    <rPh sb="6" eb="8">
      <t>ショケン</t>
    </rPh>
    <rPh sb="8" eb="9">
      <t>リツ</t>
    </rPh>
    <rPh sb="12" eb="14">
      <t>レイワ</t>
    </rPh>
    <rPh sb="15" eb="16">
      <t>ネン</t>
    </rPh>
    <rPh sb="19" eb="20">
      <t>ガツ</t>
    </rPh>
    <rPh sb="21" eb="22">
      <t>ユウ</t>
    </rPh>
    <rPh sb="22" eb="24">
      <t>ショケン</t>
    </rPh>
    <rPh sb="24" eb="25">
      <t>リツ</t>
    </rPh>
    <rPh sb="33" eb="35">
      <t>レイワ</t>
    </rPh>
    <rPh sb="36" eb="37">
      <t>ネン</t>
    </rPh>
    <rPh sb="42" eb="43">
      <t>ガツ</t>
    </rPh>
    <rPh sb="44" eb="45">
      <t>ユウ</t>
    </rPh>
    <rPh sb="45" eb="47">
      <t>ショケン</t>
    </rPh>
    <rPh sb="47" eb="48">
      <t>リツ</t>
    </rPh>
    <phoneticPr fontId="4"/>
  </si>
  <si>
    <t>令和６年定期健康診断実施結果（業種別）</t>
    <rPh sb="0" eb="2">
      <t>レイワ</t>
    </rPh>
    <rPh sb="3" eb="4">
      <t>ネン</t>
    </rPh>
    <rPh sb="4" eb="6">
      <t>テイキ</t>
    </rPh>
    <rPh sb="6" eb="8">
      <t>ケンコウ</t>
    </rPh>
    <rPh sb="8" eb="10">
      <t>シンダン</t>
    </rPh>
    <rPh sb="10" eb="12">
      <t>ジッシ</t>
    </rPh>
    <rPh sb="12" eb="14">
      <t>ケッカ</t>
    </rPh>
    <rPh sb="15" eb="17">
      <t>ギョウシュ</t>
    </rPh>
    <rPh sb="17" eb="18">
      <t>ベツ</t>
    </rPh>
    <phoneticPr fontId="4"/>
  </si>
  <si>
    <t>業　　　　　　　　種</t>
    <rPh sb="0" eb="1">
      <t>ギョウ</t>
    </rPh>
    <rPh sb="9" eb="10">
      <t>シュ</t>
    </rPh>
    <phoneticPr fontId="4"/>
  </si>
  <si>
    <t>健診実施事業場数</t>
    <rPh sb="0" eb="2">
      <t>ケンシン</t>
    </rPh>
    <rPh sb="2" eb="4">
      <t>ジッシ</t>
    </rPh>
    <rPh sb="4" eb="7">
      <t>ジギョウジョウ</t>
    </rPh>
    <rPh sb="7" eb="8">
      <t>スウ</t>
    </rPh>
    <phoneticPr fontId="4"/>
  </si>
  <si>
    <t>受診者数</t>
    <rPh sb="0" eb="2">
      <t>ジュシン</t>
    </rPh>
    <rPh sb="2" eb="3">
      <t>シャ</t>
    </rPh>
    <rPh sb="3" eb="4">
      <t>スウ</t>
    </rPh>
    <phoneticPr fontId="4"/>
  </si>
  <si>
    <t>所見のあった者</t>
  </si>
  <si>
    <t>人  数</t>
  </si>
  <si>
    <t>有所見率（％）</t>
    <phoneticPr fontId="4"/>
  </si>
  <si>
    <t>製造業</t>
  </si>
  <si>
    <t>食品製造</t>
  </si>
  <si>
    <t>繊維工業</t>
  </si>
  <si>
    <t>衣服繊維</t>
  </si>
  <si>
    <t>木材木製</t>
  </si>
  <si>
    <t>家具装備</t>
  </si>
  <si>
    <t>パルプ等</t>
  </si>
  <si>
    <t>印刷製本</t>
  </si>
  <si>
    <t>化学工業</t>
  </si>
  <si>
    <t>窯業土石</t>
  </si>
  <si>
    <t>鉄鋼業</t>
  </si>
  <si>
    <t>非鉄金属</t>
  </si>
  <si>
    <t>金属製品</t>
  </si>
  <si>
    <t>一般機器</t>
  </si>
  <si>
    <t>電気機器</t>
  </si>
  <si>
    <t>輸送機械</t>
  </si>
  <si>
    <t>電気ガス</t>
  </si>
  <si>
    <t>他の製造</t>
  </si>
  <si>
    <t>小       計</t>
  </si>
  <si>
    <t>鉱業</t>
  </si>
  <si>
    <t>石炭鉱業</t>
  </si>
  <si>
    <t>土石採取</t>
  </si>
  <si>
    <t>他の鉱業</t>
  </si>
  <si>
    <t>建設業</t>
  </si>
  <si>
    <t>土木工事</t>
  </si>
  <si>
    <t>建築工事</t>
  </si>
  <si>
    <t>他の建設</t>
  </si>
  <si>
    <t>運輸交通</t>
  </si>
  <si>
    <t>鉄道等</t>
  </si>
  <si>
    <t>道路旅客</t>
  </si>
  <si>
    <t>道路貨物</t>
  </si>
  <si>
    <t>他の運輸</t>
  </si>
  <si>
    <t>貨物取扱</t>
  </si>
  <si>
    <t>陸上貨物</t>
  </si>
  <si>
    <t>港湾運送</t>
  </si>
  <si>
    <t>１号～５号 中計</t>
  </si>
  <si>
    <t>農林業</t>
  </si>
  <si>
    <t>畜産水産</t>
  </si>
  <si>
    <t>商業</t>
  </si>
  <si>
    <t>金融広告</t>
  </si>
  <si>
    <t>映画演劇</t>
  </si>
  <si>
    <t>通信業</t>
  </si>
  <si>
    <t>教育研究</t>
  </si>
  <si>
    <t>保健衛生</t>
  </si>
  <si>
    <t>接客娯楽</t>
  </si>
  <si>
    <t>清掃と畜</t>
  </si>
  <si>
    <t>官公署</t>
  </si>
  <si>
    <t>他の事業</t>
  </si>
  <si>
    <t>６号～１７号 中計</t>
  </si>
  <si>
    <t>合       計</t>
  </si>
  <si>
    <t>１　「健康診断実施事業場数」欄は健診実施延事業場数である。</t>
    <rPh sb="3" eb="5">
      <t>ケンコウ</t>
    </rPh>
    <rPh sb="5" eb="7">
      <t>シンダン</t>
    </rPh>
    <rPh sb="7" eb="9">
      <t>ジッシ</t>
    </rPh>
    <rPh sb="9" eb="12">
      <t>ジギョウジョウ</t>
    </rPh>
    <rPh sb="12" eb="13">
      <t>スウ</t>
    </rPh>
    <rPh sb="14" eb="15">
      <t>ラン</t>
    </rPh>
    <rPh sb="16" eb="18">
      <t>ケンシン</t>
    </rPh>
    <rPh sb="18" eb="20">
      <t>ジッシ</t>
    </rPh>
    <rPh sb="20" eb="21">
      <t>ノベ</t>
    </rPh>
    <rPh sb="21" eb="24">
      <t>ジギョウジョウ</t>
    </rPh>
    <rPh sb="24" eb="25">
      <t>スウ</t>
    </rPh>
    <phoneticPr fontId="4"/>
  </si>
  <si>
    <t>２　（　　　）内は年２回以上健診を実施した事業場数で内数である。</t>
    <rPh sb="7" eb="8">
      <t>ナイ</t>
    </rPh>
    <rPh sb="9" eb="10">
      <t>ネン</t>
    </rPh>
    <rPh sb="11" eb="14">
      <t>カイイジョウ</t>
    </rPh>
    <rPh sb="14" eb="16">
      <t>ケンシン</t>
    </rPh>
    <rPh sb="17" eb="19">
      <t>ジッシ</t>
    </rPh>
    <rPh sb="21" eb="24">
      <t>ジギョウジョウ</t>
    </rPh>
    <rPh sb="24" eb="25">
      <t>スウ</t>
    </rPh>
    <rPh sb="26" eb="27">
      <t>ナイ</t>
    </rPh>
    <rPh sb="27" eb="28">
      <t>スウ</t>
    </rPh>
    <phoneticPr fontId="4"/>
  </si>
  <si>
    <t>令和６年定期健康診断実施結果（都道府県別）</t>
    <rPh sb="0" eb="2">
      <t>レイワ</t>
    </rPh>
    <rPh sb="3" eb="4">
      <t>ネン</t>
    </rPh>
    <rPh sb="4" eb="6">
      <t>テイキ</t>
    </rPh>
    <rPh sb="6" eb="8">
      <t>ケンコウ</t>
    </rPh>
    <rPh sb="8" eb="10">
      <t>シンダン</t>
    </rPh>
    <rPh sb="10" eb="12">
      <t>ジッシ</t>
    </rPh>
    <rPh sb="12" eb="14">
      <t>ケッカ</t>
    </rPh>
    <rPh sb="15" eb="19">
      <t>トドウフケン</t>
    </rPh>
    <rPh sb="19" eb="20">
      <t>ベツ</t>
    </rPh>
    <phoneticPr fontId="4"/>
  </si>
  <si>
    <t>都　道　府　県</t>
    <rPh sb="0" eb="1">
      <t>ト</t>
    </rPh>
    <rPh sb="2" eb="3">
      <t>ドウ</t>
    </rPh>
    <rPh sb="4" eb="5">
      <t>フ</t>
    </rPh>
    <rPh sb="6" eb="7">
      <t>ケン</t>
    </rPh>
    <phoneticPr fontId="4"/>
  </si>
  <si>
    <t>有所見率(%)</t>
    <phoneticPr fontId="4"/>
  </si>
  <si>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</si>
  <si>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</si>
  <si>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</si>
  <si>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</si>
  <si>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</si>
  <si>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</si>
  <si>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</si>
  <si>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</si>
  <si>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</si>
  <si>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</si>
  <si>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</si>
  <si>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</si>
  <si>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</si>
  <si>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</si>
  <si>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</si>
  <si>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</si>
  <si>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</si>
  <si>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</si>
  <si>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</si>
  <si>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</si>
  <si>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</si>
  <si>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</si>
  <si>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</si>
  <si>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</si>
  <si>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</si>
  <si>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</si>
  <si>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</si>
  <si>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</si>
  <si>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</si>
  <si>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</si>
  <si>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</si>
  <si>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</si>
  <si>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</si>
  <si>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</si>
  <si>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</si>
  <si>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</si>
  <si>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</si>
  <si>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</si>
  <si>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</si>
  <si>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</si>
  <si>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</si>
  <si>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</si>
  <si>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</si>
  <si>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</si>
  <si>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</si>
  <si>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</si>
  <si>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</si>
  <si>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５　本統計の数字は令和６年中に発生した疾病で令和７年４月７日までに把握したものである。</t>
    <rPh sb="2" eb="3">
      <t>ホン</t>
    </rPh>
    <rPh sb="3" eb="5">
      <t>トウケイ</t>
    </rPh>
    <rPh sb="6" eb="8">
      <t>スウジ</t>
    </rPh>
    <rPh sb="9" eb="11">
      <t>レイワ</t>
    </rPh>
    <rPh sb="12" eb="13">
      <t>ネン</t>
    </rPh>
    <rPh sb="13" eb="14">
      <t>ナカ</t>
    </rPh>
    <rPh sb="15" eb="17">
      <t>ハッセイ</t>
    </rPh>
    <rPh sb="19" eb="21">
      <t>シッペイ</t>
    </rPh>
    <rPh sb="22" eb="23">
      <t>レイ</t>
    </rPh>
    <rPh sb="23" eb="24">
      <t>ワ</t>
    </rPh>
    <rPh sb="25" eb="26">
      <t>ネン</t>
    </rPh>
    <rPh sb="27" eb="28">
      <t>ガツ</t>
    </rPh>
    <rPh sb="29" eb="30">
      <t>ニチ</t>
    </rPh>
    <rPh sb="33" eb="35">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</si>
</sst>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411]ggg\ e&quot;年 業種別傷病分類別業務上疾病発生状況（&quot;m&quot;月末累計）&quot;"/>
    <numFmt numFmtId="177" formatCode="ggge&quot;年&quot;m&quot;月集計&quot;"/>
    <numFmt numFmtId="178" formatCode="#,##0;[Red]#,##0"/>
    <numFmt numFmtId="179" formatCode="&quot;(&quot;#,##0&quot;)&quot;"/>
    <numFmt numFmtId="180" formatCode="#,##0_);[Red]\(#,##0\)"/>
    <numFmt numFmtId="181" formatCode="#,##0_ "/>
    <numFmt numFmtId="182" formatCode="\(0.0\)"/>
    <numFmt numFmtId="183" formatCode="0.0_);\(0.0\)"/>
    <numFmt numFmtId="184" formatCode="0.0_ "/>
    <numFmt numFmtId="185" formatCode="0.0\ "/>
    <numFmt numFmtId="186" formatCode="0.0;[Red]0.0"/>
    <numFmt numFmtId="187" formatCode="0.0_);[Red]\(0.0\)"/>
    <numFmt numFmtId="188" formatCode="#,##0.0"/>
    <numFmt numFmtId="189" formatCode="[$-411]ggg\ e&quot;年 業種別じん肺健康管理実施状況&quot;"/>
    <numFmt numFmtId="190" formatCode="&quot;(&quot;#,##0&quot;)&quot;;#,##0"/>
    <numFmt numFmtId="191" formatCode="0.000_ "/>
    <numFmt numFmtId="192" formatCode="[$-411]ggg\ e&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一&quot;\)"/>
    <numFmt numFmtId="193" formatCode="&quot;平&quot;&quot;成&quot;\ \ @&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二&quot;\)"/>
    <numFmt numFmtId="194" formatCode="00"/>
    <numFmt numFmtId="195" formatCode="#,##0_);\(#,##0\)"/>
    <numFmt numFmtId="196" formatCode="0.00_);[Red]\(0.00\)"/>
    <numFmt numFmtId="197" formatCode="\(#,##0\)"/>
    <numFmt numFmtId="198" formatCode="[$-411]ggg\ e&quot;年&quot;\ \ &quot;規&quot;\ &quot;模&quot;\ &quot;別&quot;\ &quot;都 道 府 県&quot;\ &quot;別&quot;\ &quot;定&quot;\ &quot;期&quot;\ &quot;健&quot;\ &quot;康&quot;\ &quot;診&quot;\ &quot;断&quot;\ &quot;結&quot;\ &quot;果&quot;\ &quot;実&quot;\ &quot;施&quot;\ &quot;状&quot;\ &quot;況&quot;\ &quot;報&quot;\ &quot;告&quot;\ \ \(&quot;そ&quot;&quot;の&quot;&quot;一&quot;\)"/>
    <numFmt numFmtId="199" formatCode="#,##0.0_ "/>
  </numFmts>
  <fonts count="44">
    <font>
      <sz val="9"/>
      <name val="ＭＳ 明朝"/>
      <family val="1"/>
      <charset val="128"/>
    </font>
    <font>
      <sz val="11"/>
      <name val="ＭＳ Ｐゴシック"/>
      <family val="3"/>
      <charset val="128"/>
    </font>
    <font>
      <sz val="22"/>
      <color theme="1"/>
      <name val="ＭＳ 明朝"/>
      <family val="1"/>
      <charset val="128"/>
    </font>
    <font>
      <sz val="6"/>
      <name val="游ゴシック"/>
      <family val="2"/>
      <charset val="128"/>
      <scheme val="minor"/>
    </font>
    <font>
      <sz val="6"/>
      <name val="ＭＳ 明朝"/>
      <family val="1"/>
      <charset val="128"/>
    </font>
    <font>
      <sz val="22"/>
      <name val="ＭＳ 明朝"/>
      <family val="1"/>
      <charset val="128"/>
    </font>
    <font>
      <sz val="11"/>
      <color theme="1"/>
      <name val="ＭＳ 明朝"/>
      <family val="1"/>
      <charset val="128"/>
    </font>
    <font>
      <sz val="14"/>
      <color theme="1"/>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6"/>
      <name val="ＭＳ Ｐ明朝"/>
      <family val="1"/>
      <charset val="128"/>
    </font>
    <font>
      <sz val="11"/>
      <name val="ＭＳ 明朝"/>
      <family val="1"/>
      <charset val="128"/>
    </font>
    <font>
      <sz val="3"/>
      <color indexed="8"/>
      <name val="ＭＳ 明朝"/>
      <family val="1"/>
      <charset val="128"/>
    </font>
    <font>
      <sz val="10"/>
      <color indexed="8"/>
      <name val="ＭＳ 明朝"/>
      <family val="1"/>
      <charset val="128"/>
    </font>
    <font>
      <sz val="9"/>
      <color theme="1"/>
      <name val="游ゴシック"/>
      <family val="3"/>
      <charset val="128"/>
      <scheme val="minor"/>
    </font>
    <font>
      <sz val="6"/>
      <name val="ＭＳ Ｐゴシック"/>
      <family val="3"/>
      <charset val="128"/>
    </font>
    <font>
      <sz val="11"/>
      <color theme="1"/>
      <name val="ＭＳ Ｐゴシック"/>
      <family val="3"/>
      <charset val="128"/>
    </font>
    <font>
      <b/>
      <sz val="18"/>
      <color rgb="FFFF0000"/>
      <name val="ＭＳ Ｐゴシック"/>
      <family val="3"/>
      <charset val="128"/>
    </font>
    <font>
      <vertAlign val="superscript"/>
      <sz val="11"/>
      <color indexed="8"/>
      <name val="ＭＳ Ｐゴシック"/>
      <family val="3"/>
      <charset val="128"/>
    </font>
    <font>
      <sz val="10"/>
      <color theme="1"/>
      <name val="ＭＳ Ｐゴシック"/>
      <family val="3"/>
      <charset val="128"/>
    </font>
    <font>
      <vertAlign val="superscript"/>
      <sz val="10"/>
      <color indexed="8"/>
      <name val="ＭＳ Ｐゴシック"/>
      <family val="3"/>
      <charset val="128"/>
    </font>
    <font>
      <sz val="10"/>
      <name val="ＭＳ Ｐゴシック"/>
      <family val="3"/>
      <charset val="128"/>
    </font>
    <font>
      <sz val="11"/>
      <name val="明朝"/>
      <family val="1"/>
      <charset val="128"/>
    </font>
    <font>
      <sz val="14"/>
      <name val="游ゴシック"/>
      <family val="3"/>
      <charset val="128"/>
      <scheme val="minor"/>
    </font>
    <font>
      <sz val="14"/>
      <name val="ＭＳ 明朝"/>
      <family val="1"/>
      <charset val="128"/>
    </font>
    <font>
      <sz val="11"/>
      <name val="游ゴシック"/>
      <family val="3"/>
      <charset val="128"/>
      <scheme val="minor"/>
    </font>
    <font>
      <sz val="11"/>
      <color theme="1"/>
      <name val="游ゴシック"/>
      <family val="3"/>
      <charset val="128"/>
      <scheme val="minor"/>
    </font>
    <font>
      <sz val="11"/>
      <color theme="1"/>
      <name val="游ゴシック Light"/>
      <family val="3"/>
      <charset val="128"/>
      <scheme val="major"/>
    </font>
    <font>
      <sz val="11"/>
      <name val="ＭＳ Ｐ明朝"/>
      <family val="1"/>
      <charset val="128"/>
    </font>
    <font>
      <sz val="10"/>
      <color theme="1"/>
      <name val="游ゴシック Light"/>
      <family val="3"/>
      <charset val="128"/>
      <scheme val="major"/>
    </font>
    <font>
      <sz val="10"/>
      <color theme="1"/>
      <name val="游ゴシック"/>
      <family val="3"/>
      <charset val="128"/>
      <scheme val="minor"/>
    </font>
    <font>
      <sz val="10"/>
      <name val="游ゴシック Light"/>
      <family val="3"/>
      <charset val="128"/>
      <scheme val="major"/>
    </font>
    <font>
      <sz val="10"/>
      <name val="游ゴシック"/>
      <family val="3"/>
      <charset val="128"/>
      <scheme val="minor"/>
    </font>
    <font>
      <sz val="11"/>
      <name val="游ゴシック Light"/>
      <family val="3"/>
      <charset val="128"/>
      <scheme val="major"/>
    </font>
    <font>
      <sz val="18"/>
      <color theme="1"/>
      <name val="游ゴシック"/>
      <family val="3"/>
      <charset val="128"/>
      <scheme val="minor"/>
    </font>
    <font>
      <sz val="14"/>
      <color theme="1"/>
      <name val="游ゴシック"/>
      <family val="3"/>
      <charset val="128"/>
      <scheme val="minor"/>
    </font>
    <font>
      <sz val="9"/>
      <name val="游ゴシック"/>
      <family val="3"/>
      <charset val="128"/>
      <scheme val="minor"/>
    </font>
    <font>
      <sz val="10"/>
      <name val="ＭＳ 明朝"/>
      <family val="1"/>
      <charset val="128"/>
    </font>
    <font>
      <sz val="16"/>
      <name val="游ゴシック"/>
      <family val="3"/>
      <charset val="128"/>
      <scheme val="minor"/>
    </font>
    <font>
      <sz val="12"/>
      <color indexed="8"/>
      <name val="ＭＳ Ｐ明朝"/>
      <family val="1"/>
      <charset val="128"/>
    </font>
    <font>
      <sz val="12"/>
      <color theme="1"/>
      <name val="游ゴシック"/>
      <family val="3"/>
      <charset val="128"/>
      <scheme val="minor"/>
    </font>
    <font>
      <sz val="12"/>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13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0" fontId="1" fillId="0" borderId="0"/>
    <xf numFmtId="0" fontId="1" fillId="0" borderId="0">
      <alignment vertical="center"/>
    </xf>
    <xf numFmtId="0" fontId="23" fillId="0" borderId="0"/>
    <xf numFmtId="0" fontId="1" fillId="0" borderId="0">
      <alignment vertical="center"/>
    </xf>
    <xf numFmtId="0" fontId="1" fillId="0" borderId="0"/>
    <xf numFmtId="38" fontId="8" fillId="0" borderId="0" applyFont="0" applyFill="0" applyBorder="0" applyAlignment="0" applyProtection="0">
      <alignment vertical="center"/>
    </xf>
    <xf numFmtId="0" fontId="29" fillId="0" borderId="0"/>
    <xf numFmtId="0" fontId="1" fillId="0" borderId="0"/>
    <xf numFmtId="0" fontId="1" fillId="0" borderId="0"/>
  </cellStyleXfs>
  <cellXfs count="535">
    <xf numFmtId="0" fontId="0" fillId="0" borderId="0" xfId="0"/>
    <xf numFmtId="0" fontId="5" fillId="0" borderId="0" xfId="1" applyFont="1"/>
    <xf numFmtId="49" fontId="6" fillId="0" borderId="2" xfId="1" applyNumberFormat="1" applyFont="1" applyBorder="1"/>
    <xf numFmtId="49" fontId="7" fillId="0" borderId="3" xfId="1" applyNumberFormat="1" applyFont="1" applyBorder="1" applyAlignment="1">
      <alignment horizontal="right" vertical="top"/>
    </xf>
    <xf numFmtId="0" fontId="9" fillId="0" borderId="4" xfId="0"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49" fontId="9" fillId="0" borderId="9" xfId="0" applyNumberFormat="1" applyFont="1" applyBorder="1" applyAlignment="1">
      <alignment horizontal="center" vertical="top" wrapText="1"/>
    </xf>
    <xf numFmtId="49" fontId="9" fillId="0" borderId="10" xfId="0" applyNumberFormat="1" applyFont="1" applyBorder="1" applyAlignment="1">
      <alignment horizontal="center" vertical="top" wrapText="1"/>
    </xf>
    <xf numFmtId="49" fontId="12" fillId="0" borderId="4" xfId="1" applyNumberFormat="1" applyFont="1" applyBorder="1"/>
    <xf numFmtId="49" fontId="12" fillId="0" borderId="3" xfId="1" applyNumberFormat="1" applyFont="1" applyBorder="1"/>
    <xf numFmtId="49" fontId="12" fillId="0" borderId="0" xfId="1" applyNumberFormat="1" applyFont="1"/>
    <xf numFmtId="177" fontId="6" fillId="0" borderId="12" xfId="0" applyNumberFormat="1" applyFont="1" applyBorder="1" applyAlignment="1">
      <alignment horizontal="left" vertical="center"/>
    </xf>
    <xf numFmtId="0" fontId="9" fillId="0" borderId="13" xfId="0" applyFont="1" applyBorder="1" applyAlignment="1">
      <alignment horizontal="left" vertical="center"/>
    </xf>
    <xf numFmtId="0" fontId="6" fillId="0" borderId="0" xfId="0" applyFont="1" applyAlignment="1">
      <alignment horizontal="centerContinuous" vertical="top"/>
    </xf>
    <xf numFmtId="0" fontId="6" fillId="0" borderId="0" xfId="1" applyFont="1" applyAlignment="1">
      <alignment horizontal="centerContinuous" vertical="top"/>
    </xf>
    <xf numFmtId="0" fontId="6" fillId="0" borderId="19" xfId="1" applyFont="1" applyBorder="1" applyAlignment="1">
      <alignment horizontal="centerContinuous" vertical="top"/>
    </xf>
    <xf numFmtId="0" fontId="6" fillId="0" borderId="16" xfId="1" applyFont="1" applyBorder="1" applyAlignment="1">
      <alignment horizontal="centerContinuous" vertical="top"/>
    </xf>
    <xf numFmtId="0" fontId="6" fillId="0" borderId="15" xfId="1" applyFont="1" applyBorder="1" applyAlignment="1">
      <alignment horizontal="centerContinuous" vertical="top"/>
    </xf>
    <xf numFmtId="0" fontId="6" fillId="0" borderId="21" xfId="1" applyFont="1" applyBorder="1" applyAlignment="1">
      <alignment horizontal="right" vertical="top"/>
    </xf>
    <xf numFmtId="0" fontId="6" fillId="0" borderId="19" xfId="1" applyFont="1" applyBorder="1" applyAlignment="1">
      <alignment horizontal="right" vertical="top"/>
    </xf>
    <xf numFmtId="0" fontId="6" fillId="0" borderId="0" xfId="1" applyFont="1" applyAlignment="1">
      <alignment horizontal="right" vertical="top"/>
    </xf>
    <xf numFmtId="0" fontId="6" fillId="0" borderId="21" xfId="1" applyFont="1" applyBorder="1" applyAlignment="1">
      <alignment horizontal="right" vertical="center"/>
    </xf>
    <xf numFmtId="0" fontId="6" fillId="0" borderId="0" xfId="1" applyFont="1" applyAlignment="1">
      <alignment horizontal="right" vertical="center"/>
    </xf>
    <xf numFmtId="0" fontId="12" fillId="0" borderId="16" xfId="1" applyFont="1" applyBorder="1" applyAlignment="1">
      <alignment vertical="top"/>
    </xf>
    <xf numFmtId="0" fontId="12" fillId="0" borderId="18" xfId="1" applyFont="1" applyBorder="1" applyAlignment="1">
      <alignment vertical="top"/>
    </xf>
    <xf numFmtId="0" fontId="12" fillId="0" borderId="0" xfId="1" applyFont="1" applyAlignment="1">
      <alignment vertical="top"/>
    </xf>
    <xf numFmtId="0" fontId="9" fillId="0" borderId="22" xfId="1" applyFont="1" applyBorder="1"/>
    <xf numFmtId="0" fontId="7" fillId="0" borderId="23" xfId="1" applyFont="1" applyBorder="1"/>
    <xf numFmtId="0" fontId="9" fillId="0" borderId="22" xfId="0" applyFont="1" applyBorder="1" applyAlignment="1">
      <alignment horizontal="center" vertical="top" wrapText="1"/>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1" xfId="0" applyFont="1" applyBorder="1" applyAlignment="1">
      <alignment horizontal="center" vertical="top" wrapText="1"/>
    </xf>
    <xf numFmtId="0" fontId="8" fillId="0" borderId="21" xfId="1" applyFont="1" applyBorder="1"/>
    <xf numFmtId="0" fontId="8" fillId="0" borderId="13" xfId="1" applyFont="1" applyBorder="1"/>
    <xf numFmtId="0" fontId="8" fillId="0" borderId="0" xfId="1" applyFont="1"/>
    <xf numFmtId="0" fontId="9" fillId="0" borderId="12" xfId="1" applyFont="1" applyBorder="1"/>
    <xf numFmtId="0" fontId="6" fillId="0" borderId="28" xfId="1" applyFont="1" applyBorder="1" applyAlignment="1">
      <alignment horizontal="left" vertical="center" wrapText="1"/>
    </xf>
    <xf numFmtId="178" fontId="6" fillId="0" borderId="5" xfId="1" applyNumberFormat="1" applyFont="1" applyBorder="1"/>
    <xf numFmtId="179" fontId="6" fillId="0" borderId="29" xfId="1" applyNumberFormat="1" applyFont="1" applyBorder="1"/>
    <xf numFmtId="178" fontId="6" fillId="0" borderId="6" xfId="1" applyNumberFormat="1" applyFont="1" applyBorder="1"/>
    <xf numFmtId="178" fontId="6" fillId="0" borderId="30" xfId="1" applyNumberFormat="1" applyFont="1" applyBorder="1"/>
    <xf numFmtId="178" fontId="6" fillId="0" borderId="31" xfId="1" applyNumberFormat="1" applyFont="1" applyBorder="1"/>
    <xf numFmtId="179" fontId="6" fillId="0" borderId="7" xfId="1" applyNumberFormat="1" applyFont="1" applyBorder="1"/>
    <xf numFmtId="178" fontId="6" fillId="0" borderId="32" xfId="1" applyNumberFormat="1" applyFont="1" applyBorder="1"/>
    <xf numFmtId="179" fontId="6" fillId="0" borderId="8" xfId="1" applyNumberFormat="1" applyFont="1" applyBorder="1"/>
    <xf numFmtId="178" fontId="6" fillId="0" borderId="33" xfId="1" applyNumberFormat="1" applyFont="1" applyBorder="1"/>
    <xf numFmtId="179" fontId="6" fillId="0" borderId="6" xfId="1" applyNumberFormat="1" applyFont="1" applyBorder="1"/>
    <xf numFmtId="178" fontId="6" fillId="0" borderId="34" xfId="1" applyNumberFormat="1" applyFont="1" applyBorder="1"/>
    <xf numFmtId="178" fontId="6" fillId="0" borderId="35" xfId="1" applyNumberFormat="1" applyFont="1" applyBorder="1"/>
    <xf numFmtId="179" fontId="6" fillId="0" borderId="36" xfId="1" applyNumberFormat="1" applyFont="1" applyBorder="1"/>
    <xf numFmtId="178" fontId="6" fillId="0" borderId="37" xfId="1" applyNumberFormat="1" applyFont="1" applyBorder="1"/>
    <xf numFmtId="178" fontId="6" fillId="0" borderId="38" xfId="1" applyNumberFormat="1" applyFont="1" applyBorder="1"/>
    <xf numFmtId="179" fontId="6" fillId="0" borderId="39" xfId="1" applyNumberFormat="1" applyFont="1" applyBorder="1"/>
    <xf numFmtId="179" fontId="6" fillId="0" borderId="31" xfId="1" applyNumberFormat="1" applyFont="1" applyBorder="1"/>
    <xf numFmtId="178" fontId="6" fillId="0" borderId="40" xfId="1" applyNumberFormat="1" applyFont="1" applyBorder="1"/>
    <xf numFmtId="0" fontId="6" fillId="0" borderId="41" xfId="1" applyFont="1" applyBorder="1" applyAlignment="1">
      <alignment horizontal="left" vertical="center" wrapText="1"/>
    </xf>
    <xf numFmtId="178" fontId="6" fillId="0" borderId="27" xfId="1" applyNumberFormat="1" applyFont="1" applyBorder="1"/>
    <xf numFmtId="179" fontId="6" fillId="0" borderId="1" xfId="1" applyNumberFormat="1" applyFont="1" applyBorder="1"/>
    <xf numFmtId="179" fontId="6" fillId="0" borderId="23" xfId="1" applyNumberFormat="1" applyFont="1" applyBorder="1"/>
    <xf numFmtId="178" fontId="6" fillId="0" borderId="1" xfId="1" applyNumberFormat="1" applyFont="1" applyBorder="1"/>
    <xf numFmtId="178" fontId="6" fillId="0" borderId="20" xfId="1" applyNumberFormat="1" applyFont="1" applyBorder="1"/>
    <xf numFmtId="178" fontId="6" fillId="0" borderId="21" xfId="1" applyNumberFormat="1" applyFont="1" applyBorder="1"/>
    <xf numFmtId="0" fontId="9" fillId="0" borderId="34" xfId="1" applyFont="1" applyBorder="1" applyAlignment="1">
      <alignment horizontal="centerContinuous" vertical="center"/>
    </xf>
    <xf numFmtId="0" fontId="6" fillId="0" borderId="8" xfId="1" applyFont="1" applyBorder="1" applyAlignment="1">
      <alignment horizontal="left" vertical="center" wrapText="1"/>
    </xf>
    <xf numFmtId="0" fontId="6" fillId="0" borderId="36" xfId="1" applyFont="1" applyBorder="1" applyAlignment="1">
      <alignment horizontal="left" vertical="center" wrapText="1"/>
    </xf>
    <xf numFmtId="178" fontId="6" fillId="0" borderId="42" xfId="1" applyNumberFormat="1" applyFont="1" applyBorder="1"/>
    <xf numFmtId="179" fontId="6" fillId="0" borderId="43" xfId="1" applyNumberFormat="1" applyFont="1" applyBorder="1"/>
    <xf numFmtId="179" fontId="6" fillId="0" borderId="38" xfId="1" applyNumberFormat="1" applyFont="1" applyBorder="1"/>
    <xf numFmtId="0" fontId="9" fillId="0" borderId="12" xfId="1" applyFont="1" applyBorder="1" applyAlignment="1">
      <alignment horizontal="centerContinuous" vertical="center"/>
    </xf>
    <xf numFmtId="0" fontId="6" fillId="0" borderId="44" xfId="1" applyFont="1" applyBorder="1" applyAlignment="1">
      <alignment horizontal="left" vertical="center" wrapText="1"/>
    </xf>
    <xf numFmtId="178" fontId="6" fillId="0" borderId="45" xfId="1" applyNumberFormat="1" applyFont="1" applyBorder="1"/>
    <xf numFmtId="179" fontId="6" fillId="0" borderId="46" xfId="1" applyNumberFormat="1" applyFont="1" applyBorder="1"/>
    <xf numFmtId="178" fontId="6" fillId="0" borderId="25" xfId="1" applyNumberFormat="1" applyFont="1" applyBorder="1"/>
    <xf numFmtId="179" fontId="6" fillId="0" borderId="44" xfId="1" applyNumberFormat="1" applyFont="1" applyBorder="1"/>
    <xf numFmtId="178" fontId="6" fillId="0" borderId="26" xfId="1" applyNumberFormat="1" applyFont="1" applyBorder="1"/>
    <xf numFmtId="178" fontId="6" fillId="0" borderId="47" xfId="1" applyNumberFormat="1" applyFont="1" applyBorder="1"/>
    <xf numFmtId="179" fontId="6" fillId="0" borderId="26" xfId="1" applyNumberFormat="1" applyFont="1" applyBorder="1"/>
    <xf numFmtId="0" fontId="9" fillId="0" borderId="48" xfId="1" applyFont="1" applyBorder="1" applyAlignment="1">
      <alignment horizontal="centerContinuous" vertical="center"/>
    </xf>
    <xf numFmtId="0" fontId="10" fillId="0" borderId="23" xfId="1" applyFont="1" applyBorder="1" applyAlignment="1">
      <alignment horizontal="left" vertical="center" wrapText="1"/>
    </xf>
    <xf numFmtId="179" fontId="6" fillId="0" borderId="24" xfId="1" applyNumberFormat="1" applyFont="1" applyBorder="1"/>
    <xf numFmtId="178" fontId="6" fillId="0" borderId="49" xfId="1" applyNumberFormat="1" applyFont="1" applyBorder="1"/>
    <xf numFmtId="0" fontId="9" fillId="0" borderId="0" xfId="1" applyFont="1"/>
    <xf numFmtId="0" fontId="9" fillId="0" borderId="4" xfId="1" applyFont="1" applyBorder="1" applyAlignment="1">
      <alignment vertical="center"/>
    </xf>
    <xf numFmtId="0" fontId="9" fillId="0" borderId="4" xfId="1" applyFont="1" applyBorder="1" applyAlignment="1">
      <alignment vertical="center" wrapText="1"/>
    </xf>
    <xf numFmtId="0" fontId="9" fillId="0" borderId="4" xfId="1" applyFont="1" applyBorder="1" applyAlignment="1">
      <alignment vertical="top" wrapText="1"/>
    </xf>
    <xf numFmtId="0" fontId="9" fillId="0" borderId="4" xfId="0" applyFont="1" applyBorder="1" applyAlignment="1">
      <alignment vertical="top"/>
    </xf>
    <xf numFmtId="0" fontId="9" fillId="0" borderId="4" xfId="0" applyFont="1" applyBorder="1"/>
    <xf numFmtId="0" fontId="15" fillId="0" borderId="0" xfId="0" applyFont="1" applyAlignment="1">
      <alignment horizontal="right"/>
    </xf>
    <xf numFmtId="0" fontId="15" fillId="0" borderId="0" xfId="0" applyFont="1"/>
    <xf numFmtId="0" fontId="1" fillId="0" borderId="0" xfId="2">
      <alignment vertical="center"/>
    </xf>
    <xf numFmtId="0" fontId="1" fillId="0" borderId="41" xfId="2" applyBorder="1" applyAlignment="1">
      <alignment horizontal="center" vertical="center" wrapText="1"/>
    </xf>
    <xf numFmtId="0" fontId="1" fillId="0" borderId="53" xfId="2" applyBorder="1" applyAlignment="1">
      <alignment horizontal="center" vertical="center" wrapText="1"/>
    </xf>
    <xf numFmtId="0" fontId="1" fillId="0" borderId="50" xfId="2" applyBorder="1" applyAlignment="1">
      <alignment horizontal="center" vertical="center"/>
    </xf>
    <xf numFmtId="180" fontId="1" fillId="0" borderId="50" xfId="2" applyNumberFormat="1" applyBorder="1">
      <alignment vertical="center"/>
    </xf>
    <xf numFmtId="181" fontId="17" fillId="0" borderId="54" xfId="2" applyNumberFormat="1" applyFont="1" applyBorder="1" applyAlignment="1">
      <alignment horizontal="center" vertical="center"/>
    </xf>
    <xf numFmtId="0" fontId="1" fillId="0" borderId="54" xfId="2" applyBorder="1" applyAlignment="1">
      <alignment horizontal="center" vertical="center"/>
    </xf>
    <xf numFmtId="180" fontId="1" fillId="0" borderId="54" xfId="2" applyNumberFormat="1" applyBorder="1">
      <alignment vertical="center"/>
    </xf>
    <xf numFmtId="180" fontId="1" fillId="0" borderId="0" xfId="2" applyNumberFormat="1">
      <alignment vertical="center"/>
    </xf>
    <xf numFmtId="180" fontId="1" fillId="0" borderId="54" xfId="2" applyNumberFormat="1" applyBorder="1" applyAlignment="1">
      <alignment horizontal="center" vertical="center"/>
    </xf>
    <xf numFmtId="182" fontId="17" fillId="0" borderId="54" xfId="2" applyNumberFormat="1" applyFont="1" applyBorder="1" applyAlignment="1">
      <alignment horizontal="center" vertical="distributed"/>
    </xf>
    <xf numFmtId="182" fontId="17" fillId="0" borderId="0" xfId="2" applyNumberFormat="1" applyFont="1" applyAlignment="1">
      <alignment horizontal="center" vertical="distributed"/>
    </xf>
    <xf numFmtId="182" fontId="1" fillId="0" borderId="0" xfId="2" applyNumberFormat="1" applyAlignment="1">
      <alignment horizontal="center" vertical="distributed"/>
    </xf>
    <xf numFmtId="180" fontId="17" fillId="0" borderId="54" xfId="2" applyNumberFormat="1" applyFont="1" applyBorder="1">
      <alignment vertical="center"/>
    </xf>
    <xf numFmtId="180" fontId="17" fillId="0" borderId="0" xfId="2" applyNumberFormat="1" applyFont="1">
      <alignment vertical="center"/>
    </xf>
    <xf numFmtId="182" fontId="17" fillId="0" borderId="54" xfId="2" applyNumberFormat="1" applyFont="1" applyBorder="1" applyAlignment="1">
      <alignment horizontal="center" vertical="center"/>
    </xf>
    <xf numFmtId="182" fontId="17" fillId="0" borderId="0" xfId="2" applyNumberFormat="1" applyFont="1" applyAlignment="1">
      <alignment horizontal="center" vertical="center"/>
    </xf>
    <xf numFmtId="183" fontId="1" fillId="0" borderId="0" xfId="2" applyNumberFormat="1" applyAlignment="1">
      <alignment horizontal="center" vertical="center"/>
    </xf>
    <xf numFmtId="181" fontId="17" fillId="0" borderId="54" xfId="2" applyNumberFormat="1" applyFont="1" applyBorder="1">
      <alignment vertical="center"/>
    </xf>
    <xf numFmtId="181" fontId="17" fillId="0" borderId="0" xfId="2" applyNumberFormat="1" applyFont="1">
      <alignment vertical="center"/>
    </xf>
    <xf numFmtId="181" fontId="1" fillId="0" borderId="0" xfId="2" applyNumberFormat="1">
      <alignment vertical="center"/>
    </xf>
    <xf numFmtId="181" fontId="17" fillId="0" borderId="12" xfId="2" applyNumberFormat="1" applyFont="1" applyBorder="1">
      <alignment vertical="center"/>
    </xf>
    <xf numFmtId="181" fontId="18" fillId="0" borderId="0" xfId="2" applyNumberFormat="1" applyFont="1" applyAlignment="1">
      <alignment horizontal="left" vertical="center"/>
    </xf>
    <xf numFmtId="182" fontId="17" fillId="0" borderId="13" xfId="2" applyNumberFormat="1" applyFont="1" applyBorder="1" applyAlignment="1">
      <alignment horizontal="center" vertical="center"/>
    </xf>
    <xf numFmtId="181" fontId="17" fillId="0" borderId="13" xfId="2" applyNumberFormat="1" applyFont="1" applyBorder="1">
      <alignment vertical="center"/>
    </xf>
    <xf numFmtId="181" fontId="17" fillId="0" borderId="23" xfId="2" applyNumberFormat="1" applyFont="1" applyBorder="1">
      <alignment vertical="center"/>
    </xf>
    <xf numFmtId="181" fontId="17" fillId="0" borderId="41" xfId="2" applyNumberFormat="1" applyFont="1" applyBorder="1">
      <alignment vertical="center"/>
    </xf>
    <xf numFmtId="0" fontId="1" fillId="0" borderId="0" xfId="2" applyAlignment="1">
      <alignment horizontal="center" vertical="center"/>
    </xf>
    <xf numFmtId="0" fontId="1" fillId="0" borderId="51" xfId="2" applyBorder="1" applyAlignment="1">
      <alignment horizontal="center" vertical="center" wrapText="1"/>
    </xf>
    <xf numFmtId="0" fontId="1" fillId="0" borderId="3" xfId="2" applyBorder="1" applyAlignment="1">
      <alignment horizontal="center" vertical="center" wrapText="1"/>
    </xf>
    <xf numFmtId="0" fontId="1" fillId="0" borderId="1" xfId="2" applyBorder="1" applyAlignment="1">
      <alignment horizontal="center" vertical="center"/>
    </xf>
    <xf numFmtId="0" fontId="1" fillId="0" borderId="23" xfId="2" applyBorder="1" applyAlignment="1">
      <alignment horizontal="center" vertical="center"/>
    </xf>
    <xf numFmtId="0" fontId="1" fillId="0" borderId="57" xfId="2" applyBorder="1" applyAlignment="1">
      <alignment horizontal="center" vertical="center"/>
    </xf>
    <xf numFmtId="181" fontId="1" fillId="0" borderId="33" xfId="2" applyNumberFormat="1" applyBorder="1" applyAlignment="1">
      <alignment horizontal="center" vertical="center"/>
    </xf>
    <xf numFmtId="184" fontId="1" fillId="0" borderId="58" xfId="2" applyNumberFormat="1" applyBorder="1">
      <alignment vertical="center"/>
    </xf>
    <xf numFmtId="0" fontId="1" fillId="0" borderId="59" xfId="2" applyBorder="1" applyAlignment="1">
      <alignment horizontal="center" vertical="center"/>
    </xf>
    <xf numFmtId="181" fontId="1" fillId="0" borderId="40" xfId="2" applyNumberFormat="1" applyBorder="1" applyAlignment="1">
      <alignment horizontal="center" vertical="center"/>
    </xf>
    <xf numFmtId="184" fontId="1" fillId="0" borderId="60" xfId="2" applyNumberFormat="1" applyBorder="1">
      <alignment vertical="center"/>
    </xf>
    <xf numFmtId="0" fontId="1" fillId="2" borderId="59" xfId="2" applyFill="1" applyBorder="1" applyAlignment="1">
      <alignment horizontal="center" vertical="center"/>
    </xf>
    <xf numFmtId="181" fontId="1" fillId="2" borderId="40" xfId="2" applyNumberFormat="1" applyFill="1" applyBorder="1" applyAlignment="1">
      <alignment horizontal="center" vertical="center"/>
    </xf>
    <xf numFmtId="181" fontId="17" fillId="2" borderId="61" xfId="2" applyNumberFormat="1" applyFont="1" applyFill="1" applyBorder="1" applyAlignment="1">
      <alignment horizontal="center" vertical="center"/>
    </xf>
    <xf numFmtId="184" fontId="1" fillId="0" borderId="62" xfId="2" applyNumberFormat="1" applyBorder="1">
      <alignment vertical="center"/>
    </xf>
    <xf numFmtId="0" fontId="17" fillId="2" borderId="59" xfId="2" applyFont="1" applyFill="1" applyBorder="1" applyAlignment="1">
      <alignment horizontal="center" vertical="center"/>
    </xf>
    <xf numFmtId="181" fontId="17" fillId="2" borderId="40" xfId="2" applyNumberFormat="1" applyFont="1" applyFill="1" applyBorder="1" applyAlignment="1">
      <alignment horizontal="center" vertical="center"/>
    </xf>
    <xf numFmtId="0" fontId="17" fillId="0" borderId="59" xfId="2" applyFont="1" applyBorder="1" applyAlignment="1">
      <alignment horizontal="center" vertical="center"/>
    </xf>
    <xf numFmtId="181" fontId="17" fillId="0" borderId="40" xfId="2" applyNumberFormat="1" applyFont="1" applyBorder="1" applyAlignment="1">
      <alignment horizontal="center" vertical="center"/>
    </xf>
    <xf numFmtId="181" fontId="17" fillId="0" borderId="39" xfId="2" applyNumberFormat="1" applyFont="1" applyBorder="1" applyAlignment="1">
      <alignment horizontal="center" vertical="center"/>
    </xf>
    <xf numFmtId="0" fontId="1" fillId="3" borderId="0" xfId="2" applyFill="1">
      <alignment vertical="center"/>
    </xf>
    <xf numFmtId="0" fontId="17" fillId="0" borderId="63" xfId="2" applyFont="1" applyBorder="1" applyAlignment="1">
      <alignment horizontal="center" vertical="center"/>
    </xf>
    <xf numFmtId="181" fontId="17" fillId="0" borderId="15" xfId="2" applyNumberFormat="1" applyFont="1" applyBorder="1" applyAlignment="1">
      <alignment horizontal="center" vertical="center"/>
    </xf>
    <xf numFmtId="181" fontId="17" fillId="0" borderId="61" xfId="2" applyNumberFormat="1" applyFont="1" applyBorder="1" applyAlignment="1">
      <alignment horizontal="center" vertical="center"/>
    </xf>
    <xf numFmtId="184" fontId="1" fillId="0" borderId="18" xfId="2" applyNumberFormat="1" applyBorder="1">
      <alignment vertical="center"/>
    </xf>
    <xf numFmtId="181" fontId="17" fillId="0" borderId="16" xfId="2" applyNumberFormat="1" applyFont="1" applyBorder="1" applyAlignment="1">
      <alignment horizontal="center" vertical="center"/>
    </xf>
    <xf numFmtId="0" fontId="17" fillId="0" borderId="42" xfId="2" applyFont="1" applyBorder="1" applyAlignment="1">
      <alignment horizontal="center" vertical="center"/>
    </xf>
    <xf numFmtId="181" fontId="17" fillId="0" borderId="32" xfId="2" applyNumberFormat="1" applyFont="1" applyBorder="1" applyAlignment="1">
      <alignment horizontal="center" vertical="center"/>
    </xf>
    <xf numFmtId="181" fontId="17" fillId="0" borderId="29" xfId="2" applyNumberFormat="1" applyFont="1" applyBorder="1" applyAlignment="1">
      <alignment horizontal="center" vertical="center"/>
    </xf>
    <xf numFmtId="181" fontId="17" fillId="0" borderId="37" xfId="2" applyNumberFormat="1" applyFont="1" applyBorder="1" applyAlignment="1">
      <alignment horizontal="center" vertical="center"/>
    </xf>
    <xf numFmtId="184" fontId="1" fillId="0" borderId="64" xfId="2" applyNumberFormat="1" applyBorder="1">
      <alignment vertical="center"/>
    </xf>
    <xf numFmtId="0" fontId="17" fillId="0" borderId="65" xfId="2" applyFont="1" applyBorder="1" applyAlignment="1">
      <alignment horizontal="center" vertical="center"/>
    </xf>
    <xf numFmtId="181" fontId="17" fillId="0" borderId="49" xfId="2" applyNumberFormat="1" applyFont="1" applyBorder="1" applyAlignment="1">
      <alignment horizontal="center" vertical="center"/>
    </xf>
    <xf numFmtId="184" fontId="1" fillId="0" borderId="66" xfId="2" applyNumberFormat="1" applyBorder="1">
      <alignment vertical="center"/>
    </xf>
    <xf numFmtId="0" fontId="17" fillId="0" borderId="67" xfId="2" applyFont="1" applyBorder="1" applyAlignment="1">
      <alignment horizontal="center" vertical="center"/>
    </xf>
    <xf numFmtId="181" fontId="17" fillId="0" borderId="68" xfId="2" applyNumberFormat="1" applyFont="1" applyBorder="1" applyAlignment="1">
      <alignment horizontal="center" vertical="center"/>
    </xf>
    <xf numFmtId="184" fontId="1" fillId="0" borderId="71" xfId="2" applyNumberFormat="1" applyBorder="1">
      <alignment vertical="center"/>
    </xf>
    <xf numFmtId="0" fontId="1" fillId="0" borderId="0" xfId="2" applyAlignment="1">
      <alignment horizontal="right" vertical="center"/>
    </xf>
    <xf numFmtId="0" fontId="22" fillId="0" borderId="0" xfId="2" applyFont="1" applyAlignment="1">
      <alignment horizontal="left" vertical="center"/>
    </xf>
    <xf numFmtId="0" fontId="22" fillId="0" borderId="0" xfId="2" applyFont="1">
      <alignment vertical="center"/>
    </xf>
    <xf numFmtId="0" fontId="22" fillId="0" borderId="0" xfId="0" applyFont="1" applyAlignment="1">
      <alignment vertical="top" wrapText="1"/>
    </xf>
    <xf numFmtId="0" fontId="25" fillId="0" borderId="0" xfId="3" applyFont="1" applyAlignment="1">
      <alignment horizontal="center"/>
    </xf>
    <xf numFmtId="0" fontId="12" fillId="0" borderId="0" xfId="3" applyFont="1"/>
    <xf numFmtId="0" fontId="24" fillId="0" borderId="0" xfId="3" applyFont="1" applyAlignment="1">
      <alignment horizontal="center"/>
    </xf>
    <xf numFmtId="0" fontId="24" fillId="0" borderId="0" xfId="3" applyFont="1" applyAlignment="1">
      <alignment horizontal="right"/>
    </xf>
    <xf numFmtId="0" fontId="26" fillId="0" borderId="0" xfId="3" applyFont="1"/>
    <xf numFmtId="0" fontId="26" fillId="0" borderId="0" xfId="3" applyFont="1" applyAlignment="1">
      <alignment horizontal="right"/>
    </xf>
    <xf numFmtId="3" fontId="26" fillId="0" borderId="0" xfId="3" applyNumberFormat="1" applyFont="1"/>
    <xf numFmtId="185" fontId="26" fillId="0" borderId="0" xfId="3" applyNumberFormat="1" applyFont="1" applyAlignment="1">
      <alignment horizontal="right"/>
    </xf>
    <xf numFmtId="3" fontId="27" fillId="0" borderId="74" xfId="3" applyNumberFormat="1" applyFont="1" applyBorder="1" applyAlignment="1">
      <alignment horizontal="center" vertical="center" wrapText="1"/>
    </xf>
    <xf numFmtId="3" fontId="27" fillId="0" borderId="74" xfId="3" applyNumberFormat="1" applyFont="1" applyBorder="1" applyAlignment="1">
      <alignment horizontal="left" vertical="center" wrapText="1"/>
    </xf>
    <xf numFmtId="185" fontId="27" fillId="0" borderId="75" xfId="3" applyNumberFormat="1" applyFont="1" applyBorder="1" applyAlignment="1">
      <alignment horizontal="center" vertical="center" wrapText="1"/>
    </xf>
    <xf numFmtId="0" fontId="12" fillId="0" borderId="0" xfId="3" applyFont="1" applyAlignment="1">
      <alignment vertical="center" wrapText="1"/>
    </xf>
    <xf numFmtId="0" fontId="27" fillId="0" borderId="76" xfId="3" applyFont="1" applyBorder="1"/>
    <xf numFmtId="0" fontId="27" fillId="0" borderId="23" xfId="3" applyFont="1" applyBorder="1"/>
    <xf numFmtId="178" fontId="27" fillId="0" borderId="41" xfId="4" applyNumberFormat="1" applyFont="1" applyBorder="1" applyAlignment="1">
      <alignment horizontal="right" vertical="center"/>
    </xf>
    <xf numFmtId="186" fontId="27" fillId="0" borderId="77" xfId="3" applyNumberFormat="1" applyFont="1" applyBorder="1" applyAlignment="1">
      <alignment horizontal="right"/>
    </xf>
    <xf numFmtId="0" fontId="27" fillId="0" borderId="78" xfId="3" applyFont="1" applyBorder="1"/>
    <xf numFmtId="0" fontId="27" fillId="0" borderId="52" xfId="3" applyFont="1" applyBorder="1"/>
    <xf numFmtId="178" fontId="27" fillId="0" borderId="22" xfId="4" applyNumberFormat="1" applyFont="1" applyBorder="1" applyAlignment="1">
      <alignment horizontal="right" vertical="center"/>
    </xf>
    <xf numFmtId="178" fontId="27" fillId="0" borderId="23" xfId="4" applyNumberFormat="1" applyFont="1" applyBorder="1" applyAlignment="1">
      <alignment horizontal="right" vertical="center"/>
    </xf>
    <xf numFmtId="0" fontId="27" fillId="0" borderId="53" xfId="3" applyFont="1" applyBorder="1"/>
    <xf numFmtId="0" fontId="27" fillId="4" borderId="52" xfId="3" applyFont="1" applyFill="1" applyBorder="1" applyAlignment="1">
      <alignment horizontal="center"/>
    </xf>
    <xf numFmtId="178" fontId="27" fillId="4" borderId="53" xfId="2" applyNumberFormat="1" applyFont="1" applyFill="1" applyBorder="1" applyAlignment="1">
      <alignment horizontal="right" vertical="center"/>
    </xf>
    <xf numFmtId="187" fontId="27" fillId="4" borderId="80" xfId="3" applyNumberFormat="1" applyFont="1" applyFill="1" applyBorder="1" applyAlignment="1">
      <alignment horizontal="right"/>
    </xf>
    <xf numFmtId="3" fontId="27" fillId="0" borderId="53" xfId="3" applyNumberFormat="1" applyFont="1" applyBorder="1"/>
    <xf numFmtId="187" fontId="27" fillId="0" borderId="80" xfId="3" applyNumberFormat="1" applyFont="1" applyBorder="1" applyAlignment="1">
      <alignment horizontal="right"/>
    </xf>
    <xf numFmtId="178" fontId="27" fillId="0" borderId="22" xfId="2" applyNumberFormat="1" applyFont="1" applyBorder="1" applyAlignment="1">
      <alignment horizontal="right" vertical="center"/>
    </xf>
    <xf numFmtId="178" fontId="28" fillId="0" borderId="22" xfId="5" applyNumberFormat="1" applyFont="1" applyBorder="1" applyAlignment="1">
      <alignment horizontal="right" vertical="center"/>
    </xf>
    <xf numFmtId="178" fontId="26" fillId="0" borderId="48" xfId="2" applyNumberFormat="1" applyFont="1" applyBorder="1" applyAlignment="1">
      <alignment horizontal="right" vertical="center"/>
    </xf>
    <xf numFmtId="0" fontId="27" fillId="0" borderId="48" xfId="3" applyFont="1" applyBorder="1"/>
    <xf numFmtId="178" fontId="27" fillId="0" borderId="53" xfId="3" applyNumberFormat="1" applyFont="1" applyBorder="1" applyAlignment="1">
      <alignment horizontal="right" vertical="center"/>
    </xf>
    <xf numFmtId="0" fontId="27" fillId="0" borderId="51" xfId="3" applyFont="1" applyBorder="1"/>
    <xf numFmtId="38" fontId="17" fillId="0" borderId="53" xfId="6" applyFont="1" applyFill="1" applyBorder="1" applyAlignment="1"/>
    <xf numFmtId="0" fontId="27" fillId="4" borderId="51" xfId="3" applyFont="1" applyFill="1" applyBorder="1" applyAlignment="1">
      <alignment horizontal="center"/>
    </xf>
    <xf numFmtId="3" fontId="27" fillId="4" borderId="53" xfId="3" applyNumberFormat="1" applyFont="1" applyFill="1" applyBorder="1"/>
    <xf numFmtId="178" fontId="27" fillId="0" borderId="53" xfId="3" applyNumberFormat="1" applyFont="1" applyBorder="1"/>
    <xf numFmtId="186" fontId="27" fillId="0" borderId="80" xfId="3" applyNumberFormat="1" applyFont="1" applyBorder="1" applyAlignment="1">
      <alignment horizontal="right"/>
    </xf>
    <xf numFmtId="0" fontId="27" fillId="4" borderId="4" xfId="3" applyFont="1" applyFill="1" applyBorder="1" applyAlignment="1">
      <alignment horizontal="center"/>
    </xf>
    <xf numFmtId="3" fontId="27" fillId="4" borderId="50" xfId="3" applyNumberFormat="1" applyFont="1" applyFill="1" applyBorder="1"/>
    <xf numFmtId="187" fontId="27" fillId="4" borderId="84" xfId="3" applyNumberFormat="1" applyFont="1" applyFill="1" applyBorder="1" applyAlignment="1">
      <alignment horizontal="right"/>
    </xf>
    <xf numFmtId="3" fontId="27" fillId="4" borderId="74" xfId="3" applyNumberFormat="1" applyFont="1" applyFill="1" applyBorder="1"/>
    <xf numFmtId="188" fontId="27" fillId="4" borderId="74" xfId="3" applyNumberFormat="1" applyFont="1" applyFill="1" applyBorder="1"/>
    <xf numFmtId="0" fontId="27" fillId="0" borderId="41" xfId="3" applyFont="1" applyBorder="1"/>
    <xf numFmtId="178" fontId="27" fillId="0" borderId="41" xfId="7" applyNumberFormat="1" applyFont="1" applyBorder="1" applyAlignment="1">
      <alignment horizontal="right" vertical="center"/>
    </xf>
    <xf numFmtId="178" fontId="27" fillId="0" borderId="41" xfId="7" applyNumberFormat="1" applyFont="1" applyBorder="1" applyAlignment="1">
      <alignment horizontal="right" vertical="center" wrapText="1"/>
    </xf>
    <xf numFmtId="186" fontId="27" fillId="0" borderId="80" xfId="7" applyNumberFormat="1" applyFont="1" applyBorder="1" applyAlignment="1">
      <alignment horizontal="right" vertical="center"/>
    </xf>
    <xf numFmtId="178" fontId="27" fillId="0" borderId="53" xfId="7" applyNumberFormat="1" applyFont="1" applyBorder="1" applyAlignment="1">
      <alignment horizontal="right" vertical="center"/>
    </xf>
    <xf numFmtId="0" fontId="27" fillId="0" borderId="53" xfId="3" applyFont="1" applyBorder="1" applyAlignment="1">
      <alignment shrinkToFit="1"/>
    </xf>
    <xf numFmtId="185" fontId="12" fillId="0" borderId="0" xfId="3" applyNumberFormat="1" applyFont="1" applyAlignment="1">
      <alignment horizontal="center"/>
    </xf>
    <xf numFmtId="0" fontId="27" fillId="0" borderId="53" xfId="3" applyFont="1" applyBorder="1" applyAlignment="1">
      <alignment vertical="center" wrapText="1"/>
    </xf>
    <xf numFmtId="178" fontId="27" fillId="0" borderId="50" xfId="3" applyNumberFormat="1" applyFont="1" applyBorder="1"/>
    <xf numFmtId="186" fontId="27" fillId="0" borderId="84" xfId="7" applyNumberFormat="1" applyFont="1" applyBorder="1" applyAlignment="1">
      <alignment horizontal="right" vertical="center"/>
    </xf>
    <xf numFmtId="187" fontId="27" fillId="4" borderId="75" xfId="3" applyNumberFormat="1" applyFont="1" applyFill="1" applyBorder="1" applyAlignment="1">
      <alignment horizontal="right"/>
    </xf>
    <xf numFmtId="3" fontId="27" fillId="4" borderId="87" xfId="3" applyNumberFormat="1" applyFont="1" applyFill="1" applyBorder="1"/>
    <xf numFmtId="187" fontId="27" fillId="4" borderId="88" xfId="3" applyNumberFormat="1" applyFont="1" applyFill="1" applyBorder="1" applyAlignment="1">
      <alignment horizontal="right"/>
    </xf>
    <xf numFmtId="0" fontId="27" fillId="0" borderId="0" xfId="3" applyFont="1"/>
    <xf numFmtId="3" fontId="27" fillId="0" borderId="0" xfId="3" applyNumberFormat="1" applyFont="1"/>
    <xf numFmtId="187" fontId="27" fillId="0" borderId="0" xfId="3" applyNumberFormat="1" applyFont="1" applyAlignment="1">
      <alignment horizontal="right"/>
    </xf>
    <xf numFmtId="0" fontId="30" fillId="0" borderId="0" xfId="3" applyFont="1" applyAlignment="1">
      <alignment vertical="top"/>
    </xf>
    <xf numFmtId="0" fontId="30" fillId="0" borderId="0" xfId="3" applyFont="1" applyAlignment="1">
      <alignment vertical="top" wrapText="1"/>
    </xf>
    <xf numFmtId="0" fontId="31" fillId="0" borderId="0" xfId="3" applyFont="1" applyAlignment="1">
      <alignment vertical="top" wrapText="1"/>
    </xf>
    <xf numFmtId="3" fontId="12" fillId="0" borderId="0" xfId="3" applyNumberFormat="1" applyFont="1"/>
    <xf numFmtId="185" fontId="12" fillId="0" borderId="0" xfId="3" applyNumberFormat="1" applyFont="1" applyAlignment="1">
      <alignment horizontal="right"/>
    </xf>
    <xf numFmtId="0" fontId="32" fillId="0" borderId="0" xfId="3" applyFont="1"/>
    <xf numFmtId="0" fontId="33" fillId="0" borderId="0" xfId="3" applyFont="1"/>
    <xf numFmtId="0" fontId="34" fillId="0" borderId="0" xfId="3" applyFont="1"/>
    <xf numFmtId="0" fontId="17" fillId="0" borderId="89" xfId="2" applyFont="1" applyBorder="1" applyAlignment="1">
      <alignment horizontal="left" vertical="justify" wrapText="1"/>
    </xf>
    <xf numFmtId="0" fontId="17" fillId="0" borderId="53" xfId="2" applyFont="1" applyBorder="1" applyAlignment="1">
      <alignment horizontal="center" vertical="center" wrapText="1"/>
    </xf>
    <xf numFmtId="0" fontId="17" fillId="0" borderId="53" xfId="2" applyFont="1" applyBorder="1" applyAlignment="1">
      <alignment horizontal="center" vertical="center"/>
    </xf>
    <xf numFmtId="184" fontId="17" fillId="0" borderId="53" xfId="2" applyNumberFormat="1" applyFont="1" applyBorder="1" applyAlignment="1">
      <alignment horizontal="center" vertical="center" wrapText="1"/>
    </xf>
    <xf numFmtId="0" fontId="17" fillId="0" borderId="50" xfId="2" applyFont="1" applyBorder="1" applyAlignment="1">
      <alignment horizontal="center" vertical="center"/>
    </xf>
    <xf numFmtId="181" fontId="17" fillId="0" borderId="50" xfId="2" applyNumberFormat="1" applyFont="1" applyBorder="1" applyAlignment="1">
      <alignment horizontal="center" vertical="center"/>
    </xf>
    <xf numFmtId="184" fontId="17" fillId="0" borderId="50" xfId="2" applyNumberFormat="1" applyFont="1" applyBorder="1" applyAlignment="1">
      <alignment horizontal="center" vertical="center"/>
    </xf>
    <xf numFmtId="0" fontId="17" fillId="0" borderId="54" xfId="2" applyFont="1" applyBorder="1" applyAlignment="1">
      <alignment horizontal="center" vertical="center"/>
    </xf>
    <xf numFmtId="184" fontId="17" fillId="0" borderId="54" xfId="2" applyNumberFormat="1" applyFont="1" applyBorder="1" applyAlignment="1">
      <alignment horizontal="center" vertical="center"/>
    </xf>
    <xf numFmtId="0" fontId="17" fillId="0" borderId="12" xfId="2" applyFont="1" applyBorder="1" applyAlignment="1">
      <alignment horizontal="center" vertical="center"/>
    </xf>
    <xf numFmtId="181" fontId="17" fillId="0" borderId="12" xfId="2" applyNumberFormat="1" applyFont="1" applyBorder="1" applyAlignment="1">
      <alignment horizontal="center" vertical="center"/>
    </xf>
    <xf numFmtId="0" fontId="17" fillId="0" borderId="41" xfId="2" applyFont="1" applyBorder="1" applyAlignment="1">
      <alignment horizontal="center" vertical="center"/>
    </xf>
    <xf numFmtId="181" fontId="17" fillId="0" borderId="41" xfId="2" applyNumberFormat="1" applyFont="1" applyBorder="1" applyAlignment="1">
      <alignment horizontal="center" vertical="center"/>
    </xf>
    <xf numFmtId="184" fontId="17" fillId="0" borderId="41" xfId="2" applyNumberFormat="1" applyFont="1" applyBorder="1" applyAlignment="1">
      <alignment horizontal="center" vertical="center"/>
    </xf>
    <xf numFmtId="0" fontId="17" fillId="0" borderId="0" xfId="2" applyFont="1">
      <alignment vertical="center"/>
    </xf>
    <xf numFmtId="0" fontId="1" fillId="0" borderId="0" xfId="0" applyFont="1" applyAlignment="1">
      <alignment vertical="center"/>
    </xf>
    <xf numFmtId="0" fontId="1" fillId="0" borderId="0" xfId="2" applyAlignment="1">
      <alignment vertical="top" wrapText="1"/>
    </xf>
    <xf numFmtId="184" fontId="1" fillId="0" borderId="0" xfId="2" applyNumberFormat="1">
      <alignment vertical="center"/>
    </xf>
    <xf numFmtId="0" fontId="15" fillId="0" borderId="0" xfId="8" applyFont="1" applyAlignment="1">
      <alignment horizontal="centerContinuous" vertical="center"/>
    </xf>
    <xf numFmtId="0" fontId="8" fillId="0" borderId="0" xfId="8" applyFont="1"/>
    <xf numFmtId="0" fontId="27" fillId="0" borderId="0" xfId="8" applyFont="1" applyAlignment="1">
      <alignment horizontal="right" vertical="center"/>
    </xf>
    <xf numFmtId="0" fontId="12" fillId="0" borderId="0" xfId="8" applyFont="1"/>
    <xf numFmtId="0" fontId="15" fillId="0" borderId="91" xfId="8" applyFont="1" applyBorder="1"/>
    <xf numFmtId="0" fontId="15" fillId="0" borderId="92" xfId="8" applyFont="1" applyBorder="1" applyAlignment="1">
      <alignment horizontal="right" vertical="top"/>
    </xf>
    <xf numFmtId="0" fontId="15" fillId="0" borderId="93" xfId="8" applyFont="1" applyBorder="1" applyAlignment="1">
      <alignment horizontal="center" vertical="center"/>
    </xf>
    <xf numFmtId="0" fontId="15" fillId="0" borderId="94" xfId="8" applyFont="1" applyBorder="1" applyAlignment="1">
      <alignment horizontal="center" vertical="center"/>
    </xf>
    <xf numFmtId="0" fontId="15" fillId="0" borderId="95" xfId="8" applyFont="1" applyBorder="1" applyAlignment="1">
      <alignment horizontal="center" vertical="center"/>
    </xf>
    <xf numFmtId="0" fontId="15" fillId="0" borderId="96" xfId="8" applyFont="1" applyBorder="1" applyAlignment="1">
      <alignment horizontal="centerContinuous" vertical="center"/>
    </xf>
    <xf numFmtId="0" fontId="15" fillId="0" borderId="97" xfId="8" applyFont="1" applyBorder="1" applyAlignment="1">
      <alignment horizontal="centerContinuous" vertical="center"/>
    </xf>
    <xf numFmtId="0" fontId="15" fillId="0" borderId="98" xfId="8" applyFont="1" applyBorder="1" applyAlignment="1">
      <alignment horizontal="centerContinuous" vertical="center"/>
    </xf>
    <xf numFmtId="0" fontId="15" fillId="0" borderId="76" xfId="8" applyFont="1" applyBorder="1"/>
    <xf numFmtId="0" fontId="15" fillId="0" borderId="100" xfId="8" applyFont="1" applyBorder="1"/>
    <xf numFmtId="0" fontId="8" fillId="0" borderId="1" xfId="8" applyFont="1" applyBorder="1"/>
    <xf numFmtId="0" fontId="15" fillId="0" borderId="103" xfId="8" applyFont="1" applyBorder="1"/>
    <xf numFmtId="0" fontId="15" fillId="0" borderId="104" xfId="8" applyFont="1" applyBorder="1"/>
    <xf numFmtId="0" fontId="15" fillId="0" borderId="107" xfId="8" applyFont="1" applyBorder="1" applyAlignment="1">
      <alignment horizontal="center" vertical="distributed"/>
    </xf>
    <xf numFmtId="0" fontId="15" fillId="0" borderId="107" xfId="8" applyFont="1" applyBorder="1" applyAlignment="1">
      <alignment horizontal="center" vertical="center" wrapText="1"/>
    </xf>
    <xf numFmtId="0" fontId="15" fillId="0" borderId="108" xfId="8" applyFont="1" applyBorder="1" applyAlignment="1">
      <alignment horizontal="center" vertical="distributed"/>
    </xf>
    <xf numFmtId="0" fontId="15" fillId="0" borderId="93" xfId="8" applyFont="1" applyBorder="1"/>
    <xf numFmtId="0" fontId="15" fillId="0" borderId="95" xfId="8" applyFont="1" applyBorder="1" applyAlignment="1">
      <alignment horizontal="distributed" vertical="center"/>
    </xf>
    <xf numFmtId="190" fontId="9" fillId="0" borderId="110" xfId="0" applyNumberFormat="1" applyFont="1" applyBorder="1"/>
    <xf numFmtId="190" fontId="9" fillId="0" borderId="111" xfId="0" applyNumberFormat="1" applyFont="1" applyBorder="1"/>
    <xf numFmtId="190" fontId="9" fillId="0" borderId="112" xfId="0" applyNumberFormat="1" applyFont="1" applyBorder="1"/>
    <xf numFmtId="190" fontId="9" fillId="0" borderId="99" xfId="0" applyNumberFormat="1" applyFont="1" applyBorder="1"/>
    <xf numFmtId="178" fontId="15" fillId="0" borderId="82" xfId="8" applyNumberFormat="1" applyFont="1" applyBorder="1" applyAlignment="1">
      <alignment vertical="top"/>
    </xf>
    <xf numFmtId="178" fontId="15" fillId="0" borderId="113" xfId="8" applyNumberFormat="1" applyFont="1" applyBorder="1" applyAlignment="1">
      <alignment horizontal="distributed" vertical="center"/>
    </xf>
    <xf numFmtId="178" fontId="9" fillId="0" borderId="114" xfId="0" applyNumberFormat="1" applyFont="1" applyBorder="1" applyAlignment="1">
      <alignment vertical="top"/>
    </xf>
    <xf numFmtId="178" fontId="9" fillId="0" borderId="37" xfId="0" applyNumberFormat="1" applyFont="1" applyBorder="1" applyAlignment="1">
      <alignment vertical="top"/>
    </xf>
    <xf numFmtId="178" fontId="9" fillId="0" borderId="115" xfId="0" applyNumberFormat="1" applyFont="1" applyBorder="1" applyAlignment="1">
      <alignment vertical="top"/>
    </xf>
    <xf numFmtId="178" fontId="9" fillId="0" borderId="116" xfId="0" applyNumberFormat="1" applyFont="1" applyBorder="1" applyAlignment="1">
      <alignment vertical="top"/>
    </xf>
    <xf numFmtId="178" fontId="8" fillId="0" borderId="0" xfId="8" applyNumberFormat="1" applyFont="1" applyAlignment="1">
      <alignment vertical="top"/>
    </xf>
    <xf numFmtId="0" fontId="15" fillId="0" borderId="82" xfId="8" applyFont="1" applyBorder="1"/>
    <xf numFmtId="0" fontId="15" fillId="0" borderId="101" xfId="8" applyFont="1" applyBorder="1" applyAlignment="1">
      <alignment horizontal="distributed" vertical="center"/>
    </xf>
    <xf numFmtId="190" fontId="9" fillId="0" borderId="117" xfId="0" applyNumberFormat="1" applyFont="1" applyBorder="1"/>
    <xf numFmtId="190" fontId="9" fillId="0" borderId="20" xfId="0" applyNumberFormat="1" applyFont="1" applyBorder="1"/>
    <xf numFmtId="190" fontId="9" fillId="0" borderId="118" xfId="0" applyNumberFormat="1" applyFont="1" applyBorder="1"/>
    <xf numFmtId="190" fontId="9" fillId="0" borderId="102" xfId="0" applyNumberFormat="1" applyFont="1" applyBorder="1"/>
    <xf numFmtId="178" fontId="15" fillId="0" borderId="105" xfId="8" applyNumberFormat="1" applyFont="1" applyBorder="1" applyAlignment="1">
      <alignment vertical="top"/>
    </xf>
    <xf numFmtId="178" fontId="15" fillId="0" borderId="88" xfId="8" applyNumberFormat="1" applyFont="1" applyBorder="1" applyAlignment="1">
      <alignment horizontal="distributed" vertical="center"/>
    </xf>
    <xf numFmtId="178" fontId="9" fillId="0" borderId="103" xfId="0" applyNumberFormat="1" applyFont="1" applyBorder="1" applyAlignment="1">
      <alignment vertical="top"/>
    </xf>
    <xf numFmtId="178" fontId="9" fillId="0" borderId="119" xfId="0" applyNumberFormat="1" applyFont="1" applyBorder="1" applyAlignment="1">
      <alignment vertical="top"/>
    </xf>
    <xf numFmtId="178" fontId="9" fillId="0" borderId="120" xfId="0" applyNumberFormat="1" applyFont="1" applyBorder="1" applyAlignment="1">
      <alignment vertical="top"/>
    </xf>
    <xf numFmtId="178" fontId="9" fillId="0" borderId="121" xfId="0" applyNumberFormat="1" applyFont="1" applyBorder="1" applyAlignment="1">
      <alignment vertical="top"/>
    </xf>
    <xf numFmtId="178" fontId="9" fillId="0" borderId="122" xfId="0" applyNumberFormat="1" applyFont="1" applyBorder="1" applyAlignment="1">
      <alignment vertical="top"/>
    </xf>
    <xf numFmtId="178" fontId="9" fillId="0" borderId="123" xfId="0" applyNumberFormat="1" applyFont="1" applyBorder="1" applyAlignment="1">
      <alignment vertical="top"/>
    </xf>
    <xf numFmtId="178" fontId="9" fillId="0" borderId="109" xfId="0" applyNumberFormat="1" applyFont="1" applyBorder="1" applyAlignment="1">
      <alignment vertical="top"/>
    </xf>
    <xf numFmtId="0" fontId="15" fillId="0" borderId="124" xfId="8" applyFont="1" applyBorder="1"/>
    <xf numFmtId="0" fontId="15" fillId="0" borderId="92" xfId="8" applyFont="1" applyBorder="1" applyAlignment="1">
      <alignment horizontal="center" vertical="center"/>
    </xf>
    <xf numFmtId="178" fontId="8" fillId="0" borderId="0" xfId="8" applyNumberFormat="1" applyFont="1"/>
    <xf numFmtId="178" fontId="15" fillId="0" borderId="124" xfId="8" applyNumberFormat="1" applyFont="1" applyBorder="1" applyAlignment="1">
      <alignment vertical="top"/>
    </xf>
    <xf numFmtId="178" fontId="15" fillId="0" borderId="125" xfId="8" applyNumberFormat="1" applyFont="1" applyBorder="1" applyAlignment="1">
      <alignment horizontal="center" vertical="center"/>
    </xf>
    <xf numFmtId="190" fontId="9" fillId="0" borderId="126" xfId="0" applyNumberFormat="1" applyFont="1" applyBorder="1"/>
    <xf numFmtId="190" fontId="9" fillId="0" borderId="91" xfId="0" applyNumberFormat="1" applyFont="1" applyBorder="1"/>
    <xf numFmtId="190" fontId="9" fillId="0" borderId="127" xfId="0" applyNumberFormat="1" applyFont="1" applyBorder="1"/>
    <xf numFmtId="190" fontId="9" fillId="0" borderId="128" xfId="0" applyNumberFormat="1" applyFont="1" applyBorder="1"/>
    <xf numFmtId="178" fontId="15" fillId="0" borderId="103" xfId="8" applyNumberFormat="1" applyFont="1" applyBorder="1" applyAlignment="1">
      <alignment vertical="top"/>
    </xf>
    <xf numFmtId="178" fontId="15" fillId="0" borderId="104" xfId="8" applyNumberFormat="1" applyFont="1" applyBorder="1" applyAlignment="1">
      <alignment horizontal="center" vertical="center"/>
    </xf>
    <xf numFmtId="178" fontId="9" fillId="0" borderId="90" xfId="0" applyNumberFormat="1" applyFont="1" applyBorder="1" applyAlignment="1">
      <alignment vertical="top"/>
    </xf>
    <xf numFmtId="0" fontId="15" fillId="0" borderId="0" xfId="8" applyFont="1"/>
    <xf numFmtId="0" fontId="37" fillId="0" borderId="0" xfId="8" applyFont="1"/>
    <xf numFmtId="184" fontId="33" fillId="0" borderId="0" xfId="9" applyNumberFormat="1" applyFont="1" applyAlignment="1">
      <alignment horizontal="center" vertical="center"/>
    </xf>
    <xf numFmtId="184" fontId="33" fillId="0" borderId="0" xfId="9" applyNumberFormat="1" applyFont="1" applyAlignment="1">
      <alignment vertical="center"/>
    </xf>
    <xf numFmtId="0" fontId="33" fillId="0" borderId="0" xfId="9" applyFont="1" applyAlignment="1">
      <alignment vertical="center"/>
    </xf>
    <xf numFmtId="184" fontId="38" fillId="0" borderId="0" xfId="9" applyNumberFormat="1" applyFont="1" applyAlignment="1">
      <alignment vertical="center"/>
    </xf>
    <xf numFmtId="184" fontId="39" fillId="0" borderId="0" xfId="9" applyNumberFormat="1" applyFont="1" applyAlignment="1">
      <alignment horizontal="left" vertical="center"/>
    </xf>
    <xf numFmtId="0" fontId="31" fillId="0" borderId="129" xfId="9" applyFont="1" applyBorder="1" applyAlignment="1">
      <alignment horizontal="center" vertical="center" shrinkToFit="1"/>
    </xf>
    <xf numFmtId="184" fontId="31" fillId="0" borderId="130" xfId="9" applyNumberFormat="1" applyFont="1" applyBorder="1" applyAlignment="1">
      <alignment horizontal="center" vertical="center" wrapText="1" shrinkToFit="1"/>
    </xf>
    <xf numFmtId="184" fontId="31" fillId="0" borderId="130" xfId="9" applyNumberFormat="1" applyFont="1" applyBorder="1" applyAlignment="1">
      <alignment horizontal="center" vertical="center" shrinkToFit="1"/>
    </xf>
    <xf numFmtId="184" fontId="38" fillId="0" borderId="0" xfId="9" applyNumberFormat="1" applyFont="1" applyAlignment="1">
      <alignment horizontal="center" vertical="center" shrinkToFit="1"/>
    </xf>
    <xf numFmtId="49" fontId="31" fillId="0" borderId="53" xfId="9" applyNumberFormat="1" applyFont="1" applyBorder="1" applyAlignment="1">
      <alignment horizontal="center" vertical="center"/>
    </xf>
    <xf numFmtId="184" fontId="27" fillId="0" borderId="53" xfId="9" applyNumberFormat="1" applyFont="1" applyBorder="1" applyAlignment="1">
      <alignment horizontal="center" vertical="center"/>
    </xf>
    <xf numFmtId="184" fontId="31" fillId="0" borderId="53" xfId="9" applyNumberFormat="1" applyFont="1" applyBorder="1" applyAlignment="1">
      <alignment horizontal="center" vertical="center"/>
    </xf>
    <xf numFmtId="187" fontId="27" fillId="0" borderId="53" xfId="9" applyNumberFormat="1" applyFont="1" applyBorder="1" applyAlignment="1">
      <alignment horizontal="center" vertical="center"/>
    </xf>
    <xf numFmtId="184" fontId="27" fillId="0" borderId="0" xfId="9" applyNumberFormat="1" applyFont="1" applyAlignment="1">
      <alignment horizontal="left" vertical="center"/>
    </xf>
    <xf numFmtId="184" fontId="31" fillId="0" borderId="0" xfId="9" applyNumberFormat="1" applyFont="1" applyAlignment="1">
      <alignment horizontal="center" vertical="center"/>
    </xf>
    <xf numFmtId="184" fontId="31" fillId="0" borderId="0" xfId="9" applyNumberFormat="1" applyFont="1" applyAlignment="1">
      <alignment vertical="center"/>
    </xf>
    <xf numFmtId="0" fontId="31" fillId="0" borderId="0" xfId="9" applyFont="1" applyAlignment="1">
      <alignment vertical="center"/>
    </xf>
    <xf numFmtId="191" fontId="38" fillId="0" borderId="0" xfId="9" applyNumberFormat="1" applyFont="1" applyAlignment="1">
      <alignment vertical="center"/>
    </xf>
    <xf numFmtId="184" fontId="22" fillId="0" borderId="0" xfId="9" applyNumberFormat="1" applyFont="1" applyAlignment="1">
      <alignment horizontal="left" vertical="center"/>
    </xf>
    <xf numFmtId="184" fontId="38" fillId="0" borderId="0" xfId="9" applyNumberFormat="1" applyFont="1" applyAlignment="1">
      <alignment horizontal="center" vertical="center"/>
    </xf>
    <xf numFmtId="0" fontId="40" fillId="0" borderId="0" xfId="9" applyFont="1"/>
    <xf numFmtId="0" fontId="22" fillId="0" borderId="0" xfId="9" applyFont="1" applyAlignment="1">
      <alignment vertical="center"/>
    </xf>
    <xf numFmtId="49" fontId="38" fillId="0" borderId="0" xfId="9" applyNumberFormat="1" applyFont="1" applyAlignment="1">
      <alignment horizontal="center" vertical="center"/>
    </xf>
    <xf numFmtId="193" fontId="42" fillId="0" borderId="0" xfId="8" applyNumberFormat="1" applyFont="1" applyAlignment="1">
      <alignment horizontal="centerContinuous" vertical="center"/>
    </xf>
    <xf numFmtId="193" fontId="42" fillId="0" borderId="0" xfId="8" applyNumberFormat="1" applyFont="1" applyAlignment="1">
      <alignment vertical="center"/>
    </xf>
    <xf numFmtId="0" fontId="8" fillId="0" borderId="0" xfId="8" applyFont="1" applyAlignment="1">
      <alignment horizontal="left" vertical="center"/>
    </xf>
    <xf numFmtId="0" fontId="8" fillId="0" borderId="0" xfId="8" applyFont="1" applyAlignment="1">
      <alignment vertical="center"/>
    </xf>
    <xf numFmtId="0" fontId="38" fillId="0" borderId="0" xfId="8" applyFont="1" applyAlignment="1">
      <alignment horizontal="centerContinuous"/>
    </xf>
    <xf numFmtId="0" fontId="38" fillId="0" borderId="0" xfId="8" applyFont="1" applyAlignment="1">
      <alignment horizontal="right"/>
    </xf>
    <xf numFmtId="0" fontId="15" fillId="0" borderId="4" xfId="8" applyFont="1" applyBorder="1" applyAlignment="1">
      <alignment horizontal="centerContinuous" vertical="center"/>
    </xf>
    <xf numFmtId="0" fontId="15" fillId="0" borderId="3" xfId="8" applyFont="1" applyBorder="1" applyAlignment="1">
      <alignment horizontal="centerContinuous" vertical="center"/>
    </xf>
    <xf numFmtId="0" fontId="8" fillId="0" borderId="0" xfId="8" applyFont="1" applyAlignment="1">
      <alignment horizontal="center" vertical="center"/>
    </xf>
    <xf numFmtId="0" fontId="15" fillId="0" borderId="71" xfId="8" applyFont="1" applyBorder="1" applyAlignment="1">
      <alignment horizontal="center" vertical="center" wrapText="1"/>
    </xf>
    <xf numFmtId="0" fontId="8" fillId="0" borderId="0" xfId="8" applyFont="1" applyAlignment="1">
      <alignment horizontal="center" vertical="center" wrapText="1"/>
    </xf>
    <xf numFmtId="194" fontId="15" fillId="0" borderId="34" xfId="8" applyNumberFormat="1" applyFont="1" applyBorder="1" applyAlignment="1">
      <alignment horizontal="center" vertical="center"/>
    </xf>
    <xf numFmtId="0" fontId="31" fillId="0" borderId="36" xfId="8" applyFont="1" applyBorder="1" applyAlignment="1">
      <alignment horizontal="distributed" vertical="center"/>
    </xf>
    <xf numFmtId="178" fontId="8" fillId="0" borderId="31" xfId="0" applyNumberFormat="1" applyFont="1" applyBorder="1" applyAlignment="1">
      <alignment horizontal="right" vertical="center" wrapText="1"/>
    </xf>
    <xf numFmtId="195" fontId="8" fillId="0" borderId="36" xfId="0" applyNumberFormat="1" applyFont="1" applyBorder="1" applyAlignment="1">
      <alignment horizontal="center" vertical="center" wrapText="1"/>
    </xf>
    <xf numFmtId="178" fontId="8" fillId="0" borderId="36" xfId="0" applyNumberFormat="1" applyFont="1" applyBorder="1" applyAlignment="1">
      <alignment horizontal="right" vertical="center" wrapText="1"/>
    </xf>
    <xf numFmtId="178" fontId="15" fillId="0" borderId="36" xfId="8" applyNumberFormat="1" applyFont="1" applyBorder="1" applyAlignment="1">
      <alignment horizontal="right" vertical="center" wrapText="1"/>
    </xf>
    <xf numFmtId="196" fontId="15" fillId="0" borderId="36" xfId="8" applyNumberFormat="1" applyFont="1" applyBorder="1" applyAlignment="1">
      <alignment horizontal="center" vertical="center" wrapText="1"/>
    </xf>
    <xf numFmtId="194" fontId="15" fillId="0" borderId="34" xfId="8" applyNumberFormat="1" applyFont="1" applyBorder="1" applyAlignment="1">
      <alignment horizontal="right" vertical="center"/>
    </xf>
    <xf numFmtId="178" fontId="8" fillId="0" borderId="34" xfId="0" applyNumberFormat="1" applyFont="1" applyBorder="1" applyAlignment="1">
      <alignment horizontal="right" vertical="center"/>
    </xf>
    <xf numFmtId="197" fontId="8" fillId="0" borderId="36" xfId="0" applyNumberFormat="1" applyFont="1" applyBorder="1" applyAlignment="1">
      <alignment vertical="center"/>
    </xf>
    <xf numFmtId="178" fontId="8" fillId="0" borderId="28" xfId="0" applyNumberFormat="1" applyFont="1" applyBorder="1" applyAlignment="1">
      <alignment horizontal="right" vertical="center"/>
    </xf>
    <xf numFmtId="178" fontId="8" fillId="0" borderId="36" xfId="0" applyNumberFormat="1" applyFont="1" applyBorder="1" applyAlignment="1">
      <alignment horizontal="right" vertical="center"/>
    </xf>
    <xf numFmtId="187" fontId="9" fillId="0" borderId="36" xfId="8" applyNumberFormat="1" applyFont="1" applyBorder="1" applyAlignment="1">
      <alignment vertical="center"/>
    </xf>
    <xf numFmtId="187" fontId="8" fillId="0" borderId="0" xfId="8" applyNumberFormat="1" applyFont="1" applyAlignment="1">
      <alignment vertical="center"/>
    </xf>
    <xf numFmtId="0" fontId="0" fillId="0" borderId="0" xfId="8" applyFont="1" applyAlignment="1">
      <alignment vertical="center"/>
    </xf>
    <xf numFmtId="194" fontId="15" fillId="0" borderId="22" xfId="8" applyNumberFormat="1" applyFont="1" applyBorder="1" applyAlignment="1">
      <alignment vertical="center"/>
    </xf>
    <xf numFmtId="0" fontId="31" fillId="0" borderId="23" xfId="8" applyFont="1" applyBorder="1" applyAlignment="1">
      <alignment vertical="center"/>
    </xf>
    <xf numFmtId="178" fontId="8" fillId="0" borderId="1" xfId="0" applyNumberFormat="1" applyFont="1" applyBorder="1" applyAlignment="1">
      <alignment horizontal="right" vertical="center"/>
    </xf>
    <xf numFmtId="197" fontId="8" fillId="0" borderId="23" xfId="0" applyNumberFormat="1" applyFont="1" applyBorder="1" applyAlignment="1">
      <alignment horizontal="right" vertical="center"/>
    </xf>
    <xf numFmtId="178" fontId="8" fillId="0" borderId="23" xfId="0" applyNumberFormat="1" applyFont="1" applyBorder="1" applyAlignment="1">
      <alignment horizontal="right" vertical="center"/>
    </xf>
    <xf numFmtId="187" fontId="9" fillId="0" borderId="23" xfId="8" applyNumberFormat="1" applyFont="1" applyBorder="1" applyAlignment="1">
      <alignment vertical="center"/>
    </xf>
    <xf numFmtId="195" fontId="8" fillId="0" borderId="36" xfId="0" applyNumberFormat="1" applyFont="1" applyBorder="1" applyAlignment="1">
      <alignment vertical="center"/>
    </xf>
    <xf numFmtId="187" fontId="9" fillId="0" borderId="13" xfId="8" applyNumberFormat="1" applyFont="1" applyBorder="1" applyAlignment="1">
      <alignment vertical="center"/>
    </xf>
    <xf numFmtId="187" fontId="9" fillId="0" borderId="131" xfId="8" applyNumberFormat="1" applyFont="1" applyBorder="1" applyAlignment="1">
      <alignment vertical="center"/>
    </xf>
    <xf numFmtId="187" fontId="9" fillId="0" borderId="28" xfId="8" applyNumberFormat="1" applyFont="1" applyBorder="1" applyAlignment="1">
      <alignment vertical="center"/>
    </xf>
    <xf numFmtId="197" fontId="8" fillId="0" borderId="44" xfId="0" applyNumberFormat="1" applyFont="1" applyBorder="1" applyAlignment="1">
      <alignment horizontal="right" vertical="center"/>
    </xf>
    <xf numFmtId="178" fontId="8" fillId="0" borderId="44" xfId="0" applyNumberFormat="1" applyFont="1" applyBorder="1" applyAlignment="1">
      <alignment horizontal="right" vertical="center"/>
    </xf>
    <xf numFmtId="178" fontId="8" fillId="0" borderId="22" xfId="0" applyNumberFormat="1" applyFont="1" applyBorder="1" applyAlignment="1">
      <alignment horizontal="right" vertical="center"/>
    </xf>
    <xf numFmtId="178" fontId="8" fillId="0" borderId="41" xfId="0" applyNumberFormat="1" applyFont="1" applyBorder="1" applyAlignment="1">
      <alignment horizontal="right" vertical="center"/>
    </xf>
    <xf numFmtId="194" fontId="31" fillId="0" borderId="45" xfId="8" applyNumberFormat="1" applyFont="1" applyBorder="1" applyAlignment="1">
      <alignment horizontal="centerContinuous" vertical="center"/>
    </xf>
    <xf numFmtId="0" fontId="31" fillId="0" borderId="44" xfId="8" applyFont="1" applyBorder="1" applyAlignment="1">
      <alignment horizontal="centerContinuous" vertical="center"/>
    </xf>
    <xf numFmtId="178" fontId="8" fillId="0" borderId="26" xfId="0" applyNumberFormat="1" applyFont="1" applyBorder="1" applyAlignment="1">
      <alignment horizontal="right" vertical="center"/>
    </xf>
    <xf numFmtId="197" fontId="8" fillId="0" borderId="52" xfId="0" applyNumberFormat="1" applyFont="1" applyBorder="1" applyAlignment="1">
      <alignment horizontal="right" vertical="center"/>
    </xf>
    <xf numFmtId="178" fontId="8" fillId="0" borderId="52" xfId="0" applyNumberFormat="1" applyFont="1" applyBorder="1" applyAlignment="1">
      <alignment horizontal="right" vertical="center"/>
    </xf>
    <xf numFmtId="194" fontId="15" fillId="0" borderId="22" xfId="8" applyNumberFormat="1" applyFont="1" applyBorder="1" applyAlignment="1">
      <alignment horizontal="center" vertical="center"/>
    </xf>
    <xf numFmtId="0" fontId="31" fillId="0" borderId="52" xfId="8" applyFont="1" applyBorder="1" applyAlignment="1">
      <alignment horizontal="centerContinuous" vertical="center"/>
    </xf>
    <xf numFmtId="178" fontId="8" fillId="0" borderId="51" xfId="0" applyNumberFormat="1" applyFont="1" applyBorder="1" applyAlignment="1">
      <alignment horizontal="right" vertical="center"/>
    </xf>
    <xf numFmtId="187" fontId="9" fillId="0" borderId="52" xfId="8" applyNumberFormat="1" applyFont="1" applyBorder="1" applyAlignment="1">
      <alignment vertical="center"/>
    </xf>
    <xf numFmtId="0" fontId="31" fillId="0" borderId="41" xfId="8" applyFont="1" applyBorder="1" applyAlignment="1">
      <alignment horizontal="centerContinuous" vertical="center"/>
    </xf>
    <xf numFmtId="0" fontId="31" fillId="0" borderId="23" xfId="8" applyFont="1" applyBorder="1" applyAlignment="1">
      <alignment horizontal="centerContinuous" vertical="center"/>
    </xf>
    <xf numFmtId="0" fontId="15" fillId="0" borderId="0" xfId="8" applyFont="1" applyAlignment="1">
      <alignment horizontal="left" vertical="center"/>
    </xf>
    <xf numFmtId="0" fontId="15" fillId="0" borderId="0" xfId="8" applyFont="1" applyAlignment="1">
      <alignment horizontal="distributed" vertical="center"/>
    </xf>
    <xf numFmtId="0" fontId="15" fillId="0" borderId="0" xfId="8" applyFont="1" applyAlignment="1">
      <alignment vertical="center"/>
    </xf>
    <xf numFmtId="0" fontId="15" fillId="0" borderId="0" xfId="8" applyFont="1" applyAlignment="1">
      <alignment horizontal="right" vertical="center"/>
    </xf>
    <xf numFmtId="0" fontId="15" fillId="0" borderId="0" xfId="8" applyFont="1" applyAlignment="1">
      <alignment horizontal="center" vertical="center"/>
    </xf>
    <xf numFmtId="0" fontId="8" fillId="0" borderId="0" xfId="8" applyFont="1" applyAlignment="1">
      <alignment horizontal="distributed" vertical="center"/>
    </xf>
    <xf numFmtId="193" fontId="43" fillId="0" borderId="0" xfId="8" applyNumberFormat="1" applyFont="1" applyAlignment="1">
      <alignment vertical="center"/>
    </xf>
    <xf numFmtId="0" fontId="9" fillId="0" borderId="0" xfId="8" applyFont="1" applyAlignment="1">
      <alignment vertical="center"/>
    </xf>
    <xf numFmtId="0" fontId="31" fillId="0" borderId="0" xfId="8" applyFont="1" applyAlignment="1">
      <alignment horizontal="left"/>
    </xf>
    <xf numFmtId="0" fontId="9" fillId="0" borderId="0" xfId="8" applyFont="1"/>
    <xf numFmtId="0" fontId="9" fillId="0" borderId="0" xfId="8" applyFont="1" applyAlignment="1">
      <alignment horizontal="center" vertical="center"/>
    </xf>
    <xf numFmtId="181" fontId="15" fillId="0" borderId="53" xfId="0" applyNumberFormat="1" applyFont="1" applyBorder="1" applyAlignment="1">
      <alignment horizontal="center" vertical="center" wrapText="1"/>
    </xf>
    <xf numFmtId="181" fontId="15" fillId="0" borderId="80" xfId="8" applyNumberFormat="1" applyFont="1" applyBorder="1" applyAlignment="1">
      <alignment horizontal="center" vertical="center" wrapText="1"/>
    </xf>
    <xf numFmtId="0" fontId="9" fillId="0" borderId="0" xfId="8" applyFont="1" applyAlignment="1">
      <alignment horizontal="center" vertical="center" wrapText="1"/>
    </xf>
    <xf numFmtId="194" fontId="15" fillId="0" borderId="79" xfId="8" applyNumberFormat="1" applyFont="1" applyBorder="1" applyAlignment="1">
      <alignment horizontal="center" vertical="center"/>
    </xf>
    <xf numFmtId="0" fontId="31" fillId="0" borderId="53" xfId="8" applyFont="1" applyBorder="1" applyAlignment="1">
      <alignment horizontal="distributed" vertical="center" justifyLastLine="1"/>
    </xf>
    <xf numFmtId="181" fontId="15" fillId="0" borderId="48" xfId="8" applyNumberFormat="1" applyFont="1" applyBorder="1" applyAlignment="1">
      <alignment vertical="center"/>
    </xf>
    <xf numFmtId="179" fontId="15" fillId="0" borderId="52" xfId="8" applyNumberFormat="1" applyFont="1" applyBorder="1" applyAlignment="1">
      <alignment horizontal="right" vertical="center"/>
    </xf>
    <xf numFmtId="181" fontId="15" fillId="0" borderId="53" xfId="8" applyNumberFormat="1" applyFont="1" applyBorder="1" applyAlignment="1">
      <alignment vertical="center"/>
    </xf>
    <xf numFmtId="199" fontId="15" fillId="0" borderId="80" xfId="8" applyNumberFormat="1" applyFont="1" applyBorder="1" applyAlignment="1">
      <alignment horizontal="center" vertical="center" wrapText="1"/>
    </xf>
    <xf numFmtId="0" fontId="31" fillId="0" borderId="106" xfId="8" applyFont="1" applyBorder="1" applyAlignment="1">
      <alignment horizontal="centerContinuous" vertical="center"/>
    </xf>
    <xf numFmtId="0" fontId="31" fillId="0" borderId="107" xfId="8" applyFont="1" applyBorder="1" applyAlignment="1">
      <alignment horizontal="centerContinuous" vertical="center"/>
    </xf>
    <xf numFmtId="181" fontId="15" fillId="0" borderId="134" xfId="8" applyNumberFormat="1" applyFont="1" applyBorder="1" applyAlignment="1">
      <alignment vertical="center"/>
    </xf>
    <xf numFmtId="179" fontId="15" fillId="0" borderId="135" xfId="8" applyNumberFormat="1" applyFont="1" applyBorder="1" applyAlignment="1">
      <alignment horizontal="right" vertical="center"/>
    </xf>
    <xf numFmtId="181" fontId="15" fillId="0" borderId="107" xfId="8" applyNumberFormat="1" applyFont="1" applyBorder="1" applyAlignment="1">
      <alignment vertical="center"/>
    </xf>
    <xf numFmtId="199" fontId="15" fillId="0" borderId="108" xfId="8" applyNumberFormat="1" applyFont="1" applyBorder="1" applyAlignment="1">
      <alignment horizontal="center" vertical="center" wrapText="1"/>
    </xf>
    <xf numFmtId="0" fontId="31" fillId="0" borderId="0" xfId="8" applyFont="1" applyAlignment="1">
      <alignment horizontal="centerContinuous" vertical="center"/>
    </xf>
    <xf numFmtId="181" fontId="15" fillId="0" borderId="0" xfId="8" applyNumberFormat="1" applyFont="1" applyAlignment="1">
      <alignment vertical="center"/>
    </xf>
    <xf numFmtId="197" fontId="15" fillId="0" borderId="0" xfId="8" applyNumberFormat="1" applyFont="1" applyAlignment="1">
      <alignment vertical="center"/>
    </xf>
    <xf numFmtId="199" fontId="15" fillId="0" borderId="0" xfId="8" applyNumberFormat="1" applyFont="1" applyAlignment="1">
      <alignment horizontal="center" vertical="center" wrapText="1"/>
    </xf>
    <xf numFmtId="0" fontId="9" fillId="0" borderId="0" xfId="8" applyFont="1" applyAlignment="1">
      <alignment horizontal="distributed" vertical="center"/>
    </xf>
    <xf numFmtId="176" fontId="2" fillId="0" borderId="1" xfId="1" applyNumberFormat="1" applyFont="1" applyBorder="1" applyAlignment="1">
      <alignment horizontal="center" vertical="center"/>
    </xf>
    <xf numFmtId="49" fontId="9" fillId="0" borderId="4" xfId="0" applyNumberFormat="1" applyFont="1" applyBorder="1" applyAlignment="1">
      <alignment horizontal="center" vertical="top" wrapText="1"/>
    </xf>
    <xf numFmtId="49" fontId="10"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top" wrapText="1"/>
    </xf>
    <xf numFmtId="49" fontId="9" fillId="0" borderId="10" xfId="0" applyNumberFormat="1" applyFont="1" applyBorder="1" applyAlignment="1">
      <alignment horizontal="center" vertical="top" wrapText="1"/>
    </xf>
    <xf numFmtId="49" fontId="10" fillId="0" borderId="6" xfId="0" applyNumberFormat="1" applyFont="1" applyBorder="1" applyAlignment="1">
      <alignment horizontal="center" vertical="top" wrapText="1"/>
    </xf>
    <xf numFmtId="49" fontId="9" fillId="0" borderId="6" xfId="0" applyNumberFormat="1" applyFont="1" applyBorder="1" applyAlignment="1">
      <alignment horizontal="center" vertical="top" wrapText="1"/>
    </xf>
    <xf numFmtId="0" fontId="9" fillId="0" borderId="16" xfId="0" applyFont="1" applyBorder="1" applyAlignment="1">
      <alignment horizontal="left" vertical="top" wrapText="1"/>
    </xf>
    <xf numFmtId="0" fontId="9" fillId="0" borderId="15" xfId="0" applyFont="1" applyBorder="1" applyAlignment="1">
      <alignment horizontal="left" vertical="top" wrapText="1"/>
    </xf>
    <xf numFmtId="0" fontId="9" fillId="0" borderId="27"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1" xfId="0" applyFont="1" applyBorder="1" applyAlignment="1">
      <alignment horizontal="center" vertical="top" wrapText="1"/>
    </xf>
    <xf numFmtId="0" fontId="9" fillId="0" borderId="24" xfId="0" applyFont="1" applyBorder="1" applyAlignment="1">
      <alignment horizontal="center" vertical="top" wrapText="1"/>
    </xf>
    <xf numFmtId="0" fontId="9" fillId="0" borderId="17" xfId="0" quotePrefix="1" applyFont="1" applyBorder="1" applyAlignment="1">
      <alignment horizontal="center" vertical="top" wrapText="1"/>
    </xf>
    <xf numFmtId="0" fontId="9" fillId="0" borderId="15" xfId="0" applyFont="1" applyBorder="1" applyAlignment="1">
      <alignment horizontal="center" vertical="top" wrapText="1"/>
    </xf>
    <xf numFmtId="0" fontId="9" fillId="0" borderId="17" xfId="0" applyFont="1" applyBorder="1" applyAlignment="1">
      <alignment horizontal="center" vertical="top" wrapText="1"/>
    </xf>
    <xf numFmtId="0" fontId="9" fillId="0" borderId="16" xfId="0" applyFont="1" applyBorder="1" applyAlignment="1">
      <alignment horizontal="center" vertical="top" wrapText="1"/>
    </xf>
    <xf numFmtId="0" fontId="9" fillId="0" borderId="27" xfId="0" applyFont="1" applyBorder="1" applyAlignment="1">
      <alignment horizontal="center" vertical="top" wrapText="1"/>
    </xf>
    <xf numFmtId="0" fontId="9" fillId="0" borderId="4" xfId="1" applyFont="1" applyBorder="1" applyAlignment="1">
      <alignment horizontal="left" vertical="center"/>
    </xf>
    <xf numFmtId="49" fontId="9" fillId="0" borderId="17"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0" fontId="9" fillId="0" borderId="18" xfId="0" applyFont="1" applyBorder="1" applyAlignment="1">
      <alignment horizontal="center" vertical="top" wrapText="1"/>
    </xf>
    <xf numFmtId="0" fontId="9" fillId="0" borderId="23" xfId="0" applyFont="1" applyBorder="1" applyAlignment="1">
      <alignment horizontal="center" vertical="top" wrapText="1"/>
    </xf>
    <xf numFmtId="49" fontId="9" fillId="0" borderId="20" xfId="0" applyNumberFormat="1" applyFont="1" applyBorder="1" applyAlignment="1">
      <alignment horizontal="center" vertical="top" textRotation="255" wrapText="1"/>
    </xf>
    <xf numFmtId="0" fontId="9" fillId="0" borderId="14" xfId="0" applyFont="1" applyBorder="1" applyAlignment="1">
      <alignment horizontal="center" vertical="top" wrapText="1"/>
    </xf>
    <xf numFmtId="0" fontId="9" fillId="0" borderId="22" xfId="0" applyFont="1" applyBorder="1" applyAlignment="1">
      <alignment horizontal="center" vertical="top" wrapText="1"/>
    </xf>
    <xf numFmtId="0" fontId="1" fillId="0" borderId="1" xfId="2" applyBorder="1" applyAlignment="1">
      <alignment horizontal="center" vertical="center"/>
    </xf>
    <xf numFmtId="0" fontId="1" fillId="0" borderId="1" xfId="2" applyBorder="1" applyAlignment="1">
      <alignment vertical="center"/>
    </xf>
    <xf numFmtId="0" fontId="1" fillId="0" borderId="50" xfId="2" applyBorder="1" applyAlignment="1">
      <alignment vertical="center"/>
    </xf>
    <xf numFmtId="0" fontId="1" fillId="0" borderId="41" xfId="2" applyBorder="1" applyAlignment="1">
      <alignment vertical="center"/>
    </xf>
    <xf numFmtId="0" fontId="1" fillId="0" borderId="2" xfId="2" applyBorder="1" applyAlignment="1">
      <alignment horizontal="center" vertical="center"/>
    </xf>
    <xf numFmtId="0" fontId="1" fillId="0" borderId="51" xfId="2" applyBorder="1" applyAlignment="1">
      <alignment horizontal="center" vertical="center"/>
    </xf>
    <xf numFmtId="0" fontId="1" fillId="0" borderId="52" xfId="2" applyBorder="1" applyAlignment="1">
      <alignment horizontal="center" vertical="center"/>
    </xf>
    <xf numFmtId="0" fontId="1" fillId="0" borderId="50" xfId="2" applyBorder="1" applyAlignment="1">
      <alignment horizontal="center" vertical="center" wrapText="1"/>
    </xf>
    <xf numFmtId="0" fontId="1" fillId="0" borderId="41" xfId="2" applyBorder="1" applyAlignment="1">
      <alignment horizontal="center" vertical="center"/>
    </xf>
    <xf numFmtId="0" fontId="17" fillId="0" borderId="54" xfId="2" applyFont="1" applyBorder="1" applyAlignment="1">
      <alignment horizontal="center" vertical="center"/>
    </xf>
    <xf numFmtId="180" fontId="1" fillId="0" borderId="2" xfId="2" applyNumberFormat="1" applyBorder="1" applyAlignment="1">
      <alignment horizontal="center" vertical="center"/>
    </xf>
    <xf numFmtId="180" fontId="1" fillId="0" borderId="3" xfId="2" applyNumberFormat="1" applyBorder="1" applyAlignment="1">
      <alignment horizontal="center" vertical="center"/>
    </xf>
    <xf numFmtId="181" fontId="18" fillId="0" borderId="0" xfId="2" applyNumberFormat="1" applyFont="1" applyAlignment="1">
      <alignment horizontal="left" vertical="center"/>
    </xf>
    <xf numFmtId="182" fontId="17" fillId="0" borderId="12" xfId="2" applyNumberFormat="1" applyFont="1" applyBorder="1" applyAlignment="1">
      <alignment horizontal="center" vertical="center" wrapText="1"/>
    </xf>
    <xf numFmtId="182" fontId="17" fillId="0" borderId="13" xfId="2" applyNumberFormat="1" applyFont="1" applyBorder="1" applyAlignment="1">
      <alignment horizontal="center" vertical="center" wrapText="1"/>
    </xf>
    <xf numFmtId="181" fontId="17" fillId="0" borderId="12" xfId="2" applyNumberFormat="1" applyFont="1" applyBorder="1" applyAlignment="1">
      <alignment horizontal="center" vertical="center"/>
    </xf>
    <xf numFmtId="181" fontId="17" fillId="0" borderId="13" xfId="2" applyNumberFormat="1" applyFont="1" applyBorder="1" applyAlignment="1">
      <alignment horizontal="center" vertical="center"/>
    </xf>
    <xf numFmtId="0" fontId="20" fillId="0" borderId="54" xfId="2" applyFont="1" applyBorder="1" applyAlignment="1">
      <alignment horizontal="center" vertical="center" wrapText="1"/>
    </xf>
    <xf numFmtId="0" fontId="20" fillId="0" borderId="41" xfId="2" applyFont="1" applyBorder="1" applyAlignment="1">
      <alignment horizontal="center" vertical="center" wrapText="1"/>
    </xf>
    <xf numFmtId="181" fontId="17" fillId="0" borderId="22" xfId="2" applyNumberFormat="1" applyFont="1" applyBorder="1" applyAlignment="1">
      <alignment horizontal="center" vertical="center"/>
    </xf>
    <xf numFmtId="181" fontId="17" fillId="0" borderId="23" xfId="2" applyNumberFormat="1" applyFont="1" applyBorder="1" applyAlignment="1">
      <alignment horizontal="center" vertical="center"/>
    </xf>
    <xf numFmtId="0" fontId="17" fillId="0" borderId="0" xfId="2" applyFont="1" applyAlignment="1">
      <alignment vertical="center"/>
    </xf>
    <xf numFmtId="0" fontId="17" fillId="0" borderId="0" xfId="2" applyFont="1" applyAlignment="1">
      <alignment horizontal="left" vertical="center"/>
    </xf>
    <xf numFmtId="0" fontId="1" fillId="0" borderId="0" xfId="2" applyAlignment="1">
      <alignment horizontal="left" vertical="center"/>
    </xf>
    <xf numFmtId="0" fontId="17" fillId="0" borderId="1" xfId="2" applyFont="1" applyBorder="1" applyAlignment="1">
      <alignment horizontal="center" vertical="center"/>
    </xf>
    <xf numFmtId="0" fontId="17" fillId="0" borderId="4" xfId="2" applyFont="1" applyBorder="1" applyAlignment="1">
      <alignment horizontal="center" vertical="center"/>
    </xf>
    <xf numFmtId="0" fontId="1" fillId="0" borderId="55" xfId="2" applyBorder="1" applyAlignment="1">
      <alignment horizontal="left" vertical="center" wrapText="1"/>
    </xf>
    <xf numFmtId="0" fontId="1" fillId="0" borderId="56" xfId="2" applyBorder="1" applyAlignment="1">
      <alignment horizontal="left" vertical="center"/>
    </xf>
    <xf numFmtId="0" fontId="1" fillId="0" borderId="41" xfId="2" applyBorder="1" applyAlignment="1">
      <alignment horizontal="center" vertical="center" wrapText="1"/>
    </xf>
    <xf numFmtId="0" fontId="22" fillId="0" borderId="2" xfId="2" applyFont="1" applyBorder="1" applyAlignment="1">
      <alignment horizontal="left" vertical="center" wrapText="1"/>
    </xf>
    <xf numFmtId="0" fontId="22" fillId="0" borderId="22" xfId="2" applyFont="1" applyBorder="1" applyAlignment="1">
      <alignment horizontal="left" vertical="center"/>
    </xf>
    <xf numFmtId="184" fontId="17" fillId="0" borderId="35" xfId="2" applyNumberFormat="1" applyFont="1" applyBorder="1" applyAlignment="1">
      <alignment horizontal="center" vertical="center"/>
    </xf>
    <xf numFmtId="184" fontId="17" fillId="0" borderId="39" xfId="2" applyNumberFormat="1" applyFont="1" applyBorder="1" applyAlignment="1">
      <alignment horizontal="center" vertical="center"/>
    </xf>
    <xf numFmtId="0" fontId="22" fillId="0" borderId="0" xfId="0" applyFont="1" applyAlignment="1">
      <alignment horizontal="left" vertical="top" wrapText="1"/>
    </xf>
    <xf numFmtId="184" fontId="17" fillId="0" borderId="69" xfId="2" applyNumberFormat="1" applyFont="1" applyBorder="1" applyAlignment="1">
      <alignment horizontal="center" vertical="center"/>
    </xf>
    <xf numFmtId="184" fontId="17" fillId="0" borderId="70" xfId="2" applyNumberFormat="1" applyFont="1" applyBorder="1" applyAlignment="1">
      <alignment horizontal="center" vertical="center"/>
    </xf>
    <xf numFmtId="0" fontId="1" fillId="0" borderId="0" xfId="2" applyAlignment="1">
      <alignment vertical="center"/>
    </xf>
    <xf numFmtId="0" fontId="31" fillId="0" borderId="0" xfId="3" applyFont="1" applyAlignment="1">
      <alignment horizontal="left" vertical="top" wrapText="1"/>
    </xf>
    <xf numFmtId="0" fontId="31" fillId="0" borderId="0" xfId="3" applyFont="1" applyAlignment="1">
      <alignment horizontal="left" vertical="top"/>
    </xf>
    <xf numFmtId="0" fontId="24" fillId="0" borderId="0" xfId="3" applyFont="1" applyAlignment="1">
      <alignment horizontal="center"/>
    </xf>
    <xf numFmtId="0" fontId="27" fillId="0" borderId="72" xfId="3" applyFont="1" applyBorder="1" applyAlignment="1">
      <alignment horizontal="left" wrapText="1"/>
    </xf>
    <xf numFmtId="0" fontId="27" fillId="0" borderId="73" xfId="3" applyFont="1" applyBorder="1" applyAlignment="1">
      <alignment horizontal="left" wrapText="1"/>
    </xf>
    <xf numFmtId="0" fontId="27" fillId="0" borderId="79" xfId="3" applyFont="1" applyBorder="1" applyAlignment="1">
      <alignment horizontal="center" vertical="center" textRotation="255"/>
    </xf>
    <xf numFmtId="0" fontId="27" fillId="0" borderId="81" xfId="3" applyFont="1" applyBorder="1" applyAlignment="1">
      <alignment horizontal="center" vertical="center" textRotation="255"/>
    </xf>
    <xf numFmtId="0" fontId="27" fillId="0" borderId="82" xfId="3" applyFont="1" applyBorder="1" applyAlignment="1">
      <alignment horizontal="center" vertical="center" textRotation="255"/>
    </xf>
    <xf numFmtId="0" fontId="27" fillId="0" borderId="83" xfId="3" applyFont="1" applyBorder="1" applyAlignment="1">
      <alignment horizontal="center" vertical="center" textRotation="255"/>
    </xf>
    <xf numFmtId="0" fontId="27" fillId="4" borderId="85" xfId="3" applyFont="1" applyFill="1" applyBorder="1" applyAlignment="1">
      <alignment horizontal="center"/>
    </xf>
    <xf numFmtId="0" fontId="27" fillId="4" borderId="86" xfId="3" applyFont="1" applyFill="1" applyBorder="1" applyAlignment="1">
      <alignment horizontal="center"/>
    </xf>
    <xf numFmtId="0" fontId="17" fillId="0" borderId="0" xfId="2" applyFont="1" applyAlignment="1">
      <alignment horizontal="center" vertical="center"/>
    </xf>
    <xf numFmtId="0" fontId="17" fillId="0" borderId="4" xfId="2" applyFont="1" applyBorder="1" applyAlignment="1">
      <alignment horizontal="left" vertical="center"/>
    </xf>
    <xf numFmtId="0" fontId="1" fillId="0" borderId="0" xfId="2" applyAlignment="1">
      <alignment horizontal="left" vertical="top" wrapText="1"/>
    </xf>
    <xf numFmtId="189" fontId="35" fillId="0" borderId="0" xfId="8" applyNumberFormat="1" applyFont="1" applyAlignment="1">
      <alignment horizontal="center" vertical="center"/>
    </xf>
    <xf numFmtId="189" fontId="36" fillId="0" borderId="0" xfId="8" applyNumberFormat="1" applyFont="1" applyAlignment="1">
      <alignment horizontal="center" vertical="center"/>
    </xf>
    <xf numFmtId="189" fontId="36" fillId="0" borderId="90" xfId="8" applyNumberFormat="1" applyFont="1" applyBorder="1" applyAlignment="1">
      <alignment horizontal="center" vertical="center"/>
    </xf>
    <xf numFmtId="49" fontId="15" fillId="0" borderId="99" xfId="8" applyNumberFormat="1" applyFont="1" applyBorder="1" applyAlignment="1">
      <alignment horizontal="center" vertical="distributed" textRotation="255"/>
    </xf>
    <xf numFmtId="49" fontId="15" fillId="0" borderId="102" xfId="8" applyNumberFormat="1" applyFont="1" applyBorder="1" applyAlignment="1">
      <alignment horizontal="center" vertical="distributed" textRotation="255"/>
    </xf>
    <xf numFmtId="49" fontId="15" fillId="0" borderId="109" xfId="8" applyNumberFormat="1" applyFont="1" applyBorder="1" applyAlignment="1">
      <alignment horizontal="center" vertical="distributed" textRotation="255"/>
    </xf>
    <xf numFmtId="0" fontId="15" fillId="0" borderId="82" xfId="8" applyFont="1" applyBorder="1" applyAlignment="1">
      <alignment horizontal="center" vertical="distributed" textRotation="255"/>
    </xf>
    <xf numFmtId="0" fontId="15" fillId="0" borderId="105" xfId="8" applyFont="1" applyBorder="1" applyAlignment="1">
      <alignment horizontal="center" vertical="distributed" textRotation="255"/>
    </xf>
    <xf numFmtId="0" fontId="15" fillId="0" borderId="54" xfId="8" applyFont="1" applyBorder="1" applyAlignment="1">
      <alignment horizontal="center" vertical="distributed" textRotation="255" wrapText="1"/>
    </xf>
    <xf numFmtId="0" fontId="15" fillId="0" borderId="87" xfId="8" applyFont="1" applyBorder="1" applyAlignment="1">
      <alignment horizontal="center" vertical="distributed" textRotation="255" wrapText="1"/>
    </xf>
    <xf numFmtId="0" fontId="15" fillId="0" borderId="101" xfId="8" applyFont="1" applyBorder="1" applyAlignment="1">
      <alignment horizontal="center" vertical="distributed" textRotation="255" wrapText="1"/>
    </xf>
    <xf numFmtId="0" fontId="15" fillId="0" borderId="88" xfId="8" applyFont="1" applyBorder="1" applyAlignment="1">
      <alignment horizontal="center" vertical="distributed" textRotation="255" wrapText="1"/>
    </xf>
    <xf numFmtId="0" fontId="15" fillId="0" borderId="79" xfId="8" applyFont="1" applyBorder="1" applyAlignment="1">
      <alignment horizontal="center" vertical="distributed" textRotation="255"/>
    </xf>
    <xf numFmtId="0" fontId="15" fillId="0" borderId="106" xfId="8" applyFont="1" applyBorder="1" applyAlignment="1">
      <alignment horizontal="center" vertical="distributed" textRotation="255"/>
    </xf>
    <xf numFmtId="0" fontId="15" fillId="0" borderId="53" xfId="8" applyFont="1" applyBorder="1" applyAlignment="1">
      <alignment horizontal="center" vertical="distributed" textRotation="255" justifyLastLine="1"/>
    </xf>
    <xf numFmtId="0" fontId="15" fillId="0" borderId="107" xfId="8" applyFont="1" applyBorder="1" applyAlignment="1">
      <alignment horizontal="center" vertical="distributed" textRotation="255" justifyLastLine="1"/>
    </xf>
    <xf numFmtId="0" fontId="15" fillId="0" borderId="53" xfId="8" applyFont="1" applyBorder="1" applyAlignment="1">
      <alignment horizontal="distributed" vertical="distributed"/>
    </xf>
    <xf numFmtId="0" fontId="15" fillId="0" borderId="53" xfId="8" applyFont="1" applyBorder="1" applyAlignment="1">
      <alignment horizontal="distributed" vertical="center" wrapText="1"/>
    </xf>
    <xf numFmtId="0" fontId="15" fillId="0" borderId="80" xfId="8" applyFont="1" applyBorder="1" applyAlignment="1">
      <alignment horizontal="distributed" vertical="center" wrapText="1"/>
    </xf>
    <xf numFmtId="184" fontId="39" fillId="0" borderId="0" xfId="9" applyNumberFormat="1" applyFont="1" applyAlignment="1">
      <alignment horizontal="center" vertical="center"/>
    </xf>
    <xf numFmtId="184" fontId="36" fillId="0" borderId="4" xfId="9" applyNumberFormat="1" applyFont="1" applyBorder="1" applyAlignment="1">
      <alignment horizontal="right" vertical="top"/>
    </xf>
    <xf numFmtId="192" fontId="41" fillId="0" borderId="0" xfId="8" applyNumberFormat="1" applyFont="1" applyAlignment="1">
      <alignment horizontal="center" vertical="center"/>
    </xf>
    <xf numFmtId="192" fontId="41" fillId="0" borderId="1" xfId="8" applyNumberFormat="1" applyFont="1" applyBorder="1" applyAlignment="1">
      <alignment horizontal="center" vertical="center"/>
    </xf>
    <xf numFmtId="0" fontId="15" fillId="0" borderId="2" xfId="8" applyFont="1" applyBorder="1" applyAlignment="1">
      <alignment horizontal="center" vertical="center"/>
    </xf>
    <xf numFmtId="0" fontId="15" fillId="0" borderId="3" xfId="8" applyFont="1" applyBorder="1" applyAlignment="1">
      <alignment horizontal="center" vertical="center"/>
    </xf>
    <xf numFmtId="0" fontId="15" fillId="0" borderId="22" xfId="8" applyFont="1" applyBorder="1" applyAlignment="1">
      <alignment horizontal="center" vertical="center"/>
    </xf>
    <xf numFmtId="0" fontId="15" fillId="0" borderId="23" xfId="8" applyFont="1" applyBorder="1" applyAlignment="1">
      <alignment horizontal="center" vertical="center"/>
    </xf>
    <xf numFmtId="0" fontId="15" fillId="0" borderId="50" xfId="8" applyFont="1" applyBorder="1" applyAlignment="1">
      <alignment horizontal="center" vertical="center"/>
    </xf>
    <xf numFmtId="0" fontId="15" fillId="0" borderId="41" xfId="8" applyFont="1" applyBorder="1" applyAlignment="1">
      <alignment horizontal="center" vertical="center"/>
    </xf>
    <xf numFmtId="198" fontId="41" fillId="0" borderId="0" xfId="8" applyNumberFormat="1" applyFont="1" applyAlignment="1">
      <alignment horizontal="center" vertical="center"/>
    </xf>
    <xf numFmtId="0" fontId="15" fillId="0" borderId="91" xfId="8" applyFont="1" applyBorder="1" applyAlignment="1">
      <alignment horizontal="center" vertical="center"/>
    </xf>
    <xf numFmtId="0" fontId="15" fillId="0" borderId="132" xfId="8" applyFont="1" applyBorder="1" applyAlignment="1">
      <alignment horizontal="center" vertical="center"/>
    </xf>
    <xf numFmtId="0" fontId="15" fillId="0" borderId="76" xfId="8" applyFont="1" applyBorder="1" applyAlignment="1">
      <alignment horizontal="center" vertical="center"/>
    </xf>
    <xf numFmtId="0" fontId="15" fillId="0" borderId="133" xfId="0" applyFont="1" applyBorder="1" applyAlignment="1">
      <alignment horizontal="center" vertical="center"/>
    </xf>
    <xf numFmtId="0" fontId="15" fillId="0" borderId="132"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94" xfId="0" applyFont="1" applyBorder="1" applyAlignment="1">
      <alignment horizontal="center" vertical="center"/>
    </xf>
    <xf numFmtId="0" fontId="15" fillId="0" borderId="41" xfId="0" applyFont="1" applyBorder="1" applyAlignment="1">
      <alignment horizontal="center" vertical="center"/>
    </xf>
    <xf numFmtId="181" fontId="15" fillId="0" borderId="97" xfId="0" applyNumberFormat="1" applyFont="1" applyBorder="1" applyAlignment="1">
      <alignment horizontal="center" vertical="top"/>
    </xf>
    <xf numFmtId="181" fontId="15" fillId="0" borderId="98" xfId="0" applyNumberFormat="1" applyFont="1" applyBorder="1" applyAlignment="1">
      <alignment horizontal="center" vertical="top"/>
    </xf>
  </cellXfs>
  <cellStyles count="10">
    <cellStyle name="桁区切り 2" xfId="6" xr:uid="{C90EAAB8-5E04-4DB9-98B9-6FBEE39D456B}"/>
    <cellStyle name="標準" xfId="0" builtinId="0"/>
    <cellStyle name="標準 2" xfId="2" xr:uid="{D49D917B-ADAB-4243-8A28-9495EF67BF35}"/>
    <cellStyle name="標準 2 2" xfId="4" xr:uid="{A9640F34-F50A-485A-B880-CA3740E2CF1A}"/>
    <cellStyle name="標準 3" xfId="8" xr:uid="{D171ABC7-D09B-4DA8-8B53-BF541C2ED2A3}"/>
    <cellStyle name="標準_④特殊健康診断実施状況（対象作業別） (2)" xfId="3" xr:uid="{D76B81F2-CFF1-47A9-9B90-48E4FF6411EC}"/>
    <cellStyle name="標準_⑦定期健康診断実施結果・項目別有所見率の年次推移 (2)" xfId="9" xr:uid="{823F5120-66B9-43EF-8288-576DC63CB938}"/>
    <cellStyle name="標準_Sheet1 (2)" xfId="1" xr:uid="{706793A8-4E3A-4BB6-96D6-29DBD15429B3}"/>
    <cellStyle name="標準_業種別指導勧奨による特殊健康診断実施状況1" xfId="7" xr:uid="{6A513D4F-93C7-491B-B508-0FA35E38FCD9}"/>
    <cellStyle name="標準_業種別特定化学物質健康診断実施状況報告_021" xfId="5" xr:uid="{DD6D6AA8-F8A1-42ED-BF46-51C7EE3CB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2" name="Line 1">
          <a:extLst>
            <a:ext uri="{FF2B5EF4-FFF2-40B4-BE49-F238E27FC236}">
              <a16:creationId xmlns:a16="http://schemas.microsoft.com/office/drawing/2014/main" id="{384AF0EE-17E7-40EC-BFB0-20238139BC2E}"/>
            </a:ext>
          </a:extLst>
        </xdr:cNvPr>
        <xdr:cNvSpPr>
          <a:spLocks noChangeShapeType="1"/>
        </xdr:cNvSpPr>
      </xdr:nvSpPr>
      <xdr:spPr bwMode="auto">
        <a:xfrm>
          <a:off x="9525" y="381000"/>
          <a:ext cx="4048125" cy="2190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xdr:row>
      <xdr:rowOff>76200</xdr:rowOff>
    </xdr:from>
    <xdr:to>
      <xdr:col>0</xdr:col>
      <xdr:colOff>219075</xdr:colOff>
      <xdr:row>15</xdr:row>
      <xdr:rowOff>200025</xdr:rowOff>
    </xdr:to>
    <xdr:sp macro="" textlink="">
      <xdr:nvSpPr>
        <xdr:cNvPr id="3" name="テキスト 110">
          <a:extLst>
            <a:ext uri="{FF2B5EF4-FFF2-40B4-BE49-F238E27FC236}">
              <a16:creationId xmlns:a16="http://schemas.microsoft.com/office/drawing/2014/main" id="{6D7006C5-101B-4565-9BB3-E4FF2F7F617B}"/>
            </a:ext>
          </a:extLst>
        </xdr:cNvPr>
        <xdr:cNvSpPr txBox="1">
          <a:spLocks noChangeArrowheads="1"/>
        </xdr:cNvSpPr>
      </xdr:nvSpPr>
      <xdr:spPr bwMode="auto">
        <a:xfrm>
          <a:off x="47625" y="2647950"/>
          <a:ext cx="171450" cy="431482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050" b="0" i="0" strike="noStrike">
              <a:solidFill>
                <a:srgbClr val="000000"/>
              </a:solidFill>
              <a:latin typeface="ＭＳ 明朝"/>
              <a:ea typeface="ＭＳ 明朝"/>
            </a:rPr>
            <a:t>製　　　造　　　業</a:t>
          </a:r>
        </a:p>
      </xdr:txBody>
    </xdr:sp>
    <xdr:clientData/>
  </xdr:twoCellAnchor>
  <xdr:twoCellAnchor>
    <xdr:from>
      <xdr:col>28</xdr:col>
      <xdr:colOff>220447</xdr:colOff>
      <xdr:row>1</xdr:row>
      <xdr:rowOff>167461</xdr:rowOff>
    </xdr:from>
    <xdr:to>
      <xdr:col>29</xdr:col>
      <xdr:colOff>220447</xdr:colOff>
      <xdr:row>4</xdr:row>
      <xdr:rowOff>224118</xdr:rowOff>
    </xdr:to>
    <xdr:sp macro="" textlink="">
      <xdr:nvSpPr>
        <xdr:cNvPr id="4" name="テキスト 99">
          <a:extLst>
            <a:ext uri="{FF2B5EF4-FFF2-40B4-BE49-F238E27FC236}">
              <a16:creationId xmlns:a16="http://schemas.microsoft.com/office/drawing/2014/main" id="{E835A128-95B7-458F-B8D2-3CF6D3CBE0AF}"/>
            </a:ext>
          </a:extLst>
        </xdr:cNvPr>
        <xdr:cNvSpPr txBox="1">
          <a:spLocks noChangeArrowheads="1"/>
        </xdr:cNvSpPr>
      </xdr:nvSpPr>
      <xdr:spPr bwMode="auto">
        <a:xfrm>
          <a:off x="16412947" y="538936"/>
          <a:ext cx="466725" cy="2256932"/>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100" b="0" i="0" strike="noStrike">
              <a:solidFill>
                <a:srgbClr val="000000"/>
              </a:solidFill>
              <a:latin typeface="ＭＳ 明朝"/>
              <a:ea typeface="ＭＳ 明朝"/>
            </a:rPr>
            <a:t>      </a:t>
          </a:r>
          <a:r>
            <a:rPr lang="ja-JP" altLang="en-US" sz="1000" b="0" i="0" strike="noStrike">
              <a:solidFill>
                <a:srgbClr val="000000"/>
              </a:solidFill>
              <a:latin typeface="ＭＳ 明朝"/>
              <a:ea typeface="ＭＳ 明朝"/>
            </a:rPr>
            <a:t>起因する疾病</a:t>
          </a:r>
          <a:endParaRPr lang="ja-JP" altLang="en-US" sz="1100" b="0" i="0" strike="noStrike">
            <a:solidFill>
              <a:srgbClr val="000000"/>
            </a:solidFill>
            <a:latin typeface="ＭＳ 明朝"/>
            <a:ea typeface="ＭＳ 明朝"/>
          </a:endParaRPr>
        </a:p>
        <a:p>
          <a:pPr algn="l" rtl="0">
            <a:lnSpc>
              <a:spcPts val="1100"/>
            </a:lnSpc>
            <a:defRPr sz="1000"/>
          </a:pPr>
          <a:r>
            <a:rPr lang="ja-JP" altLang="en-US" sz="1100" b="0" i="0" strike="noStrike">
              <a:solidFill>
                <a:srgbClr val="000000"/>
              </a:solidFill>
              <a:latin typeface="ＭＳ 明朝"/>
              <a:ea typeface="ＭＳ 明朝"/>
            </a:rPr>
            <a:t>  ～ </a:t>
          </a:r>
          <a:r>
            <a:rPr lang="ja-JP" altLang="en-US" sz="1000" b="0" i="0" strike="noStrike">
              <a:solidFill>
                <a:srgbClr val="000000"/>
              </a:solidFill>
              <a:latin typeface="ＭＳ 明朝"/>
              <a:ea typeface="ＭＳ 明朝"/>
            </a:rPr>
            <a:t>以外の作業態様に</a:t>
          </a:r>
          <a:r>
            <a:rPr lang="ja-JP" altLang="en-US" sz="1100" b="0" i="0" strike="noStrike">
              <a:solidFill>
                <a:srgbClr val="000000"/>
              </a:solidFill>
              <a:latin typeface="ＭＳ 明朝"/>
              <a:ea typeface="ＭＳ 明朝"/>
            </a:rPr>
            <a:t>　　</a:t>
          </a:r>
        </a:p>
      </xdr:txBody>
    </xdr:sp>
    <xdr:clientData/>
  </xdr:twoCellAnchor>
  <xdr:twoCellAnchor>
    <xdr:from>
      <xdr:col>28</xdr:col>
      <xdr:colOff>139309</xdr:colOff>
      <xdr:row>2</xdr:row>
      <xdr:rowOff>43281</xdr:rowOff>
    </xdr:from>
    <xdr:to>
      <xdr:col>29</xdr:col>
      <xdr:colOff>120259</xdr:colOff>
      <xdr:row>3</xdr:row>
      <xdr:rowOff>804721</xdr:rowOff>
    </xdr:to>
    <xdr:sp macro="" textlink="">
      <xdr:nvSpPr>
        <xdr:cNvPr id="5" name="テキスト 100">
          <a:extLst>
            <a:ext uri="{FF2B5EF4-FFF2-40B4-BE49-F238E27FC236}">
              <a16:creationId xmlns:a16="http://schemas.microsoft.com/office/drawing/2014/main" id="{736FB165-0B5F-472E-AB27-11B0FE256015}"/>
            </a:ext>
          </a:extLst>
        </xdr:cNvPr>
        <xdr:cNvSpPr txBox="1">
          <a:spLocks noChangeArrowheads="1"/>
        </xdr:cNvSpPr>
      </xdr:nvSpPr>
      <xdr:spPr bwMode="auto">
        <a:xfrm>
          <a:off x="16331809" y="652881"/>
          <a:ext cx="447675" cy="923365"/>
        </a:xfrm>
        <a:prstGeom prst="rect">
          <a:avLst/>
        </a:prstGeom>
        <a:noFill/>
        <a:ln w="1">
          <a:noFill/>
          <a:miter lim="800000"/>
          <a:headEnd/>
          <a:tailEnd/>
        </a:ln>
      </xdr:spPr>
      <xdr:txBody>
        <a:bodyPr vertOverflow="clip" wrap="square" lIns="27432" tIns="18288" rIns="0" bIns="0" anchor="t" upright="1"/>
        <a:lstStyle/>
        <a:p>
          <a:pPr algn="ctr" rtl="0">
            <a:lnSpc>
              <a:spcPts val="900"/>
            </a:lnSpc>
            <a:defRPr sz="1000"/>
          </a:pPr>
          <a:endParaRPr lang="ja-JP" altLang="en-US" sz="1100" b="0" i="0" strike="noStrike">
            <a:solidFill>
              <a:srgbClr val="000000"/>
            </a:solidFill>
            <a:latin typeface="ＭＳ 明朝"/>
            <a:ea typeface="ＭＳ 明朝"/>
          </a:endParaRPr>
        </a:p>
        <a:p>
          <a:pPr algn="ctr" rtl="0">
            <a:lnSpc>
              <a:spcPts val="1000"/>
            </a:lnSpc>
            <a:defRPr sz="1000"/>
          </a:pPr>
          <a:r>
            <a:rPr lang="en-US" altLang="ja-JP" sz="1100" b="0" i="0" strike="noStrike">
              <a:solidFill>
                <a:srgbClr val="000000"/>
              </a:solidFill>
              <a:latin typeface="ＭＳ 明朝"/>
              <a:ea typeface="ＭＳ 明朝"/>
            </a:rPr>
            <a:t>(8)</a:t>
          </a:r>
        </a:p>
        <a:p>
          <a:pPr algn="ctr" rtl="0">
            <a:lnSpc>
              <a:spcPts val="900"/>
            </a:lnSpc>
            <a:defRPr sz="1000"/>
          </a:pPr>
          <a:endParaRPr lang="en-US" altLang="ja-JP" sz="1100" b="0" i="0" strike="noStrike">
            <a:solidFill>
              <a:srgbClr val="000000"/>
            </a:solidFill>
            <a:latin typeface="ＭＳ 明朝"/>
            <a:ea typeface="ＭＳ 明朝"/>
          </a:endParaRPr>
        </a:p>
        <a:p>
          <a:pPr algn="ctr" rtl="0">
            <a:lnSpc>
              <a:spcPts val="900"/>
            </a:lnSpc>
            <a:defRPr sz="1000"/>
          </a:pPr>
          <a:r>
            <a:rPr lang="en-US" altLang="ja-JP" sz="1100" b="0" i="0" strike="noStrike">
              <a:solidFill>
                <a:srgbClr val="000000"/>
              </a:solidFill>
              <a:latin typeface="ＭＳ 明朝"/>
              <a:ea typeface="ＭＳ 明朝"/>
            </a:rPr>
            <a:t>(11)</a:t>
          </a:r>
        </a:p>
      </xdr:txBody>
    </xdr:sp>
    <xdr:clientData/>
  </xdr:twoCellAnchor>
  <xdr:twoCellAnchor>
    <xdr:from>
      <xdr:col>18</xdr:col>
      <xdr:colOff>246929</xdr:colOff>
      <xdr:row>2</xdr:row>
      <xdr:rowOff>0</xdr:rowOff>
    </xdr:from>
    <xdr:to>
      <xdr:col>19</xdr:col>
      <xdr:colOff>199304</xdr:colOff>
      <xdr:row>3</xdr:row>
      <xdr:rowOff>781050</xdr:rowOff>
    </xdr:to>
    <xdr:sp macro="" textlink="">
      <xdr:nvSpPr>
        <xdr:cNvPr id="6" name="テキスト 92">
          <a:extLst>
            <a:ext uri="{FF2B5EF4-FFF2-40B4-BE49-F238E27FC236}">
              <a16:creationId xmlns:a16="http://schemas.microsoft.com/office/drawing/2014/main" id="{0BCE66A1-A3FD-49DF-B580-440A4685B939}"/>
            </a:ext>
          </a:extLst>
        </xdr:cNvPr>
        <xdr:cNvSpPr txBox="1">
          <a:spLocks noChangeArrowheads="1"/>
        </xdr:cNvSpPr>
      </xdr:nvSpPr>
      <xdr:spPr bwMode="auto">
        <a:xfrm>
          <a:off x="11772179" y="609600"/>
          <a:ext cx="419100" cy="942975"/>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(2)</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(6)</a:t>
          </a:r>
        </a:p>
      </xdr:txBody>
    </xdr:sp>
    <xdr:clientData/>
  </xdr:twoCellAnchor>
  <xdr:twoCellAnchor>
    <xdr:from>
      <xdr:col>2</xdr:col>
      <xdr:colOff>18330</xdr:colOff>
      <xdr:row>1</xdr:row>
      <xdr:rowOff>224118</xdr:rowOff>
    </xdr:from>
    <xdr:to>
      <xdr:col>4</xdr:col>
      <xdr:colOff>13608</xdr:colOff>
      <xdr:row>3</xdr:row>
      <xdr:rowOff>1782536</xdr:rowOff>
    </xdr:to>
    <xdr:sp macro="" textlink="">
      <xdr:nvSpPr>
        <xdr:cNvPr id="7" name="テキスト 56">
          <a:extLst>
            <a:ext uri="{FF2B5EF4-FFF2-40B4-BE49-F238E27FC236}">
              <a16:creationId xmlns:a16="http://schemas.microsoft.com/office/drawing/2014/main" id="{2086E1BF-01F6-4A16-A179-52E88A18E56E}"/>
            </a:ext>
          </a:extLst>
        </xdr:cNvPr>
        <xdr:cNvSpPr txBox="1">
          <a:spLocks noChangeArrowheads="1"/>
        </xdr:cNvSpPr>
      </xdr:nvSpPr>
      <xdr:spPr bwMode="auto">
        <a:xfrm>
          <a:off x="4075980" y="595593"/>
          <a:ext cx="928728" cy="1958468"/>
        </a:xfrm>
        <a:prstGeom prst="rect">
          <a:avLst/>
        </a:prstGeom>
        <a:noFill/>
        <a:ln w="1">
          <a:noFill/>
          <a:miter lim="800000"/>
          <a:headEnd/>
          <a:tailEnd/>
        </a:ln>
      </xdr:spPr>
      <xdr:txBody>
        <a:bodyPr vertOverflow="clip" vert="wordArtVertRtl" wrap="square" lIns="27432" tIns="0" rIns="27432" bIns="0" anchor="ctr" upright="1"/>
        <a:lstStyle/>
        <a:p>
          <a:pPr algn="l" rtl="0">
            <a:lnSpc>
              <a:spcPts val="1200"/>
            </a:lnSpc>
            <a:defRPr sz="1000"/>
          </a:pPr>
          <a:r>
            <a:rPr lang="ja-JP" altLang="en-US" sz="1100" b="0" i="0" strike="noStrike">
              <a:solidFill>
                <a:srgbClr val="000000"/>
              </a:solidFill>
              <a:latin typeface="ＭＳ 明朝"/>
              <a:ea typeface="ＭＳ 明朝"/>
            </a:rPr>
            <a:t>負傷に起因する疾病</a:t>
          </a:r>
        </a:p>
      </xdr:txBody>
    </xdr:sp>
    <xdr:clientData/>
  </xdr:twoCellAnchor>
  <xdr:twoCellAnchor>
    <xdr:from>
      <xdr:col>6</xdr:col>
      <xdr:colOff>235324</xdr:colOff>
      <xdr:row>2</xdr:row>
      <xdr:rowOff>63872</xdr:rowOff>
    </xdr:from>
    <xdr:to>
      <xdr:col>7</xdr:col>
      <xdr:colOff>235324</xdr:colOff>
      <xdr:row>4</xdr:row>
      <xdr:rowOff>0</xdr:rowOff>
    </xdr:to>
    <xdr:sp macro="" textlink="">
      <xdr:nvSpPr>
        <xdr:cNvPr id="8" name="テキスト 63">
          <a:extLst>
            <a:ext uri="{FF2B5EF4-FFF2-40B4-BE49-F238E27FC236}">
              <a16:creationId xmlns:a16="http://schemas.microsoft.com/office/drawing/2014/main" id="{FC604722-E9B8-4770-B165-33D1CCA46518}"/>
            </a:ext>
          </a:extLst>
        </xdr:cNvPr>
        <xdr:cNvSpPr txBox="1">
          <a:spLocks noChangeArrowheads="1"/>
        </xdr:cNvSpPr>
      </xdr:nvSpPr>
      <xdr:spPr bwMode="auto">
        <a:xfrm>
          <a:off x="6159874" y="673472"/>
          <a:ext cx="466725" cy="1898278"/>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有害光線による疾病</a:t>
          </a:r>
        </a:p>
      </xdr:txBody>
    </xdr:sp>
    <xdr:clientData/>
  </xdr:twoCellAnchor>
  <xdr:twoCellAnchor>
    <xdr:from>
      <xdr:col>8</xdr:col>
      <xdr:colOff>235323</xdr:colOff>
      <xdr:row>2</xdr:row>
      <xdr:rowOff>71156</xdr:rowOff>
    </xdr:from>
    <xdr:to>
      <xdr:col>9</xdr:col>
      <xdr:colOff>235323</xdr:colOff>
      <xdr:row>4</xdr:row>
      <xdr:rowOff>0</xdr:rowOff>
    </xdr:to>
    <xdr:sp macro="" textlink="">
      <xdr:nvSpPr>
        <xdr:cNvPr id="9" name="テキスト 65">
          <a:extLst>
            <a:ext uri="{FF2B5EF4-FFF2-40B4-BE49-F238E27FC236}">
              <a16:creationId xmlns:a16="http://schemas.microsoft.com/office/drawing/2014/main" id="{5A39CEA8-36B1-424E-B358-D0144FC532D3}"/>
            </a:ext>
          </a:extLst>
        </xdr:cNvPr>
        <xdr:cNvSpPr txBox="1">
          <a:spLocks noChangeArrowheads="1"/>
        </xdr:cNvSpPr>
      </xdr:nvSpPr>
      <xdr:spPr bwMode="auto">
        <a:xfrm>
          <a:off x="7093323" y="680756"/>
          <a:ext cx="466725" cy="189099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9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電離放射線による疾病</a:t>
          </a:r>
        </a:p>
      </xdr:txBody>
    </xdr:sp>
    <xdr:clientData/>
  </xdr:twoCellAnchor>
  <xdr:twoCellAnchor>
    <xdr:from>
      <xdr:col>10</xdr:col>
      <xdr:colOff>233642</xdr:colOff>
      <xdr:row>2</xdr:row>
      <xdr:rowOff>54507</xdr:rowOff>
    </xdr:from>
    <xdr:to>
      <xdr:col>11</xdr:col>
      <xdr:colOff>224117</xdr:colOff>
      <xdr:row>4</xdr:row>
      <xdr:rowOff>358588</xdr:rowOff>
    </xdr:to>
    <xdr:sp macro="" textlink="">
      <xdr:nvSpPr>
        <xdr:cNvPr id="10" name="テキスト 88">
          <a:extLst>
            <a:ext uri="{FF2B5EF4-FFF2-40B4-BE49-F238E27FC236}">
              <a16:creationId xmlns:a16="http://schemas.microsoft.com/office/drawing/2014/main" id="{CAA34681-041E-4D90-953C-55751E07BA79}"/>
            </a:ext>
          </a:extLst>
        </xdr:cNvPr>
        <xdr:cNvSpPr txBox="1">
          <a:spLocks noChangeArrowheads="1"/>
        </xdr:cNvSpPr>
      </xdr:nvSpPr>
      <xdr:spPr bwMode="auto">
        <a:xfrm>
          <a:off x="8025092" y="664107"/>
          <a:ext cx="457200" cy="226623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900" b="0" i="0" strike="noStrike">
              <a:solidFill>
                <a:srgbClr val="000000"/>
              </a:solidFill>
              <a:latin typeface="ＭＳ 明朝"/>
              <a:ea typeface="ＭＳ 明朝"/>
            </a:rPr>
            <a:t> </a:t>
          </a:r>
          <a:r>
            <a:rPr lang="ja-JP" altLang="en-US" sz="1000" b="0" i="0" strike="noStrike">
              <a:solidFill>
                <a:srgbClr val="000000"/>
              </a:solidFill>
              <a:latin typeface="ＭＳ 明朝"/>
              <a:ea typeface="ＭＳ 明朝"/>
            </a:rPr>
            <a:t>異常気圧下における疾病</a:t>
          </a:r>
        </a:p>
      </xdr:txBody>
    </xdr:sp>
    <xdr:clientData/>
  </xdr:twoCellAnchor>
  <xdr:twoCellAnchor>
    <xdr:from>
      <xdr:col>12</xdr:col>
      <xdr:colOff>243168</xdr:colOff>
      <xdr:row>2</xdr:row>
      <xdr:rowOff>58430</xdr:rowOff>
    </xdr:from>
    <xdr:to>
      <xdr:col>13</xdr:col>
      <xdr:colOff>233643</xdr:colOff>
      <xdr:row>4</xdr:row>
      <xdr:rowOff>33618</xdr:rowOff>
    </xdr:to>
    <xdr:sp macro="" textlink="">
      <xdr:nvSpPr>
        <xdr:cNvPr id="11" name="テキスト 89">
          <a:extLst>
            <a:ext uri="{FF2B5EF4-FFF2-40B4-BE49-F238E27FC236}">
              <a16:creationId xmlns:a16="http://schemas.microsoft.com/office/drawing/2014/main" id="{2BA2F04F-11D9-4B66-9C64-EAF2893B08E6}"/>
            </a:ext>
          </a:extLst>
        </xdr:cNvPr>
        <xdr:cNvSpPr txBox="1">
          <a:spLocks noChangeArrowheads="1"/>
        </xdr:cNvSpPr>
      </xdr:nvSpPr>
      <xdr:spPr bwMode="auto">
        <a:xfrm>
          <a:off x="8968068" y="668030"/>
          <a:ext cx="457200" cy="1937338"/>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900" b="0" i="0" strike="noStrike">
              <a:solidFill>
                <a:srgbClr val="000000"/>
              </a:solidFill>
              <a:latin typeface="ＭＳ 明朝"/>
              <a:ea typeface="ＭＳ 明朝"/>
            </a:rPr>
            <a:t> </a:t>
          </a:r>
          <a:r>
            <a:rPr lang="ja-JP" altLang="en-US" sz="1000" b="0" i="0" strike="noStrike">
              <a:solidFill>
                <a:srgbClr val="000000"/>
              </a:solidFill>
              <a:latin typeface="ＭＳ 明朝"/>
              <a:ea typeface="ＭＳ 明朝"/>
            </a:rPr>
            <a:t>異常温度条件による疾病</a:t>
          </a:r>
          <a:endParaRPr lang="ja-JP" altLang="en-US" sz="900" b="0" i="0" strike="noStrike">
            <a:solidFill>
              <a:srgbClr val="000000"/>
            </a:solidFill>
            <a:latin typeface="ＭＳ 明朝"/>
            <a:ea typeface="ＭＳ 明朝"/>
          </a:endParaRPr>
        </a:p>
      </xdr:txBody>
    </xdr:sp>
    <xdr:clientData/>
  </xdr:twoCellAnchor>
  <xdr:twoCellAnchor>
    <xdr:from>
      <xdr:col>16</xdr:col>
      <xdr:colOff>224117</xdr:colOff>
      <xdr:row>2</xdr:row>
      <xdr:rowOff>47146</xdr:rowOff>
    </xdr:from>
    <xdr:to>
      <xdr:col>17</xdr:col>
      <xdr:colOff>214593</xdr:colOff>
      <xdr:row>3</xdr:row>
      <xdr:rowOff>1768930</xdr:rowOff>
    </xdr:to>
    <xdr:sp macro="" textlink="">
      <xdr:nvSpPr>
        <xdr:cNvPr id="12" name="テキスト 90">
          <a:extLst>
            <a:ext uri="{FF2B5EF4-FFF2-40B4-BE49-F238E27FC236}">
              <a16:creationId xmlns:a16="http://schemas.microsoft.com/office/drawing/2014/main" id="{74085C06-819B-48FC-BFB7-C8220C69504F}"/>
            </a:ext>
          </a:extLst>
        </xdr:cNvPr>
        <xdr:cNvSpPr txBox="1">
          <a:spLocks noChangeArrowheads="1"/>
        </xdr:cNvSpPr>
      </xdr:nvSpPr>
      <xdr:spPr bwMode="auto">
        <a:xfrm>
          <a:off x="10815917" y="656746"/>
          <a:ext cx="457201" cy="1883709"/>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騒音による耳の疾病</a:t>
          </a:r>
        </a:p>
      </xdr:txBody>
    </xdr:sp>
    <xdr:clientData/>
  </xdr:twoCellAnchor>
  <xdr:twoCellAnchor>
    <xdr:from>
      <xdr:col>20</xdr:col>
      <xdr:colOff>268941</xdr:colOff>
      <xdr:row>2</xdr:row>
      <xdr:rowOff>11207</xdr:rowOff>
    </xdr:from>
    <xdr:to>
      <xdr:col>21</xdr:col>
      <xdr:colOff>212912</xdr:colOff>
      <xdr:row>4</xdr:row>
      <xdr:rowOff>123265</xdr:rowOff>
    </xdr:to>
    <xdr:sp macro="" textlink="">
      <xdr:nvSpPr>
        <xdr:cNvPr id="13" name="テキスト 95">
          <a:extLst>
            <a:ext uri="{FF2B5EF4-FFF2-40B4-BE49-F238E27FC236}">
              <a16:creationId xmlns:a16="http://schemas.microsoft.com/office/drawing/2014/main" id="{B6822D80-745D-4F69-B4F8-9D98CFD49251}"/>
            </a:ext>
          </a:extLst>
        </xdr:cNvPr>
        <xdr:cNvSpPr txBox="1">
          <a:spLocks noChangeArrowheads="1"/>
        </xdr:cNvSpPr>
      </xdr:nvSpPr>
      <xdr:spPr bwMode="auto">
        <a:xfrm>
          <a:off x="12727641" y="620807"/>
          <a:ext cx="410696" cy="2074208"/>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疾患と内臓脱</a:t>
          </a:r>
        </a:p>
        <a:p>
          <a:pPr algn="l" rtl="0">
            <a:lnSpc>
              <a:spcPts val="1100"/>
            </a:lnSpc>
            <a:defRPr sz="1000"/>
          </a:pPr>
          <a:r>
            <a:rPr lang="ja-JP" altLang="en-US" sz="1100" b="0" i="0" strike="noStrike">
              <a:solidFill>
                <a:srgbClr val="000000"/>
              </a:solidFill>
              <a:latin typeface="ＭＳ 明朝"/>
              <a:ea typeface="ＭＳ 明朝"/>
            </a:rPr>
            <a:t> </a:t>
          </a:r>
          <a:r>
            <a:rPr lang="ja-JP" altLang="en-US" sz="1000" b="0" i="0" strike="noStrike">
              <a:solidFill>
                <a:srgbClr val="000000"/>
              </a:solidFill>
              <a:latin typeface="ＭＳ 明朝"/>
              <a:ea typeface="ＭＳ 明朝"/>
            </a:rPr>
            <a:t>重激業務による運動器</a:t>
          </a:r>
          <a:endParaRPr lang="ja-JP" altLang="en-US" sz="1100" b="0" i="0" strike="noStrike">
            <a:solidFill>
              <a:srgbClr val="000000"/>
            </a:solidFill>
            <a:latin typeface="ＭＳ 明朝"/>
            <a:ea typeface="ＭＳ 明朝"/>
          </a:endParaRPr>
        </a:p>
      </xdr:txBody>
    </xdr:sp>
    <xdr:clientData/>
  </xdr:twoCellAnchor>
  <xdr:twoCellAnchor>
    <xdr:from>
      <xdr:col>26</xdr:col>
      <xdr:colOff>212912</xdr:colOff>
      <xdr:row>2</xdr:row>
      <xdr:rowOff>67234</xdr:rowOff>
    </xdr:from>
    <xdr:to>
      <xdr:col>27</xdr:col>
      <xdr:colOff>323850</xdr:colOff>
      <xdr:row>3</xdr:row>
      <xdr:rowOff>1781735</xdr:rowOff>
    </xdr:to>
    <xdr:sp macro="" textlink="">
      <xdr:nvSpPr>
        <xdr:cNvPr id="14" name="テキスト 98">
          <a:extLst>
            <a:ext uri="{FF2B5EF4-FFF2-40B4-BE49-F238E27FC236}">
              <a16:creationId xmlns:a16="http://schemas.microsoft.com/office/drawing/2014/main" id="{0FEE9151-F6DF-4A32-B0D4-189C8328B56E}"/>
            </a:ext>
          </a:extLst>
        </xdr:cNvPr>
        <xdr:cNvSpPr txBox="1">
          <a:spLocks noChangeArrowheads="1"/>
        </xdr:cNvSpPr>
      </xdr:nvSpPr>
      <xdr:spPr bwMode="auto">
        <a:xfrm>
          <a:off x="15471962" y="676834"/>
          <a:ext cx="577663" cy="1876426"/>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9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頸肩腕症候群</a:t>
          </a:r>
        </a:p>
        <a:p>
          <a:pPr algn="l" rtl="0">
            <a:lnSpc>
              <a:spcPts val="1100"/>
            </a:lnSpc>
            <a:defRPr sz="1000"/>
          </a:pPr>
          <a:r>
            <a:rPr lang="ja-JP" altLang="en-US" sz="1050" b="0" i="0" strike="noStrike">
              <a:solidFill>
                <a:srgbClr val="000000"/>
              </a:solidFill>
              <a:latin typeface="ＭＳ 明朝"/>
              <a:ea typeface="ＭＳ 明朝"/>
            </a:rPr>
            <a:t> 手指前腕の障害及び</a:t>
          </a:r>
        </a:p>
      </xdr:txBody>
    </xdr:sp>
    <xdr:clientData/>
  </xdr:twoCellAnchor>
  <xdr:twoCellAnchor>
    <xdr:from>
      <xdr:col>32</xdr:col>
      <xdr:colOff>249650</xdr:colOff>
      <xdr:row>1</xdr:row>
      <xdr:rowOff>224837</xdr:rowOff>
    </xdr:from>
    <xdr:to>
      <xdr:col>33</xdr:col>
      <xdr:colOff>249649</xdr:colOff>
      <xdr:row>3</xdr:row>
      <xdr:rowOff>1782536</xdr:rowOff>
    </xdr:to>
    <xdr:sp macro="" textlink="">
      <xdr:nvSpPr>
        <xdr:cNvPr id="15" name="テキスト 101">
          <a:extLst>
            <a:ext uri="{FF2B5EF4-FFF2-40B4-BE49-F238E27FC236}">
              <a16:creationId xmlns:a16="http://schemas.microsoft.com/office/drawing/2014/main" id="{53C5F000-13CA-4761-9851-FB92BDA702D7}"/>
            </a:ext>
          </a:extLst>
        </xdr:cNvPr>
        <xdr:cNvSpPr txBox="1">
          <a:spLocks noChangeArrowheads="1"/>
        </xdr:cNvSpPr>
      </xdr:nvSpPr>
      <xdr:spPr bwMode="auto">
        <a:xfrm>
          <a:off x="18309050" y="596312"/>
          <a:ext cx="466724" cy="1957749"/>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200" b="0" i="0" strike="noStrike">
              <a:solidFill>
                <a:srgbClr val="000000"/>
              </a:solidFill>
              <a:latin typeface="ＭＳ 明朝"/>
              <a:ea typeface="ＭＳ 明朝"/>
            </a:rPr>
            <a:t>   （がんを除く）</a:t>
          </a:r>
        </a:p>
        <a:p>
          <a:pPr algn="l" rtl="0">
            <a:lnSpc>
              <a:spcPts val="1000"/>
            </a:lnSpc>
            <a:defRPr sz="1000"/>
          </a:pPr>
          <a:r>
            <a:rPr lang="ja-JP" altLang="en-US" sz="1200" b="0" i="0" strike="noStrike">
              <a:solidFill>
                <a:srgbClr val="000000"/>
              </a:solidFill>
              <a:latin typeface="ＭＳ 明朝"/>
              <a:ea typeface="ＭＳ 明朝"/>
            </a:rPr>
            <a:t>化学物質による疾病</a:t>
          </a:r>
        </a:p>
      </xdr:txBody>
    </xdr:sp>
    <xdr:clientData/>
  </xdr:twoCellAnchor>
  <xdr:twoCellAnchor>
    <xdr:from>
      <xdr:col>39</xdr:col>
      <xdr:colOff>13607</xdr:colOff>
      <xdr:row>2</xdr:row>
      <xdr:rowOff>35221</xdr:rowOff>
    </xdr:from>
    <xdr:to>
      <xdr:col>40</xdr:col>
      <xdr:colOff>449036</xdr:colOff>
      <xdr:row>3</xdr:row>
      <xdr:rowOff>1771650</xdr:rowOff>
    </xdr:to>
    <xdr:sp macro="" textlink="">
      <xdr:nvSpPr>
        <xdr:cNvPr id="16" name="テキスト 102">
          <a:extLst>
            <a:ext uri="{FF2B5EF4-FFF2-40B4-BE49-F238E27FC236}">
              <a16:creationId xmlns:a16="http://schemas.microsoft.com/office/drawing/2014/main" id="{A97F593B-5A19-402D-92E6-794722038DE9}"/>
            </a:ext>
          </a:extLst>
        </xdr:cNvPr>
        <xdr:cNvSpPr txBox="1">
          <a:spLocks noChangeArrowheads="1"/>
        </xdr:cNvSpPr>
      </xdr:nvSpPr>
      <xdr:spPr bwMode="auto">
        <a:xfrm>
          <a:off x="22025882" y="644821"/>
          <a:ext cx="902154" cy="189835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電離放射線によるがん</a:t>
          </a:r>
        </a:p>
      </xdr:txBody>
    </xdr:sp>
    <xdr:clientData/>
  </xdr:twoCellAnchor>
  <xdr:twoCellAnchor>
    <xdr:from>
      <xdr:col>41</xdr:col>
      <xdr:colOff>0</xdr:colOff>
      <xdr:row>2</xdr:row>
      <xdr:rowOff>44823</xdr:rowOff>
    </xdr:from>
    <xdr:to>
      <xdr:col>43</xdr:col>
      <xdr:colOff>0</xdr:colOff>
      <xdr:row>3</xdr:row>
      <xdr:rowOff>1845048</xdr:rowOff>
    </xdr:to>
    <xdr:sp macro="" textlink="">
      <xdr:nvSpPr>
        <xdr:cNvPr id="17" name="テキスト 103">
          <a:extLst>
            <a:ext uri="{FF2B5EF4-FFF2-40B4-BE49-F238E27FC236}">
              <a16:creationId xmlns:a16="http://schemas.microsoft.com/office/drawing/2014/main" id="{B7291819-6280-4FA6-9489-B24F54AF6A97}"/>
            </a:ext>
          </a:extLst>
        </xdr:cNvPr>
        <xdr:cNvSpPr txBox="1">
          <a:spLocks noChangeArrowheads="1"/>
        </xdr:cNvSpPr>
      </xdr:nvSpPr>
      <xdr:spPr bwMode="auto">
        <a:xfrm>
          <a:off x="22945725" y="654423"/>
          <a:ext cx="933450" cy="191452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化学物質によるがん</a:t>
          </a:r>
        </a:p>
      </xdr:txBody>
    </xdr:sp>
    <xdr:clientData/>
  </xdr:twoCellAnchor>
  <xdr:twoCellAnchor>
    <xdr:from>
      <xdr:col>43</xdr:col>
      <xdr:colOff>153681</xdr:colOff>
      <xdr:row>1</xdr:row>
      <xdr:rowOff>176894</xdr:rowOff>
    </xdr:from>
    <xdr:to>
      <xdr:col>44</xdr:col>
      <xdr:colOff>153681</xdr:colOff>
      <xdr:row>4</xdr:row>
      <xdr:rowOff>40821</xdr:rowOff>
    </xdr:to>
    <xdr:sp macro="" textlink="">
      <xdr:nvSpPr>
        <xdr:cNvPr id="18" name="テキスト 104">
          <a:extLst>
            <a:ext uri="{FF2B5EF4-FFF2-40B4-BE49-F238E27FC236}">
              <a16:creationId xmlns:a16="http://schemas.microsoft.com/office/drawing/2014/main" id="{DE4B76CC-738B-4143-ABA6-BEE050E274DC}"/>
            </a:ext>
          </a:extLst>
        </xdr:cNvPr>
        <xdr:cNvSpPr txBox="1">
          <a:spLocks noChangeArrowheads="1"/>
        </xdr:cNvSpPr>
      </xdr:nvSpPr>
      <xdr:spPr bwMode="auto">
        <a:xfrm>
          <a:off x="24032856" y="548369"/>
          <a:ext cx="466725" cy="2064202"/>
        </a:xfrm>
        <a:prstGeom prst="rect">
          <a:avLst/>
        </a:prstGeom>
        <a:noFill/>
        <a:ln w="1">
          <a:noFill/>
          <a:miter lim="800000"/>
          <a:headEnd/>
          <a:tailEnd/>
        </a:ln>
      </xdr:spPr>
      <xdr:txBody>
        <a:bodyPr vertOverflow="clip" vert="wordArtVertRtl" wrap="square" lIns="27432" tIns="0" rIns="27432" bIns="0" anchor="ctr" upright="1"/>
        <a:lstStyle/>
        <a:p>
          <a:pPr algn="ctr" rtl="0">
            <a:lnSpc>
              <a:spcPts val="1200"/>
            </a:lnSpc>
            <a:defRPr sz="1000"/>
          </a:pPr>
          <a:r>
            <a:rPr lang="ja-JP" altLang="en-US" sz="1100" b="0" i="0" strike="noStrike">
              <a:solidFill>
                <a:srgbClr val="000000"/>
              </a:solidFill>
              <a:latin typeface="ＭＳ 明朝"/>
              <a:ea typeface="ＭＳ 明朝"/>
            </a:rPr>
            <a:t> 　　　  よるがん  </a:t>
          </a:r>
          <a:endParaRPr lang="en-US" altLang="ja-JP" sz="1100" b="0" i="0" strike="noStrike">
            <a:solidFill>
              <a:srgbClr val="000000"/>
            </a:solidFill>
            <a:latin typeface="ＭＳ 明朝"/>
            <a:ea typeface="ＭＳ 明朝"/>
          </a:endParaRPr>
        </a:p>
        <a:p>
          <a:pPr algn="ctr" rtl="0">
            <a:defRPr sz="1000"/>
          </a:pPr>
          <a:r>
            <a:rPr lang="ja-JP" altLang="en-US" sz="1100" b="0" i="0" strike="noStrike">
              <a:solidFill>
                <a:srgbClr val="000000"/>
              </a:solidFill>
              <a:latin typeface="ＭＳ 明朝"/>
              <a:ea typeface="ＭＳ 明朝"/>
            </a:rPr>
            <a:t>以外の原因に</a:t>
          </a:r>
          <a:endParaRPr lang="en-US" altLang="ja-JP" sz="1100" b="0" i="0" strike="noStrike">
            <a:solidFill>
              <a:srgbClr val="000000"/>
            </a:solidFill>
            <a:latin typeface="ＭＳ 明朝"/>
            <a:ea typeface="ＭＳ 明朝"/>
          </a:endParaRPr>
        </a:p>
      </xdr:txBody>
    </xdr:sp>
    <xdr:clientData/>
  </xdr:twoCellAnchor>
  <xdr:twoCellAnchor>
    <xdr:from>
      <xdr:col>45</xdr:col>
      <xdr:colOff>0</xdr:colOff>
      <xdr:row>1</xdr:row>
      <xdr:rowOff>190500</xdr:rowOff>
    </xdr:from>
    <xdr:to>
      <xdr:col>47</xdr:col>
      <xdr:colOff>27213</xdr:colOff>
      <xdr:row>3</xdr:row>
      <xdr:rowOff>1724025</xdr:rowOff>
    </xdr:to>
    <xdr:sp macro="" textlink="">
      <xdr:nvSpPr>
        <xdr:cNvPr id="19" name="テキスト 105">
          <a:extLst>
            <a:ext uri="{FF2B5EF4-FFF2-40B4-BE49-F238E27FC236}">
              <a16:creationId xmlns:a16="http://schemas.microsoft.com/office/drawing/2014/main" id="{AC059D43-F9D1-4F46-83A1-534879B5A2DD}"/>
            </a:ext>
          </a:extLst>
        </xdr:cNvPr>
        <xdr:cNvSpPr txBox="1">
          <a:spLocks noChangeArrowheads="1"/>
        </xdr:cNvSpPr>
      </xdr:nvSpPr>
      <xdr:spPr bwMode="auto">
        <a:xfrm>
          <a:off x="24812625" y="561975"/>
          <a:ext cx="960663" cy="1933575"/>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　</a:t>
          </a:r>
          <a:r>
            <a:rPr lang="ja-JP" altLang="en-US" sz="1050" b="0" i="0" strike="noStrike">
              <a:solidFill>
                <a:srgbClr val="000000"/>
              </a:solidFill>
              <a:latin typeface="ＭＳ 明朝" pitchFamily="17" charset="-128"/>
              <a:ea typeface="ＭＳ 明朝" pitchFamily="17" charset="-128"/>
              <a:cs typeface="+mn-cs"/>
            </a:rPr>
            <a:t>　　疾患・心臓疾患等</a:t>
          </a:r>
          <a:endParaRPr lang="en-US" altLang="ja-JP" sz="1050" b="0" i="0" strike="noStrike">
            <a:solidFill>
              <a:srgbClr val="000000"/>
            </a:solidFill>
            <a:latin typeface="ＭＳ 明朝" pitchFamily="17" charset="-128"/>
            <a:ea typeface="ＭＳ 明朝" pitchFamily="17" charset="-128"/>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1050" b="0" i="0" strike="noStrike">
              <a:solidFill>
                <a:srgbClr val="000000"/>
              </a:solidFill>
              <a:latin typeface="ＭＳ 明朝" pitchFamily="17" charset="-128"/>
              <a:ea typeface="ＭＳ 明朝" pitchFamily="17" charset="-128"/>
              <a:cs typeface="+mn-cs"/>
            </a:rPr>
            <a:t>過重な業務による脳血管</a:t>
          </a:r>
          <a:endParaRPr lang="ja-JP" altLang="ja-JP" sz="1050" b="0" i="0" strike="noStrike">
            <a:solidFill>
              <a:srgbClr val="000000"/>
            </a:solidFill>
            <a:latin typeface="ＭＳ 明朝" pitchFamily="17" charset="-128"/>
            <a:ea typeface="ＭＳ 明朝" pitchFamily="17" charset="-128"/>
            <a:cs typeface="+mn-cs"/>
          </a:endParaRPr>
        </a:p>
      </xdr:txBody>
    </xdr:sp>
    <xdr:clientData/>
  </xdr:twoCellAnchor>
  <xdr:twoCellAnchor>
    <xdr:from>
      <xdr:col>51</xdr:col>
      <xdr:colOff>312084</xdr:colOff>
      <xdr:row>2</xdr:row>
      <xdr:rowOff>107260</xdr:rowOff>
    </xdr:from>
    <xdr:to>
      <xdr:col>52</xdr:col>
      <xdr:colOff>302559</xdr:colOff>
      <xdr:row>3</xdr:row>
      <xdr:rowOff>1646466</xdr:rowOff>
    </xdr:to>
    <xdr:sp macro="" textlink="">
      <xdr:nvSpPr>
        <xdr:cNvPr id="20" name="テキスト 106">
          <a:extLst>
            <a:ext uri="{FF2B5EF4-FFF2-40B4-BE49-F238E27FC236}">
              <a16:creationId xmlns:a16="http://schemas.microsoft.com/office/drawing/2014/main" id="{9F6C45A1-86B0-47DC-B485-73615D379EC1}"/>
            </a:ext>
          </a:extLst>
        </xdr:cNvPr>
        <xdr:cNvSpPr txBox="1">
          <a:spLocks noChangeArrowheads="1"/>
        </xdr:cNvSpPr>
      </xdr:nvSpPr>
      <xdr:spPr bwMode="auto">
        <a:xfrm>
          <a:off x="27925059" y="716860"/>
          <a:ext cx="628650" cy="1701131"/>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1200" b="0" i="0" strike="noStrike">
              <a:solidFill>
                <a:srgbClr val="000000"/>
              </a:solidFill>
              <a:latin typeface="ＭＳ 明朝"/>
              <a:ea typeface="ＭＳ 明朝"/>
            </a:rPr>
            <a:t>合計</a:t>
          </a:r>
        </a:p>
      </xdr:txBody>
    </xdr:sp>
    <xdr:clientData/>
  </xdr:twoCellAnchor>
  <xdr:twoCellAnchor>
    <xdr:from>
      <xdr:col>47</xdr:col>
      <xdr:colOff>0</xdr:colOff>
      <xdr:row>1</xdr:row>
      <xdr:rowOff>204107</xdr:rowOff>
    </xdr:from>
    <xdr:to>
      <xdr:col>49</xdr:col>
      <xdr:colOff>0</xdr:colOff>
      <xdr:row>3</xdr:row>
      <xdr:rowOff>1781175</xdr:rowOff>
    </xdr:to>
    <xdr:sp macro="" textlink="">
      <xdr:nvSpPr>
        <xdr:cNvPr id="21" name="テキスト 105">
          <a:extLst>
            <a:ext uri="{FF2B5EF4-FFF2-40B4-BE49-F238E27FC236}">
              <a16:creationId xmlns:a16="http://schemas.microsoft.com/office/drawing/2014/main" id="{4A9712C4-732A-4326-AF04-DDC5A552F8E4}"/>
            </a:ext>
          </a:extLst>
        </xdr:cNvPr>
        <xdr:cNvSpPr txBox="1">
          <a:spLocks noChangeArrowheads="1"/>
        </xdr:cNvSpPr>
      </xdr:nvSpPr>
      <xdr:spPr bwMode="auto">
        <a:xfrm>
          <a:off x="25746075" y="575582"/>
          <a:ext cx="933450" cy="1977118"/>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200" b="0" i="0">
              <a:effectLst/>
              <a:latin typeface="ＭＳ 明朝" pitchFamily="17" charset="-128"/>
              <a:ea typeface="ＭＳ 明朝" pitchFamily="17" charset="-128"/>
              <a:cs typeface="+mn-cs"/>
            </a:rPr>
            <a:t>　</a:t>
          </a:r>
          <a:r>
            <a:rPr lang="ja-JP" altLang="en-US" sz="1050" b="0" i="0">
              <a:effectLst/>
              <a:latin typeface="ＭＳ 明朝" pitchFamily="17" charset="-128"/>
              <a:ea typeface="ＭＳ 明朝" pitchFamily="17" charset="-128"/>
              <a:cs typeface="+mn-cs"/>
            </a:rPr>
            <a:t>　</a:t>
          </a:r>
          <a:r>
            <a:rPr lang="ja-JP" altLang="ja-JP" sz="1050" b="0" i="0">
              <a:effectLst/>
              <a:latin typeface="ＭＳ 明朝" pitchFamily="17" charset="-128"/>
              <a:ea typeface="ＭＳ 明朝" pitchFamily="17" charset="-128"/>
              <a:cs typeface="+mn-cs"/>
            </a:rPr>
            <a:t>業務による精神障害</a:t>
          </a:r>
          <a:endParaRPr lang="en-US" altLang="ja-JP" sz="1050" b="0" i="0">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50" b="0" i="0">
              <a:latin typeface="ＭＳ 明朝" pitchFamily="17" charset="-128"/>
              <a:ea typeface="ＭＳ 明朝" pitchFamily="17" charset="-128"/>
              <a:cs typeface="+mn-cs"/>
            </a:rPr>
            <a:t>強い心理的負荷を伴う</a:t>
          </a:r>
          <a:endParaRPr lang="en-US" altLang="ja-JP" sz="1050" b="0" i="0">
            <a:latin typeface="ＭＳ 明朝" pitchFamily="17" charset="-128"/>
            <a:ea typeface="ＭＳ 明朝" pitchFamily="17" charset="-128"/>
            <a:cs typeface="+mn-cs"/>
          </a:endParaRPr>
        </a:p>
      </xdr:txBody>
    </xdr:sp>
    <xdr:clientData/>
  </xdr:twoCellAnchor>
  <xdr:twoCellAnchor>
    <xdr:from>
      <xdr:col>4</xdr:col>
      <xdr:colOff>254000</xdr:colOff>
      <xdr:row>3</xdr:row>
      <xdr:rowOff>12701</xdr:rowOff>
    </xdr:from>
    <xdr:to>
      <xdr:col>5</xdr:col>
      <xdr:colOff>254000</xdr:colOff>
      <xdr:row>4</xdr:row>
      <xdr:rowOff>13608</xdr:rowOff>
    </xdr:to>
    <xdr:sp macro="" textlink="">
      <xdr:nvSpPr>
        <xdr:cNvPr id="22" name="テキスト 63">
          <a:extLst>
            <a:ext uri="{FF2B5EF4-FFF2-40B4-BE49-F238E27FC236}">
              <a16:creationId xmlns:a16="http://schemas.microsoft.com/office/drawing/2014/main" id="{1B131770-E361-453C-B204-45ED03E90A51}"/>
            </a:ext>
          </a:extLst>
        </xdr:cNvPr>
        <xdr:cNvSpPr txBox="1">
          <a:spLocks noChangeArrowheads="1"/>
        </xdr:cNvSpPr>
      </xdr:nvSpPr>
      <xdr:spPr bwMode="auto">
        <a:xfrm>
          <a:off x="5245100" y="784226"/>
          <a:ext cx="466725" cy="1801132"/>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うち腰痛（災害性腰痛）</a:t>
          </a:r>
        </a:p>
      </xdr:txBody>
    </xdr:sp>
    <xdr:clientData/>
  </xdr:twoCellAnchor>
  <xdr:twoCellAnchor>
    <xdr:from>
      <xdr:col>24</xdr:col>
      <xdr:colOff>230529</xdr:colOff>
      <xdr:row>2</xdr:row>
      <xdr:rowOff>49133</xdr:rowOff>
    </xdr:from>
    <xdr:to>
      <xdr:col>25</xdr:col>
      <xdr:colOff>230529</xdr:colOff>
      <xdr:row>5</xdr:row>
      <xdr:rowOff>11205</xdr:rowOff>
    </xdr:to>
    <xdr:sp macro="" textlink="">
      <xdr:nvSpPr>
        <xdr:cNvPr id="23" name="テキスト 97">
          <a:extLst>
            <a:ext uri="{FF2B5EF4-FFF2-40B4-BE49-F238E27FC236}">
              <a16:creationId xmlns:a16="http://schemas.microsoft.com/office/drawing/2014/main" id="{C596DAEF-BE3D-444A-9CB9-4FD434D29527}"/>
            </a:ext>
          </a:extLst>
        </xdr:cNvPr>
        <xdr:cNvSpPr txBox="1">
          <a:spLocks noChangeArrowheads="1"/>
        </xdr:cNvSpPr>
      </xdr:nvSpPr>
      <xdr:spPr bwMode="auto">
        <a:xfrm>
          <a:off x="14556129" y="658733"/>
          <a:ext cx="466725" cy="2305222"/>
        </a:xfrm>
        <a:prstGeom prst="rect">
          <a:avLst/>
        </a:prstGeom>
        <a:noFill/>
        <a:ln w="1">
          <a:noFill/>
          <a:miter lim="800000"/>
          <a:headEnd/>
          <a:tailEnd/>
        </a:ln>
      </xdr:spPr>
      <xdr:txBody>
        <a:bodyPr vertOverflow="clip" vert="wordArtVertRtl" wrap="square" lIns="27432" tIns="0" rIns="27432" bIns="0" anchor="ctr" upright="1"/>
        <a:lstStyle/>
        <a:p>
          <a:pPr algn="l" rtl="0">
            <a:lnSpc>
              <a:spcPts val="1200"/>
            </a:lnSpc>
            <a:defRPr sz="1000"/>
          </a:pPr>
          <a:r>
            <a:rPr lang="ja-JP" altLang="en-US" sz="105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振動障害</a:t>
          </a:r>
        </a:p>
      </xdr:txBody>
    </xdr:sp>
    <xdr:clientData/>
  </xdr:twoCellAnchor>
  <xdr:twoCellAnchor>
    <xdr:from>
      <xdr:col>30</xdr:col>
      <xdr:colOff>225797</xdr:colOff>
      <xdr:row>1</xdr:row>
      <xdr:rowOff>99173</xdr:rowOff>
    </xdr:from>
    <xdr:to>
      <xdr:col>31</xdr:col>
      <xdr:colOff>225797</xdr:colOff>
      <xdr:row>3</xdr:row>
      <xdr:rowOff>1746998</xdr:rowOff>
    </xdr:to>
    <xdr:sp macro="" textlink="">
      <xdr:nvSpPr>
        <xdr:cNvPr id="24" name="テキスト 97">
          <a:extLst>
            <a:ext uri="{FF2B5EF4-FFF2-40B4-BE49-F238E27FC236}">
              <a16:creationId xmlns:a16="http://schemas.microsoft.com/office/drawing/2014/main" id="{6CB55924-4175-4FB8-8782-69042CB17CE0}"/>
            </a:ext>
          </a:extLst>
        </xdr:cNvPr>
        <xdr:cNvSpPr txBox="1">
          <a:spLocks noChangeArrowheads="1"/>
        </xdr:cNvSpPr>
      </xdr:nvSpPr>
      <xdr:spPr bwMode="auto">
        <a:xfrm>
          <a:off x="17351747" y="470648"/>
          <a:ext cx="466725" cy="2047875"/>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酸素欠乏症</a:t>
          </a:r>
        </a:p>
      </xdr:txBody>
    </xdr:sp>
    <xdr:clientData/>
  </xdr:twoCellAnchor>
  <xdr:twoCellAnchor>
    <xdr:from>
      <xdr:col>35</xdr:col>
      <xdr:colOff>237004</xdr:colOff>
      <xdr:row>1</xdr:row>
      <xdr:rowOff>103094</xdr:rowOff>
    </xdr:from>
    <xdr:to>
      <xdr:col>36</xdr:col>
      <xdr:colOff>225797</xdr:colOff>
      <xdr:row>3</xdr:row>
      <xdr:rowOff>1907240</xdr:rowOff>
    </xdr:to>
    <xdr:sp macro="" textlink="">
      <xdr:nvSpPr>
        <xdr:cNvPr id="25" name="テキスト 102">
          <a:extLst>
            <a:ext uri="{FF2B5EF4-FFF2-40B4-BE49-F238E27FC236}">
              <a16:creationId xmlns:a16="http://schemas.microsoft.com/office/drawing/2014/main" id="{2C21CCC2-2142-49BB-A54C-4752F7AADB22}"/>
            </a:ext>
          </a:extLst>
        </xdr:cNvPr>
        <xdr:cNvSpPr txBox="1">
          <a:spLocks noChangeArrowheads="1"/>
        </xdr:cNvSpPr>
      </xdr:nvSpPr>
      <xdr:spPr bwMode="auto">
        <a:xfrm>
          <a:off x="20001379" y="474569"/>
          <a:ext cx="646018" cy="209942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病原体による疾病</a:t>
          </a:r>
          <a:endParaRPr lang="en-US" altLang="ja-JP" sz="1100" b="0" i="0" strike="noStrike">
            <a:solidFill>
              <a:srgbClr val="000000"/>
            </a:solidFill>
            <a:latin typeface="ＭＳ 明朝"/>
            <a:ea typeface="ＭＳ 明朝"/>
          </a:endParaRPr>
        </a:p>
      </xdr:txBody>
    </xdr:sp>
    <xdr:clientData/>
  </xdr:twoCellAnchor>
  <xdr:twoCellAnchor>
    <xdr:from>
      <xdr:col>14</xdr:col>
      <xdr:colOff>244849</xdr:colOff>
      <xdr:row>3</xdr:row>
      <xdr:rowOff>11206</xdr:rowOff>
    </xdr:from>
    <xdr:to>
      <xdr:col>15</xdr:col>
      <xdr:colOff>235324</xdr:colOff>
      <xdr:row>3</xdr:row>
      <xdr:rowOff>1768929</xdr:rowOff>
    </xdr:to>
    <xdr:sp macro="" textlink="">
      <xdr:nvSpPr>
        <xdr:cNvPr id="26" name="テキスト 89">
          <a:extLst>
            <a:ext uri="{FF2B5EF4-FFF2-40B4-BE49-F238E27FC236}">
              <a16:creationId xmlns:a16="http://schemas.microsoft.com/office/drawing/2014/main" id="{A02D3451-00A6-4F84-AC6B-57E82F8E0A1B}"/>
            </a:ext>
          </a:extLst>
        </xdr:cNvPr>
        <xdr:cNvSpPr txBox="1">
          <a:spLocks noChangeArrowheads="1"/>
        </xdr:cNvSpPr>
      </xdr:nvSpPr>
      <xdr:spPr bwMode="auto">
        <a:xfrm>
          <a:off x="9903199" y="782731"/>
          <a:ext cx="457200" cy="1757723"/>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うち熱中症</a:t>
          </a:r>
        </a:p>
      </xdr:txBody>
    </xdr:sp>
    <xdr:clientData/>
  </xdr:twoCellAnchor>
  <xdr:twoCellAnchor>
    <xdr:from>
      <xdr:col>34</xdr:col>
      <xdr:colOff>146236</xdr:colOff>
      <xdr:row>1</xdr:row>
      <xdr:rowOff>235723</xdr:rowOff>
    </xdr:from>
    <xdr:to>
      <xdr:col>34</xdr:col>
      <xdr:colOff>608878</xdr:colOff>
      <xdr:row>3</xdr:row>
      <xdr:rowOff>1782536</xdr:rowOff>
    </xdr:to>
    <xdr:sp macro="" textlink="">
      <xdr:nvSpPr>
        <xdr:cNvPr id="27" name="テキスト 101">
          <a:extLst>
            <a:ext uri="{FF2B5EF4-FFF2-40B4-BE49-F238E27FC236}">
              <a16:creationId xmlns:a16="http://schemas.microsoft.com/office/drawing/2014/main" id="{F52A20A5-A270-4E79-BD42-57B53231607C}"/>
            </a:ext>
          </a:extLst>
        </xdr:cNvPr>
        <xdr:cNvSpPr txBox="1">
          <a:spLocks noChangeArrowheads="1"/>
        </xdr:cNvSpPr>
      </xdr:nvSpPr>
      <xdr:spPr bwMode="auto">
        <a:xfrm>
          <a:off x="19139086" y="607198"/>
          <a:ext cx="462642" cy="1946863"/>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100" b="0" i="0">
              <a:effectLst/>
              <a:latin typeface="ＭＳ 明朝" panose="02020609040205080304" pitchFamily="17" charset="-128"/>
              <a:ea typeface="ＭＳ 明朝" panose="02020609040205080304" pitchFamily="17" charset="-128"/>
              <a:cs typeface="+mn-cs"/>
            </a:rPr>
            <a:t>     </a:t>
          </a:r>
          <a:r>
            <a:rPr lang="ja-JP" altLang="ja-JP" sz="1100" b="0" i="0">
              <a:effectLst/>
              <a:latin typeface="ＭＳ 明朝" panose="02020609040205080304" pitchFamily="17" charset="-128"/>
              <a:ea typeface="ＭＳ 明朝" panose="02020609040205080304" pitchFamily="17" charset="-128"/>
              <a:cs typeface="+mn-cs"/>
            </a:rPr>
            <a:t>（休業のみ）</a:t>
          </a:r>
          <a:endParaRPr lang="ja-JP" altLang="ja-JP" sz="1100">
            <a:effectLst/>
            <a:latin typeface="ＭＳ 明朝" panose="02020609040205080304" pitchFamily="17" charset="-128"/>
            <a:ea typeface="ＭＳ 明朝" panose="02020609040205080304" pitchFamily="17" charset="-128"/>
          </a:endParaRPr>
        </a:p>
        <a:p>
          <a:pPr algn="l" rtl="0">
            <a:lnSpc>
              <a:spcPts val="1100"/>
            </a:lnSpc>
            <a:defRPr sz="1000"/>
          </a:pPr>
          <a:r>
            <a:rPr lang="ja-JP" altLang="en-US" sz="1000" b="0" i="0" strike="noStrike">
              <a:solidFill>
                <a:srgbClr val="000000"/>
              </a:solidFill>
              <a:latin typeface="ＭＳ 明朝" panose="02020609040205080304" pitchFamily="17" charset="-128"/>
              <a:ea typeface="ＭＳ 明朝" panose="02020609040205080304" pitchFamily="17" charset="-128"/>
            </a:rPr>
            <a:t>じん肺症及びじん肺合併症</a:t>
          </a:r>
          <a:endParaRPr lang="en-US" altLang="ja-JP" sz="100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222438</xdr:colOff>
      <xdr:row>2</xdr:row>
      <xdr:rowOff>147516</xdr:rowOff>
    </xdr:from>
    <xdr:to>
      <xdr:col>23</xdr:col>
      <xdr:colOff>212913</xdr:colOff>
      <xdr:row>4</xdr:row>
      <xdr:rowOff>179294</xdr:rowOff>
    </xdr:to>
    <xdr:sp macro="" textlink="">
      <xdr:nvSpPr>
        <xdr:cNvPr id="28" name="テキスト 96">
          <a:extLst>
            <a:ext uri="{FF2B5EF4-FFF2-40B4-BE49-F238E27FC236}">
              <a16:creationId xmlns:a16="http://schemas.microsoft.com/office/drawing/2014/main" id="{2117C860-55F1-49FD-8FC0-5F3F3553DA19}"/>
            </a:ext>
          </a:extLst>
        </xdr:cNvPr>
        <xdr:cNvSpPr txBox="1">
          <a:spLocks noChangeArrowheads="1"/>
        </xdr:cNvSpPr>
      </xdr:nvSpPr>
      <xdr:spPr bwMode="auto">
        <a:xfrm>
          <a:off x="13614588" y="757116"/>
          <a:ext cx="457200" cy="1993928"/>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   </a:t>
          </a:r>
          <a:r>
            <a:rPr lang="ja-JP" altLang="ja-JP" sz="1100" b="0" i="0">
              <a:effectLst/>
              <a:latin typeface="ＭＳ 明朝" panose="02020609040205080304" pitchFamily="17" charset="-128"/>
              <a:ea typeface="ＭＳ 明朝" panose="02020609040205080304" pitchFamily="17" charset="-128"/>
              <a:cs typeface="+mn-cs"/>
            </a:rPr>
            <a:t>業務上の</a:t>
          </a:r>
          <a:r>
            <a:rPr lang="ja-JP" altLang="en-US" sz="1100" b="0" i="0" strike="noStrike">
              <a:solidFill>
                <a:srgbClr val="000000"/>
              </a:solidFill>
              <a:latin typeface="ＭＳ 明朝" panose="02020609040205080304" pitchFamily="17" charset="-128"/>
              <a:ea typeface="ＭＳ 明朝" panose="02020609040205080304" pitchFamily="17" charset="-128"/>
            </a:rPr>
            <a:t>腰痛</a:t>
          </a:r>
        </a:p>
        <a:p>
          <a:pPr algn="l" rtl="0">
            <a:lnSpc>
              <a:spcPts val="12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負傷によらない</a:t>
          </a:r>
        </a:p>
      </xdr:txBody>
    </xdr:sp>
    <xdr:clientData/>
  </xdr:twoCellAnchor>
  <xdr:twoCellAnchor>
    <xdr:from>
      <xdr:col>49</xdr:col>
      <xdr:colOff>20645</xdr:colOff>
      <xdr:row>1</xdr:row>
      <xdr:rowOff>215462</xdr:rowOff>
    </xdr:from>
    <xdr:to>
      <xdr:col>50</xdr:col>
      <xdr:colOff>459828</xdr:colOff>
      <xdr:row>3</xdr:row>
      <xdr:rowOff>1781596</xdr:rowOff>
    </xdr:to>
    <xdr:sp macro="" textlink="">
      <xdr:nvSpPr>
        <xdr:cNvPr id="29" name="テキスト 105">
          <a:extLst>
            <a:ext uri="{FF2B5EF4-FFF2-40B4-BE49-F238E27FC236}">
              <a16:creationId xmlns:a16="http://schemas.microsoft.com/office/drawing/2014/main" id="{1279BD15-F35E-46C3-9D0C-42A4AB708F0F}"/>
            </a:ext>
          </a:extLst>
        </xdr:cNvPr>
        <xdr:cNvSpPr txBox="1">
          <a:spLocks noChangeArrowheads="1"/>
        </xdr:cNvSpPr>
      </xdr:nvSpPr>
      <xdr:spPr bwMode="auto">
        <a:xfrm>
          <a:off x="26700170" y="586937"/>
          <a:ext cx="905908" cy="1966184"/>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100" b="0" i="0" strike="noStrike">
              <a:solidFill>
                <a:srgbClr val="000000"/>
              </a:solidFill>
              <a:latin typeface="ＭＳ 明朝" pitchFamily="17" charset="-128"/>
              <a:ea typeface="ＭＳ 明朝" pitchFamily="17" charset="-128"/>
            </a:rPr>
            <a:t>  </a:t>
          </a:r>
          <a:r>
            <a:rPr lang="ja-JP" altLang="ja-JP" sz="1100" b="0" i="0">
              <a:effectLst/>
              <a:latin typeface="ＭＳ 明朝" pitchFamily="17" charset="-128"/>
              <a:ea typeface="ＭＳ 明朝" pitchFamily="17" charset="-128"/>
              <a:cs typeface="+mn-cs"/>
            </a:rPr>
            <a:t>こと</a:t>
          </a:r>
          <a:r>
            <a:rPr lang="ja-JP" altLang="en-US" sz="1100" b="0" i="0" strike="noStrike">
              <a:solidFill>
                <a:srgbClr val="000000"/>
              </a:solidFill>
              <a:latin typeface="ＭＳ 明朝" pitchFamily="17" charset="-128"/>
              <a:ea typeface="ＭＳ 明朝" pitchFamily="17" charset="-128"/>
            </a:rPr>
            <a:t>の明らかな疾病</a:t>
          </a:r>
        </a:p>
        <a:p>
          <a:pPr algn="l" rtl="0">
            <a:defRPr sz="1000"/>
          </a:pPr>
          <a:r>
            <a:rPr lang="ja-JP" altLang="en-US" sz="1100" b="0" i="0" strike="noStrike">
              <a:solidFill>
                <a:srgbClr val="000000"/>
              </a:solidFill>
              <a:latin typeface="ＭＳ 明朝" pitchFamily="17" charset="-128"/>
              <a:ea typeface="ＭＳ 明朝" pitchFamily="17" charset="-128"/>
            </a:rPr>
            <a:t>その他の業務に起因する</a:t>
          </a:r>
        </a:p>
      </xdr:txBody>
    </xdr:sp>
    <xdr:clientData/>
  </xdr:twoCellAnchor>
  <xdr:twoCellAnchor>
    <xdr:from>
      <xdr:col>18</xdr:col>
      <xdr:colOff>122463</xdr:colOff>
      <xdr:row>1</xdr:row>
      <xdr:rowOff>217713</xdr:rowOff>
    </xdr:from>
    <xdr:to>
      <xdr:col>19</xdr:col>
      <xdr:colOff>324968</xdr:colOff>
      <xdr:row>4</xdr:row>
      <xdr:rowOff>112059</xdr:rowOff>
    </xdr:to>
    <xdr:sp macro="" textlink="">
      <xdr:nvSpPr>
        <xdr:cNvPr id="30" name="テキスト 109">
          <a:extLst>
            <a:ext uri="{FF2B5EF4-FFF2-40B4-BE49-F238E27FC236}">
              <a16:creationId xmlns:a16="http://schemas.microsoft.com/office/drawing/2014/main" id="{DA884329-CAB3-4B38-BF16-4320A7C849A8}"/>
            </a:ext>
          </a:extLst>
        </xdr:cNvPr>
        <xdr:cNvSpPr txBox="1">
          <a:spLocks noChangeArrowheads="1"/>
        </xdr:cNvSpPr>
      </xdr:nvSpPr>
      <xdr:spPr bwMode="auto">
        <a:xfrm>
          <a:off x="11647713" y="589188"/>
          <a:ext cx="669230" cy="2094621"/>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100" b="0" i="0" strike="noStrike">
              <a:solidFill>
                <a:srgbClr val="000000"/>
              </a:solidFill>
              <a:latin typeface="ＭＳ 明朝"/>
              <a:ea typeface="ＭＳ 明朝"/>
            </a:rPr>
            <a:t>    </a:t>
          </a:r>
          <a:r>
            <a:rPr lang="ja-JP" altLang="en-US" sz="1100" b="0" i="0" strike="noStrike" baseline="0">
              <a:solidFill>
                <a:srgbClr val="000000"/>
              </a:solidFill>
              <a:latin typeface="ＭＳ 明朝"/>
              <a:ea typeface="ＭＳ 明朝"/>
            </a:rPr>
            <a:t> </a:t>
          </a:r>
          <a:r>
            <a:rPr lang="ja-JP" altLang="en-US" sz="1100" b="0" i="0" strike="noStrike">
              <a:solidFill>
                <a:srgbClr val="000000"/>
              </a:solidFill>
              <a:latin typeface="ＭＳ 明朝"/>
              <a:ea typeface="ＭＳ 明朝"/>
            </a:rPr>
            <a:t> </a:t>
          </a:r>
          <a:r>
            <a:rPr lang="ja-JP" altLang="en-US" sz="1000" b="0" i="0" strike="noStrike">
              <a:solidFill>
                <a:srgbClr val="000000"/>
              </a:solidFill>
              <a:latin typeface="ＭＳ 明朝"/>
              <a:ea typeface="ＭＳ 明朝"/>
            </a:rPr>
            <a:t>による疾病</a:t>
          </a:r>
        </a:p>
        <a:p>
          <a:pPr algn="l" rtl="0">
            <a:lnSpc>
              <a:spcPts val="1300"/>
            </a:lnSpc>
            <a:defRPr sz="1000"/>
          </a:pPr>
          <a:r>
            <a:rPr lang="ja-JP" altLang="en-US" sz="1100" b="0" i="0" strike="noStrike">
              <a:solidFill>
                <a:srgbClr val="000000"/>
              </a:solidFill>
              <a:latin typeface="ＭＳ 明朝"/>
              <a:ea typeface="ＭＳ 明朝"/>
            </a:rPr>
            <a:t>  ～ </a:t>
          </a:r>
          <a:r>
            <a:rPr lang="ja-JP" altLang="en-US" sz="1000" b="0" i="0" strike="noStrike">
              <a:solidFill>
                <a:srgbClr val="000000"/>
              </a:solidFill>
              <a:latin typeface="ＭＳ 明朝"/>
              <a:ea typeface="ＭＳ 明朝"/>
            </a:rPr>
            <a:t>以外の物理的因子</a:t>
          </a:r>
          <a:endParaRPr lang="ja-JP" altLang="en-US" sz="1100" b="0" i="0" strike="noStrike">
            <a:solidFill>
              <a:srgbClr val="000000"/>
            </a:solidFill>
            <a:latin typeface="ＭＳ 明朝"/>
            <a:ea typeface="ＭＳ 明朝"/>
          </a:endParaRPr>
        </a:p>
      </xdr:txBody>
    </xdr:sp>
    <xdr:clientData/>
  </xdr:twoCellAnchor>
  <xdr:twoCellAnchor>
    <xdr:from>
      <xdr:col>36</xdr:col>
      <xdr:colOff>223812</xdr:colOff>
      <xdr:row>2</xdr:row>
      <xdr:rowOff>95252</xdr:rowOff>
    </xdr:from>
    <xdr:to>
      <xdr:col>39</xdr:col>
      <xdr:colOff>200351</xdr:colOff>
      <xdr:row>3</xdr:row>
      <xdr:rowOff>1768930</xdr:rowOff>
    </xdr:to>
    <xdr:sp macro="" textlink="">
      <xdr:nvSpPr>
        <xdr:cNvPr id="31" name="テキスト 105">
          <a:extLst>
            <a:ext uri="{FF2B5EF4-FFF2-40B4-BE49-F238E27FC236}">
              <a16:creationId xmlns:a16="http://schemas.microsoft.com/office/drawing/2014/main" id="{C469A903-C669-4FA6-86E6-3642E881A0D6}"/>
            </a:ext>
          </a:extLst>
        </xdr:cNvPr>
        <xdr:cNvSpPr txBox="1">
          <a:spLocks noChangeArrowheads="1"/>
        </xdr:cNvSpPr>
      </xdr:nvSpPr>
      <xdr:spPr bwMode="auto">
        <a:xfrm>
          <a:off x="20645412" y="704852"/>
          <a:ext cx="1567214" cy="1835603"/>
        </a:xfrm>
        <a:prstGeom prst="rect">
          <a:avLst/>
        </a:prstGeom>
        <a:noFill/>
        <a:ln w="1">
          <a:noFill/>
          <a:miter lim="800000"/>
          <a:headEnd/>
          <a:tailEnd/>
        </a:ln>
      </xdr:spPr>
      <xdr:txBody>
        <a:bodyPr vertOverflow="clip" vert="wordArtVertRtl" wrap="square" lIns="27432" tIns="0" rIns="27432" bIns="0" anchor="ctr" upright="1"/>
        <a:lstStyle/>
        <a:p>
          <a:pPr algn="l" rtl="0">
            <a:lnSpc>
              <a:spcPts val="900"/>
            </a:lnSpc>
            <a:defRPr sz="1000"/>
          </a:pPr>
          <a:r>
            <a:rPr lang="ja-JP" altLang="en-US" sz="1000" b="0" i="0" strike="noStrike">
              <a:solidFill>
                <a:srgbClr val="000000"/>
              </a:solidFill>
              <a:latin typeface="ＭＳ 明朝" pitchFamily="17" charset="-128"/>
              <a:ea typeface="ＭＳ 明朝" pitchFamily="17" charset="-128"/>
            </a:rPr>
            <a:t>  　 り患によるもの</a:t>
          </a:r>
        </a:p>
        <a:p>
          <a:pPr algn="l" rtl="0">
            <a:lnSpc>
              <a:spcPts val="1000"/>
            </a:lnSpc>
            <a:defRPr sz="1000"/>
          </a:pPr>
          <a:r>
            <a:rPr lang="ja-JP" altLang="en-US" sz="1000" b="0" i="0" strike="noStrike">
              <a:solidFill>
                <a:srgbClr val="000000"/>
              </a:solidFill>
              <a:latin typeface="ＭＳ 明朝" pitchFamily="17" charset="-128"/>
              <a:ea typeface="ＭＳ 明朝" pitchFamily="17" charset="-128"/>
            </a:rPr>
            <a:t>うち新型コロナウイルス</a:t>
          </a:r>
          <a:endParaRPr lang="en-US" altLang="ja-JP" sz="1000" b="0" i="0" strike="noStrike">
            <a:solidFill>
              <a:srgbClr val="000000"/>
            </a:solidFill>
            <a:latin typeface="ＭＳ 明朝" pitchFamily="17" charset="-128"/>
            <a:ea typeface="ＭＳ 明朝" pitchFamily="17" charset="-128"/>
          </a:endParaRPr>
        </a:p>
      </xdr:txBody>
    </xdr:sp>
    <xdr:clientData/>
  </xdr:twoCellAnchor>
  <xdr:twoCellAnchor>
    <xdr:from>
      <xdr:col>53</xdr:col>
      <xdr:colOff>0</xdr:colOff>
      <xdr:row>2</xdr:row>
      <xdr:rowOff>145676</xdr:rowOff>
    </xdr:from>
    <xdr:to>
      <xdr:col>55</xdr:col>
      <xdr:colOff>22412</xdr:colOff>
      <xdr:row>4</xdr:row>
      <xdr:rowOff>26412</xdr:rowOff>
    </xdr:to>
    <xdr:sp macro="" textlink="">
      <xdr:nvSpPr>
        <xdr:cNvPr id="32" name="テキスト 105">
          <a:extLst>
            <a:ext uri="{FF2B5EF4-FFF2-40B4-BE49-F238E27FC236}">
              <a16:creationId xmlns:a16="http://schemas.microsoft.com/office/drawing/2014/main" id="{2B2591BB-556E-439C-B9D4-E30AE1564E29}"/>
            </a:ext>
          </a:extLst>
        </xdr:cNvPr>
        <xdr:cNvSpPr txBox="1">
          <a:spLocks noChangeArrowheads="1"/>
        </xdr:cNvSpPr>
      </xdr:nvSpPr>
      <xdr:spPr bwMode="auto">
        <a:xfrm>
          <a:off x="28889325" y="755276"/>
          <a:ext cx="1108262" cy="1842886"/>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000" b="0" i="0" strike="noStrike">
              <a:solidFill>
                <a:srgbClr val="000000"/>
              </a:solidFill>
              <a:latin typeface="ＭＳ 明朝" pitchFamily="17" charset="-128"/>
              <a:ea typeface="ＭＳ 明朝" pitchFamily="17" charset="-128"/>
            </a:rPr>
            <a:t>り患によるものを除く</a:t>
          </a:r>
        </a:p>
        <a:p>
          <a:pPr algn="l" rtl="0">
            <a:lnSpc>
              <a:spcPts val="1000"/>
            </a:lnSpc>
            <a:defRPr sz="1000"/>
          </a:pPr>
          <a:r>
            <a:rPr lang="ja-JP" altLang="en-US" sz="1000" b="0" i="0" strike="noStrike">
              <a:solidFill>
                <a:srgbClr val="000000"/>
              </a:solidFill>
              <a:latin typeface="ＭＳ 明朝" pitchFamily="17" charset="-128"/>
              <a:ea typeface="ＭＳ 明朝" pitchFamily="17" charset="-128"/>
            </a:rPr>
            <a:t>新型コロナウイルスの</a:t>
          </a:r>
          <a:endParaRPr lang="en-US" altLang="ja-JP" sz="1000" b="0" i="0" strike="noStrike">
            <a:solidFill>
              <a:srgbClr val="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4</xdr:row>
      <xdr:rowOff>0</xdr:rowOff>
    </xdr:to>
    <xdr:sp macro="" textlink="">
      <xdr:nvSpPr>
        <xdr:cNvPr id="2" name="Line 13">
          <a:extLst>
            <a:ext uri="{FF2B5EF4-FFF2-40B4-BE49-F238E27FC236}">
              <a16:creationId xmlns:a16="http://schemas.microsoft.com/office/drawing/2014/main" id="{79623252-D026-421C-B2D5-71529991338A}"/>
            </a:ext>
          </a:extLst>
        </xdr:cNvPr>
        <xdr:cNvSpPr>
          <a:spLocks noChangeShapeType="1"/>
        </xdr:cNvSpPr>
      </xdr:nvSpPr>
      <xdr:spPr bwMode="auto">
        <a:xfrm>
          <a:off x="0" y="409575"/>
          <a:ext cx="2381250" cy="1152525"/>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1</xdr:col>
      <xdr:colOff>0</xdr:colOff>
      <xdr:row>47</xdr:row>
      <xdr:rowOff>0</xdr:rowOff>
    </xdr:to>
    <xdr:sp macro="" textlink="">
      <xdr:nvSpPr>
        <xdr:cNvPr id="3" name="テキスト 25">
          <a:extLst>
            <a:ext uri="{FF2B5EF4-FFF2-40B4-BE49-F238E27FC236}">
              <a16:creationId xmlns:a16="http://schemas.microsoft.com/office/drawing/2014/main" id="{33B9E73B-B1BA-4D3D-82D6-E646D509DF30}"/>
            </a:ext>
          </a:extLst>
        </xdr:cNvPr>
        <xdr:cNvSpPr txBox="1">
          <a:spLocks noChangeArrowheads="1"/>
        </xdr:cNvSpPr>
      </xdr:nvSpPr>
      <xdr:spPr bwMode="auto">
        <a:xfrm>
          <a:off x="0" y="2190750"/>
          <a:ext cx="200025" cy="6200775"/>
        </a:xfrm>
        <a:prstGeom prst="rect">
          <a:avLst/>
        </a:prstGeom>
        <a:noFill/>
        <a:ln w="1">
          <a:noFill/>
          <a:miter lim="800000"/>
          <a:headEnd/>
          <a:tailEnd/>
        </a:ln>
      </xdr:spPr>
      <xdr:txBody>
        <a:bodyPr vertOverflow="clip" vert="wordArtVertRtl" wrap="square" lIns="27432" tIns="720000" rIns="27432" bIns="720000" anchor="ctr" upright="1"/>
        <a:lstStyle/>
        <a:p>
          <a:pPr algn="dist" rtl="0">
            <a:defRPr sz="1000"/>
          </a:pPr>
          <a:r>
            <a:rPr lang="ja-JP" altLang="en-US" sz="900" b="0" i="0" strike="noStrike">
              <a:solidFill>
                <a:srgbClr val="000000"/>
              </a:solidFill>
              <a:latin typeface="ＭＳ 明朝"/>
              <a:ea typeface="ＭＳ 明朝"/>
            </a:rPr>
            <a:t>製造業</a:t>
          </a:r>
        </a:p>
      </xdr:txBody>
    </xdr:sp>
    <xdr:clientData/>
  </xdr:twoCellAnchor>
  <xdr:twoCellAnchor>
    <xdr:from>
      <xdr:col>0</xdr:col>
      <xdr:colOff>0</xdr:colOff>
      <xdr:row>47</xdr:row>
      <xdr:rowOff>0</xdr:rowOff>
    </xdr:from>
    <xdr:to>
      <xdr:col>1</xdr:col>
      <xdr:colOff>0</xdr:colOff>
      <xdr:row>65</xdr:row>
      <xdr:rowOff>0</xdr:rowOff>
    </xdr:to>
    <xdr:sp macro="" textlink="">
      <xdr:nvSpPr>
        <xdr:cNvPr id="4" name="テキスト 26">
          <a:extLst>
            <a:ext uri="{FF2B5EF4-FFF2-40B4-BE49-F238E27FC236}">
              <a16:creationId xmlns:a16="http://schemas.microsoft.com/office/drawing/2014/main" id="{BEC5448A-DF7D-48BF-893A-BFD57E66D2D1}"/>
            </a:ext>
          </a:extLst>
        </xdr:cNvPr>
        <xdr:cNvSpPr txBox="1">
          <a:spLocks noChangeArrowheads="1"/>
        </xdr:cNvSpPr>
      </xdr:nvSpPr>
      <xdr:spPr bwMode="auto">
        <a:xfrm>
          <a:off x="0" y="8391525"/>
          <a:ext cx="200025" cy="2657475"/>
        </a:xfrm>
        <a:prstGeom prst="rect">
          <a:avLst/>
        </a:prstGeom>
        <a:noFill/>
        <a:ln w="1">
          <a:noFill/>
          <a:miter lim="800000"/>
          <a:headEnd/>
          <a:tailEnd/>
        </a:ln>
      </xdr:spPr>
      <xdr:txBody>
        <a:bodyPr vertOverflow="clip" vert="wordArtVertRtl" wrap="square" lIns="27432" tIns="360000" rIns="27432" bIns="360000" anchor="ctr" upright="1"/>
        <a:lstStyle/>
        <a:p>
          <a:pPr algn="dist" rtl="0">
            <a:defRPr sz="1000"/>
          </a:pPr>
          <a:r>
            <a:rPr lang="ja-JP" altLang="en-US" sz="900" b="0" i="0" strike="noStrike">
              <a:solidFill>
                <a:srgbClr val="000000"/>
              </a:solidFill>
              <a:latin typeface="ＭＳ 明朝"/>
              <a:ea typeface="ＭＳ 明朝"/>
            </a:rPr>
            <a:t>鉱業</a:t>
          </a:r>
        </a:p>
      </xdr:txBody>
    </xdr:sp>
    <xdr:clientData/>
  </xdr:twoCellAnchor>
  <xdr:twoCellAnchor>
    <xdr:from>
      <xdr:col>0</xdr:col>
      <xdr:colOff>0</xdr:colOff>
      <xdr:row>65</xdr:row>
      <xdr:rowOff>0</xdr:rowOff>
    </xdr:from>
    <xdr:to>
      <xdr:col>1</xdr:col>
      <xdr:colOff>0</xdr:colOff>
      <xdr:row>69</xdr:row>
      <xdr:rowOff>0</xdr:rowOff>
    </xdr:to>
    <xdr:sp macro="" textlink="">
      <xdr:nvSpPr>
        <xdr:cNvPr id="5" name="テキスト 27">
          <a:extLst>
            <a:ext uri="{FF2B5EF4-FFF2-40B4-BE49-F238E27FC236}">
              <a16:creationId xmlns:a16="http://schemas.microsoft.com/office/drawing/2014/main" id="{713D2C38-35D5-4255-BD38-F165C064FDF3}"/>
            </a:ext>
          </a:extLst>
        </xdr:cNvPr>
        <xdr:cNvSpPr txBox="1">
          <a:spLocks noChangeArrowheads="1"/>
        </xdr:cNvSpPr>
      </xdr:nvSpPr>
      <xdr:spPr bwMode="auto">
        <a:xfrm>
          <a:off x="0" y="11049000"/>
          <a:ext cx="200025" cy="590550"/>
        </a:xfrm>
        <a:prstGeom prst="rect">
          <a:avLst/>
        </a:prstGeom>
        <a:noFill/>
        <a:ln w="1">
          <a:noFill/>
          <a:miter lim="800000"/>
          <a:headEnd/>
          <a:tailEnd/>
        </a:ln>
      </xdr:spPr>
      <xdr:txBody>
        <a:bodyPr vertOverflow="clip" vert="wordArtVertRtl" wrap="square" lIns="27432" tIns="0" rIns="27432" bIns="36000" anchor="ctr" anchorCtr="0" upright="1"/>
        <a:lstStyle/>
        <a:p>
          <a:pPr algn="dist" rtl="0">
            <a:defRPr sz="1000"/>
          </a:pPr>
          <a:r>
            <a:rPr lang="ja-JP" altLang="en-US" sz="900" b="0" i="0" strike="noStrike">
              <a:solidFill>
                <a:srgbClr val="000000"/>
              </a:solidFill>
              <a:latin typeface="ＭＳ 明朝"/>
              <a:ea typeface="ＭＳ 明朝"/>
            </a:rPr>
            <a:t>建設業</a:t>
          </a:r>
        </a:p>
      </xdr:txBody>
    </xdr:sp>
    <xdr:clientData/>
  </xdr:twoCellAnchor>
  <xdr:twoCellAnchor>
    <xdr:from>
      <xdr:col>0</xdr:col>
      <xdr:colOff>0</xdr:colOff>
      <xdr:row>69</xdr:row>
      <xdr:rowOff>0</xdr:rowOff>
    </xdr:from>
    <xdr:to>
      <xdr:col>2</xdr:col>
      <xdr:colOff>0</xdr:colOff>
      <xdr:row>71</xdr:row>
      <xdr:rowOff>0</xdr:rowOff>
    </xdr:to>
    <xdr:sp macro="" textlink="">
      <xdr:nvSpPr>
        <xdr:cNvPr id="6" name="テキスト 28">
          <a:extLst>
            <a:ext uri="{FF2B5EF4-FFF2-40B4-BE49-F238E27FC236}">
              <a16:creationId xmlns:a16="http://schemas.microsoft.com/office/drawing/2014/main" id="{DDAAD850-4F1B-48E2-9426-8EFB5368885B}"/>
            </a:ext>
          </a:extLst>
        </xdr:cNvPr>
        <xdr:cNvSpPr txBox="1">
          <a:spLocks noChangeArrowheads="1"/>
        </xdr:cNvSpPr>
      </xdr:nvSpPr>
      <xdr:spPr bwMode="auto">
        <a:xfrm>
          <a:off x="0" y="11639550"/>
          <a:ext cx="2381250"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上記以外の事業</a:t>
          </a:r>
        </a:p>
      </xdr:txBody>
    </xdr:sp>
    <xdr:clientData/>
  </xdr:twoCellAnchor>
  <xdr:twoCellAnchor>
    <xdr:from>
      <xdr:col>0</xdr:col>
      <xdr:colOff>0</xdr:colOff>
      <xdr:row>71</xdr:row>
      <xdr:rowOff>0</xdr:rowOff>
    </xdr:from>
    <xdr:to>
      <xdr:col>2</xdr:col>
      <xdr:colOff>0</xdr:colOff>
      <xdr:row>73</xdr:row>
      <xdr:rowOff>0</xdr:rowOff>
    </xdr:to>
    <xdr:sp macro="" textlink="">
      <xdr:nvSpPr>
        <xdr:cNvPr id="7" name="テキスト 29">
          <a:extLst>
            <a:ext uri="{FF2B5EF4-FFF2-40B4-BE49-F238E27FC236}">
              <a16:creationId xmlns:a16="http://schemas.microsoft.com/office/drawing/2014/main" id="{C8D69736-8DA5-47AD-817A-7E8C54629C85}"/>
            </a:ext>
          </a:extLst>
        </xdr:cNvPr>
        <xdr:cNvSpPr txBox="1">
          <a:spLocks noChangeArrowheads="1"/>
        </xdr:cNvSpPr>
      </xdr:nvSpPr>
      <xdr:spPr bwMode="auto">
        <a:xfrm>
          <a:off x="0" y="11934825"/>
          <a:ext cx="2381250"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xdr:col>
      <xdr:colOff>0</xdr:colOff>
      <xdr:row>45</xdr:row>
      <xdr:rowOff>0</xdr:rowOff>
    </xdr:from>
    <xdr:to>
      <xdr:col>2</xdr:col>
      <xdr:colOff>0</xdr:colOff>
      <xdr:row>47</xdr:row>
      <xdr:rowOff>0</xdr:rowOff>
    </xdr:to>
    <xdr:sp macro="" textlink="">
      <xdr:nvSpPr>
        <xdr:cNvPr id="8" name="テキスト 30">
          <a:extLst>
            <a:ext uri="{FF2B5EF4-FFF2-40B4-BE49-F238E27FC236}">
              <a16:creationId xmlns:a16="http://schemas.microsoft.com/office/drawing/2014/main" id="{ACB404AF-4EC7-4DFE-AA0A-F05D102A9EC5}"/>
            </a:ext>
          </a:extLst>
        </xdr:cNvPr>
        <xdr:cNvSpPr txBox="1">
          <a:spLocks noChangeArrowheads="1"/>
        </xdr:cNvSpPr>
      </xdr:nvSpPr>
      <xdr:spPr bwMode="auto">
        <a:xfrm>
          <a:off x="200025" y="80962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43</xdr:row>
      <xdr:rowOff>0</xdr:rowOff>
    </xdr:from>
    <xdr:to>
      <xdr:col>2</xdr:col>
      <xdr:colOff>0</xdr:colOff>
      <xdr:row>45</xdr:row>
      <xdr:rowOff>0</xdr:rowOff>
    </xdr:to>
    <xdr:sp macro="" textlink="">
      <xdr:nvSpPr>
        <xdr:cNvPr id="9" name="テキスト 31">
          <a:extLst>
            <a:ext uri="{FF2B5EF4-FFF2-40B4-BE49-F238E27FC236}">
              <a16:creationId xmlns:a16="http://schemas.microsoft.com/office/drawing/2014/main" id="{88FE4507-0D1C-48AE-A434-8393814C42CF}"/>
            </a:ext>
          </a:extLst>
        </xdr:cNvPr>
        <xdr:cNvSpPr txBox="1">
          <a:spLocks noChangeArrowheads="1"/>
        </xdr:cNvSpPr>
      </xdr:nvSpPr>
      <xdr:spPr bwMode="auto">
        <a:xfrm>
          <a:off x="200025" y="78009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上記以外の製造</a:t>
          </a:r>
        </a:p>
      </xdr:txBody>
    </xdr:sp>
    <xdr:clientData/>
  </xdr:twoCellAnchor>
  <xdr:twoCellAnchor>
    <xdr:from>
      <xdr:col>1</xdr:col>
      <xdr:colOff>0</xdr:colOff>
      <xdr:row>41</xdr:row>
      <xdr:rowOff>0</xdr:rowOff>
    </xdr:from>
    <xdr:to>
      <xdr:col>2</xdr:col>
      <xdr:colOff>0</xdr:colOff>
      <xdr:row>43</xdr:row>
      <xdr:rowOff>0</xdr:rowOff>
    </xdr:to>
    <xdr:sp macro="" textlink="">
      <xdr:nvSpPr>
        <xdr:cNvPr id="10" name="テキスト 32">
          <a:extLst>
            <a:ext uri="{FF2B5EF4-FFF2-40B4-BE49-F238E27FC236}">
              <a16:creationId xmlns:a16="http://schemas.microsoft.com/office/drawing/2014/main" id="{261F77CC-49F5-489C-B36A-EC0460C41068}"/>
            </a:ext>
          </a:extLst>
        </xdr:cNvPr>
        <xdr:cNvSpPr txBox="1">
          <a:spLocks noChangeArrowheads="1"/>
        </xdr:cNvSpPr>
      </xdr:nvSpPr>
      <xdr:spPr bwMode="auto">
        <a:xfrm>
          <a:off x="200025" y="75057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その他輸送用機械器具製造業</a:t>
          </a:r>
        </a:p>
      </xdr:txBody>
    </xdr:sp>
    <xdr:clientData/>
  </xdr:twoCellAnchor>
  <xdr:twoCellAnchor>
    <xdr:from>
      <xdr:col>1</xdr:col>
      <xdr:colOff>0</xdr:colOff>
      <xdr:row>39</xdr:row>
      <xdr:rowOff>0</xdr:rowOff>
    </xdr:from>
    <xdr:to>
      <xdr:col>2</xdr:col>
      <xdr:colOff>0</xdr:colOff>
      <xdr:row>41</xdr:row>
      <xdr:rowOff>0</xdr:rowOff>
    </xdr:to>
    <xdr:sp macro="" textlink="">
      <xdr:nvSpPr>
        <xdr:cNvPr id="11" name="テキスト 33">
          <a:extLst>
            <a:ext uri="{FF2B5EF4-FFF2-40B4-BE49-F238E27FC236}">
              <a16:creationId xmlns:a16="http://schemas.microsoft.com/office/drawing/2014/main" id="{F0E93E74-87ED-4CFA-9F87-0700E4B46F24}"/>
            </a:ext>
          </a:extLst>
        </xdr:cNvPr>
        <xdr:cNvSpPr txBox="1">
          <a:spLocks noChangeArrowheads="1"/>
        </xdr:cNvSpPr>
      </xdr:nvSpPr>
      <xdr:spPr bwMode="auto">
        <a:xfrm>
          <a:off x="200025" y="72104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造船業</a:t>
          </a:r>
        </a:p>
      </xdr:txBody>
    </xdr:sp>
    <xdr:clientData/>
  </xdr:twoCellAnchor>
  <xdr:twoCellAnchor>
    <xdr:from>
      <xdr:col>1</xdr:col>
      <xdr:colOff>0</xdr:colOff>
      <xdr:row>37</xdr:row>
      <xdr:rowOff>0</xdr:rowOff>
    </xdr:from>
    <xdr:to>
      <xdr:col>2</xdr:col>
      <xdr:colOff>0</xdr:colOff>
      <xdr:row>39</xdr:row>
      <xdr:rowOff>0</xdr:rowOff>
    </xdr:to>
    <xdr:sp macro="" textlink="">
      <xdr:nvSpPr>
        <xdr:cNvPr id="12" name="テキスト 34">
          <a:extLst>
            <a:ext uri="{FF2B5EF4-FFF2-40B4-BE49-F238E27FC236}">
              <a16:creationId xmlns:a16="http://schemas.microsoft.com/office/drawing/2014/main" id="{B1BAA877-25A8-4312-B7A5-E3F9BF432321}"/>
            </a:ext>
          </a:extLst>
        </xdr:cNvPr>
        <xdr:cNvSpPr txBox="1">
          <a:spLocks noChangeArrowheads="1"/>
        </xdr:cNvSpPr>
      </xdr:nvSpPr>
      <xdr:spPr bwMode="auto">
        <a:xfrm>
          <a:off x="200025" y="69151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電気機械器具製造業</a:t>
          </a:r>
        </a:p>
      </xdr:txBody>
    </xdr:sp>
    <xdr:clientData/>
  </xdr:twoCellAnchor>
  <xdr:twoCellAnchor>
    <xdr:from>
      <xdr:col>1</xdr:col>
      <xdr:colOff>0</xdr:colOff>
      <xdr:row>35</xdr:row>
      <xdr:rowOff>0</xdr:rowOff>
    </xdr:from>
    <xdr:to>
      <xdr:col>2</xdr:col>
      <xdr:colOff>0</xdr:colOff>
      <xdr:row>37</xdr:row>
      <xdr:rowOff>0</xdr:rowOff>
    </xdr:to>
    <xdr:sp macro="" textlink="">
      <xdr:nvSpPr>
        <xdr:cNvPr id="13" name="テキスト 35">
          <a:extLst>
            <a:ext uri="{FF2B5EF4-FFF2-40B4-BE49-F238E27FC236}">
              <a16:creationId xmlns:a16="http://schemas.microsoft.com/office/drawing/2014/main" id="{2E5DDA1D-50F1-46BF-B817-4C5B7BFC26BB}"/>
            </a:ext>
          </a:extLst>
        </xdr:cNvPr>
        <xdr:cNvSpPr txBox="1">
          <a:spLocks noChangeArrowheads="1"/>
        </xdr:cNvSpPr>
      </xdr:nvSpPr>
      <xdr:spPr bwMode="auto">
        <a:xfrm>
          <a:off x="200025" y="66198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一般機械器具製造業</a:t>
          </a:r>
        </a:p>
      </xdr:txBody>
    </xdr:sp>
    <xdr:clientData/>
  </xdr:twoCellAnchor>
  <xdr:twoCellAnchor>
    <xdr:from>
      <xdr:col>1</xdr:col>
      <xdr:colOff>0</xdr:colOff>
      <xdr:row>33</xdr:row>
      <xdr:rowOff>0</xdr:rowOff>
    </xdr:from>
    <xdr:to>
      <xdr:col>2</xdr:col>
      <xdr:colOff>0</xdr:colOff>
      <xdr:row>35</xdr:row>
      <xdr:rowOff>0</xdr:rowOff>
    </xdr:to>
    <xdr:sp macro="" textlink="">
      <xdr:nvSpPr>
        <xdr:cNvPr id="14" name="テキスト 36">
          <a:extLst>
            <a:ext uri="{FF2B5EF4-FFF2-40B4-BE49-F238E27FC236}">
              <a16:creationId xmlns:a16="http://schemas.microsoft.com/office/drawing/2014/main" id="{90B7ACBB-6B43-4D3B-9861-E0A676492B39}"/>
            </a:ext>
          </a:extLst>
        </xdr:cNvPr>
        <xdr:cNvSpPr txBox="1">
          <a:spLocks noChangeArrowheads="1"/>
        </xdr:cNvSpPr>
      </xdr:nvSpPr>
      <xdr:spPr bwMode="auto">
        <a:xfrm>
          <a:off x="200025" y="63246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金属製品製造業</a:t>
          </a:r>
        </a:p>
      </xdr:txBody>
    </xdr:sp>
    <xdr:clientData/>
  </xdr:twoCellAnchor>
  <xdr:twoCellAnchor>
    <xdr:from>
      <xdr:col>1</xdr:col>
      <xdr:colOff>0</xdr:colOff>
      <xdr:row>31</xdr:row>
      <xdr:rowOff>0</xdr:rowOff>
    </xdr:from>
    <xdr:to>
      <xdr:col>2</xdr:col>
      <xdr:colOff>0</xdr:colOff>
      <xdr:row>33</xdr:row>
      <xdr:rowOff>0</xdr:rowOff>
    </xdr:to>
    <xdr:sp macro="" textlink="">
      <xdr:nvSpPr>
        <xdr:cNvPr id="15" name="テキスト 37">
          <a:extLst>
            <a:ext uri="{FF2B5EF4-FFF2-40B4-BE49-F238E27FC236}">
              <a16:creationId xmlns:a16="http://schemas.microsoft.com/office/drawing/2014/main" id="{8CBDC99C-05E3-44EA-B458-2F1BC65E475D}"/>
            </a:ext>
          </a:extLst>
        </xdr:cNvPr>
        <xdr:cNvSpPr txBox="1">
          <a:spLocks noChangeArrowheads="1"/>
        </xdr:cNvSpPr>
      </xdr:nvSpPr>
      <xdr:spPr bwMode="auto">
        <a:xfrm>
          <a:off x="200025" y="60293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その他の非鉄金属製造業</a:t>
          </a:r>
        </a:p>
      </xdr:txBody>
    </xdr:sp>
    <xdr:clientData/>
  </xdr:twoCellAnchor>
  <xdr:twoCellAnchor>
    <xdr:from>
      <xdr:col>1</xdr:col>
      <xdr:colOff>0</xdr:colOff>
      <xdr:row>29</xdr:row>
      <xdr:rowOff>0</xdr:rowOff>
    </xdr:from>
    <xdr:to>
      <xdr:col>2</xdr:col>
      <xdr:colOff>0</xdr:colOff>
      <xdr:row>31</xdr:row>
      <xdr:rowOff>0</xdr:rowOff>
    </xdr:to>
    <xdr:sp macro="" textlink="">
      <xdr:nvSpPr>
        <xdr:cNvPr id="16" name="テキスト 38">
          <a:extLst>
            <a:ext uri="{FF2B5EF4-FFF2-40B4-BE49-F238E27FC236}">
              <a16:creationId xmlns:a16="http://schemas.microsoft.com/office/drawing/2014/main" id="{ED3A7611-1AA7-45D3-A5A9-59DE210DA7BB}"/>
            </a:ext>
          </a:extLst>
        </xdr:cNvPr>
        <xdr:cNvSpPr txBox="1">
          <a:spLocks noChangeArrowheads="1"/>
        </xdr:cNvSpPr>
      </xdr:nvSpPr>
      <xdr:spPr bwMode="auto">
        <a:xfrm>
          <a:off x="200025" y="57340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非鉄金属鋳物業</a:t>
          </a:r>
        </a:p>
      </xdr:txBody>
    </xdr:sp>
    <xdr:clientData/>
  </xdr:twoCellAnchor>
  <xdr:twoCellAnchor>
    <xdr:from>
      <xdr:col>1</xdr:col>
      <xdr:colOff>0</xdr:colOff>
      <xdr:row>27</xdr:row>
      <xdr:rowOff>0</xdr:rowOff>
    </xdr:from>
    <xdr:to>
      <xdr:col>2</xdr:col>
      <xdr:colOff>0</xdr:colOff>
      <xdr:row>29</xdr:row>
      <xdr:rowOff>0</xdr:rowOff>
    </xdr:to>
    <xdr:sp macro="" textlink="">
      <xdr:nvSpPr>
        <xdr:cNvPr id="17" name="テキスト 39">
          <a:extLst>
            <a:ext uri="{FF2B5EF4-FFF2-40B4-BE49-F238E27FC236}">
              <a16:creationId xmlns:a16="http://schemas.microsoft.com/office/drawing/2014/main" id="{C87E77C2-118C-4456-ACA6-B40C96FEF22D}"/>
            </a:ext>
          </a:extLst>
        </xdr:cNvPr>
        <xdr:cNvSpPr txBox="1">
          <a:spLocks noChangeArrowheads="1"/>
        </xdr:cNvSpPr>
      </xdr:nvSpPr>
      <xdr:spPr bwMode="auto">
        <a:xfrm>
          <a:off x="200025" y="54387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非鉄金属精練圧延業</a:t>
          </a:r>
        </a:p>
      </xdr:txBody>
    </xdr:sp>
    <xdr:clientData/>
  </xdr:twoCellAnchor>
  <xdr:twoCellAnchor>
    <xdr:from>
      <xdr:col>1</xdr:col>
      <xdr:colOff>0</xdr:colOff>
      <xdr:row>25</xdr:row>
      <xdr:rowOff>0</xdr:rowOff>
    </xdr:from>
    <xdr:to>
      <xdr:col>2</xdr:col>
      <xdr:colOff>0</xdr:colOff>
      <xdr:row>27</xdr:row>
      <xdr:rowOff>0</xdr:rowOff>
    </xdr:to>
    <xdr:sp macro="" textlink="">
      <xdr:nvSpPr>
        <xdr:cNvPr id="18" name="テキスト 40">
          <a:extLst>
            <a:ext uri="{FF2B5EF4-FFF2-40B4-BE49-F238E27FC236}">
              <a16:creationId xmlns:a16="http://schemas.microsoft.com/office/drawing/2014/main" id="{540ECF78-9F5D-408B-B566-B700B7F068B1}"/>
            </a:ext>
          </a:extLst>
        </xdr:cNvPr>
        <xdr:cNvSpPr txBox="1">
          <a:spLocks noChangeArrowheads="1"/>
        </xdr:cNvSpPr>
      </xdr:nvSpPr>
      <xdr:spPr bwMode="auto">
        <a:xfrm>
          <a:off x="200025" y="51435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その他の鉄鋼業</a:t>
          </a:r>
        </a:p>
      </xdr:txBody>
    </xdr:sp>
    <xdr:clientData/>
  </xdr:twoCellAnchor>
  <xdr:twoCellAnchor>
    <xdr:from>
      <xdr:col>1</xdr:col>
      <xdr:colOff>0</xdr:colOff>
      <xdr:row>23</xdr:row>
      <xdr:rowOff>0</xdr:rowOff>
    </xdr:from>
    <xdr:to>
      <xdr:col>2</xdr:col>
      <xdr:colOff>0</xdr:colOff>
      <xdr:row>25</xdr:row>
      <xdr:rowOff>0</xdr:rowOff>
    </xdr:to>
    <xdr:sp macro="" textlink="">
      <xdr:nvSpPr>
        <xdr:cNvPr id="19" name="テキスト 41">
          <a:extLst>
            <a:ext uri="{FF2B5EF4-FFF2-40B4-BE49-F238E27FC236}">
              <a16:creationId xmlns:a16="http://schemas.microsoft.com/office/drawing/2014/main" id="{72F50705-C6E1-4CF8-A1BB-8CC678506481}"/>
            </a:ext>
          </a:extLst>
        </xdr:cNvPr>
        <xdr:cNvSpPr txBox="1">
          <a:spLocks noChangeArrowheads="1"/>
        </xdr:cNvSpPr>
      </xdr:nvSpPr>
      <xdr:spPr bwMode="auto">
        <a:xfrm>
          <a:off x="200025" y="48482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鋳物業</a:t>
          </a:r>
        </a:p>
      </xdr:txBody>
    </xdr:sp>
    <xdr:clientData/>
  </xdr:twoCellAnchor>
  <xdr:twoCellAnchor>
    <xdr:from>
      <xdr:col>1</xdr:col>
      <xdr:colOff>0</xdr:colOff>
      <xdr:row>21</xdr:row>
      <xdr:rowOff>0</xdr:rowOff>
    </xdr:from>
    <xdr:to>
      <xdr:col>2</xdr:col>
      <xdr:colOff>0</xdr:colOff>
      <xdr:row>23</xdr:row>
      <xdr:rowOff>0</xdr:rowOff>
    </xdr:to>
    <xdr:sp macro="" textlink="">
      <xdr:nvSpPr>
        <xdr:cNvPr id="20" name="テキスト 42">
          <a:extLst>
            <a:ext uri="{FF2B5EF4-FFF2-40B4-BE49-F238E27FC236}">
              <a16:creationId xmlns:a16="http://schemas.microsoft.com/office/drawing/2014/main" id="{8E6B0252-C862-4584-B825-AD5CBE219530}"/>
            </a:ext>
          </a:extLst>
        </xdr:cNvPr>
        <xdr:cNvSpPr txBox="1">
          <a:spLocks noChangeArrowheads="1"/>
        </xdr:cNvSpPr>
      </xdr:nvSpPr>
      <xdr:spPr bwMode="auto">
        <a:xfrm>
          <a:off x="200025" y="45529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製鉄・製鋼・圧延業</a:t>
          </a:r>
        </a:p>
      </xdr:txBody>
    </xdr:sp>
    <xdr:clientData/>
  </xdr:twoCellAnchor>
  <xdr:twoCellAnchor>
    <xdr:from>
      <xdr:col>1</xdr:col>
      <xdr:colOff>0</xdr:colOff>
      <xdr:row>19</xdr:row>
      <xdr:rowOff>0</xdr:rowOff>
    </xdr:from>
    <xdr:to>
      <xdr:col>2</xdr:col>
      <xdr:colOff>0</xdr:colOff>
      <xdr:row>21</xdr:row>
      <xdr:rowOff>0</xdr:rowOff>
    </xdr:to>
    <xdr:sp macro="" textlink="">
      <xdr:nvSpPr>
        <xdr:cNvPr id="21" name="テキスト 43">
          <a:extLst>
            <a:ext uri="{FF2B5EF4-FFF2-40B4-BE49-F238E27FC236}">
              <a16:creationId xmlns:a16="http://schemas.microsoft.com/office/drawing/2014/main" id="{811D9D6A-68C7-48F2-8C9E-CE18B6CB5084}"/>
            </a:ext>
          </a:extLst>
        </xdr:cNvPr>
        <xdr:cNvSpPr txBox="1">
          <a:spLocks noChangeArrowheads="1"/>
        </xdr:cNvSpPr>
      </xdr:nvSpPr>
      <xdr:spPr bwMode="auto">
        <a:xfrm>
          <a:off x="200025" y="42576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その他の土石製品製造業</a:t>
          </a:r>
        </a:p>
      </xdr:txBody>
    </xdr:sp>
    <xdr:clientData/>
  </xdr:twoCellAnchor>
  <xdr:twoCellAnchor>
    <xdr:from>
      <xdr:col>1</xdr:col>
      <xdr:colOff>0</xdr:colOff>
      <xdr:row>17</xdr:row>
      <xdr:rowOff>0</xdr:rowOff>
    </xdr:from>
    <xdr:to>
      <xdr:col>2</xdr:col>
      <xdr:colOff>0</xdr:colOff>
      <xdr:row>19</xdr:row>
      <xdr:rowOff>0</xdr:rowOff>
    </xdr:to>
    <xdr:sp macro="" textlink="">
      <xdr:nvSpPr>
        <xdr:cNvPr id="22" name="テキスト 44">
          <a:extLst>
            <a:ext uri="{FF2B5EF4-FFF2-40B4-BE49-F238E27FC236}">
              <a16:creationId xmlns:a16="http://schemas.microsoft.com/office/drawing/2014/main" id="{287A5D22-290D-462D-9237-AAC886991A66}"/>
            </a:ext>
          </a:extLst>
        </xdr:cNvPr>
        <xdr:cNvSpPr txBox="1">
          <a:spLocks noChangeArrowheads="1"/>
        </xdr:cNvSpPr>
      </xdr:nvSpPr>
      <xdr:spPr bwMode="auto">
        <a:xfrm>
          <a:off x="200025" y="39624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その他の窯業</a:t>
          </a:r>
        </a:p>
      </xdr:txBody>
    </xdr:sp>
    <xdr:clientData/>
  </xdr:twoCellAnchor>
  <xdr:twoCellAnchor>
    <xdr:from>
      <xdr:col>1</xdr:col>
      <xdr:colOff>0</xdr:colOff>
      <xdr:row>15</xdr:row>
      <xdr:rowOff>0</xdr:rowOff>
    </xdr:from>
    <xdr:to>
      <xdr:col>2</xdr:col>
      <xdr:colOff>0</xdr:colOff>
      <xdr:row>17</xdr:row>
      <xdr:rowOff>0</xdr:rowOff>
    </xdr:to>
    <xdr:sp macro="" textlink="">
      <xdr:nvSpPr>
        <xdr:cNvPr id="23" name="テキスト 45">
          <a:extLst>
            <a:ext uri="{FF2B5EF4-FFF2-40B4-BE49-F238E27FC236}">
              <a16:creationId xmlns:a16="http://schemas.microsoft.com/office/drawing/2014/main" id="{725B5926-3FAC-4CD6-8A76-38460AF8E756}"/>
            </a:ext>
          </a:extLst>
        </xdr:cNvPr>
        <xdr:cNvSpPr txBox="1">
          <a:spLocks noChangeArrowheads="1"/>
        </xdr:cNvSpPr>
      </xdr:nvSpPr>
      <xdr:spPr bwMode="auto">
        <a:xfrm>
          <a:off x="200025" y="36671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耐火煉瓦製造業</a:t>
          </a:r>
        </a:p>
      </xdr:txBody>
    </xdr:sp>
    <xdr:clientData/>
  </xdr:twoCellAnchor>
  <xdr:twoCellAnchor>
    <xdr:from>
      <xdr:col>1</xdr:col>
      <xdr:colOff>0</xdr:colOff>
      <xdr:row>13</xdr:row>
      <xdr:rowOff>0</xdr:rowOff>
    </xdr:from>
    <xdr:to>
      <xdr:col>2</xdr:col>
      <xdr:colOff>0</xdr:colOff>
      <xdr:row>15</xdr:row>
      <xdr:rowOff>0</xdr:rowOff>
    </xdr:to>
    <xdr:sp macro="" textlink="">
      <xdr:nvSpPr>
        <xdr:cNvPr id="24" name="テキスト 46">
          <a:extLst>
            <a:ext uri="{FF2B5EF4-FFF2-40B4-BE49-F238E27FC236}">
              <a16:creationId xmlns:a16="http://schemas.microsoft.com/office/drawing/2014/main" id="{2B6BCD5B-8672-4A14-A516-CCDA3A0CC97B}"/>
            </a:ext>
          </a:extLst>
        </xdr:cNvPr>
        <xdr:cNvSpPr txBox="1">
          <a:spLocks noChangeArrowheads="1"/>
        </xdr:cNvSpPr>
      </xdr:nvSpPr>
      <xdr:spPr bwMode="auto">
        <a:xfrm>
          <a:off x="200025" y="33718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陶磁器製造業</a:t>
          </a:r>
        </a:p>
      </xdr:txBody>
    </xdr:sp>
    <xdr:clientData/>
  </xdr:twoCellAnchor>
  <xdr:twoCellAnchor>
    <xdr:from>
      <xdr:col>1</xdr:col>
      <xdr:colOff>0</xdr:colOff>
      <xdr:row>11</xdr:row>
      <xdr:rowOff>0</xdr:rowOff>
    </xdr:from>
    <xdr:to>
      <xdr:col>2</xdr:col>
      <xdr:colOff>0</xdr:colOff>
      <xdr:row>13</xdr:row>
      <xdr:rowOff>0</xdr:rowOff>
    </xdr:to>
    <xdr:sp macro="" textlink="">
      <xdr:nvSpPr>
        <xdr:cNvPr id="25" name="テキスト 47">
          <a:extLst>
            <a:ext uri="{FF2B5EF4-FFF2-40B4-BE49-F238E27FC236}">
              <a16:creationId xmlns:a16="http://schemas.microsoft.com/office/drawing/2014/main" id="{77760FA9-101C-4C15-AADD-206F71653E75}"/>
            </a:ext>
          </a:extLst>
        </xdr:cNvPr>
        <xdr:cNvSpPr txBox="1">
          <a:spLocks noChangeArrowheads="1"/>
        </xdr:cNvSpPr>
      </xdr:nvSpPr>
      <xdr:spPr bwMode="auto">
        <a:xfrm>
          <a:off x="200025" y="30765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ガラス製造業</a:t>
          </a:r>
        </a:p>
      </xdr:txBody>
    </xdr:sp>
    <xdr:clientData/>
  </xdr:twoCellAnchor>
  <xdr:twoCellAnchor>
    <xdr:from>
      <xdr:col>1</xdr:col>
      <xdr:colOff>0</xdr:colOff>
      <xdr:row>9</xdr:row>
      <xdr:rowOff>0</xdr:rowOff>
    </xdr:from>
    <xdr:to>
      <xdr:col>2</xdr:col>
      <xdr:colOff>0</xdr:colOff>
      <xdr:row>11</xdr:row>
      <xdr:rowOff>0</xdr:rowOff>
    </xdr:to>
    <xdr:sp macro="" textlink="">
      <xdr:nvSpPr>
        <xdr:cNvPr id="26" name="テキスト 48">
          <a:extLst>
            <a:ext uri="{FF2B5EF4-FFF2-40B4-BE49-F238E27FC236}">
              <a16:creationId xmlns:a16="http://schemas.microsoft.com/office/drawing/2014/main" id="{E48D4212-53A7-46DF-9AFC-3C34B2CD2FEB}"/>
            </a:ext>
          </a:extLst>
        </xdr:cNvPr>
        <xdr:cNvSpPr txBox="1">
          <a:spLocks noChangeArrowheads="1"/>
        </xdr:cNvSpPr>
      </xdr:nvSpPr>
      <xdr:spPr bwMode="auto">
        <a:xfrm>
          <a:off x="200025" y="27813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セメント製造業</a:t>
          </a:r>
        </a:p>
      </xdr:txBody>
    </xdr:sp>
    <xdr:clientData/>
  </xdr:twoCellAnchor>
  <xdr:twoCellAnchor>
    <xdr:from>
      <xdr:col>1</xdr:col>
      <xdr:colOff>0</xdr:colOff>
      <xdr:row>7</xdr:row>
      <xdr:rowOff>0</xdr:rowOff>
    </xdr:from>
    <xdr:to>
      <xdr:col>2</xdr:col>
      <xdr:colOff>0</xdr:colOff>
      <xdr:row>9</xdr:row>
      <xdr:rowOff>0</xdr:rowOff>
    </xdr:to>
    <xdr:sp macro="" textlink="">
      <xdr:nvSpPr>
        <xdr:cNvPr id="27" name="テキスト 49">
          <a:extLst>
            <a:ext uri="{FF2B5EF4-FFF2-40B4-BE49-F238E27FC236}">
              <a16:creationId xmlns:a16="http://schemas.microsoft.com/office/drawing/2014/main" id="{89AD7736-C573-45BD-AD0A-B77703A8CAEF}"/>
            </a:ext>
          </a:extLst>
        </xdr:cNvPr>
        <xdr:cNvSpPr txBox="1">
          <a:spLocks noChangeArrowheads="1"/>
        </xdr:cNvSpPr>
      </xdr:nvSpPr>
      <xdr:spPr bwMode="auto">
        <a:xfrm>
          <a:off x="200025" y="24860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上記以外の化学工業</a:t>
          </a:r>
        </a:p>
      </xdr:txBody>
    </xdr:sp>
    <xdr:clientData/>
  </xdr:twoCellAnchor>
  <xdr:twoCellAnchor>
    <xdr:from>
      <xdr:col>1</xdr:col>
      <xdr:colOff>0</xdr:colOff>
      <xdr:row>5</xdr:row>
      <xdr:rowOff>0</xdr:rowOff>
    </xdr:from>
    <xdr:to>
      <xdr:col>2</xdr:col>
      <xdr:colOff>0</xdr:colOff>
      <xdr:row>7</xdr:row>
      <xdr:rowOff>0</xdr:rowOff>
    </xdr:to>
    <xdr:sp macro="" textlink="">
      <xdr:nvSpPr>
        <xdr:cNvPr id="28" name="テキスト 50">
          <a:extLst>
            <a:ext uri="{FF2B5EF4-FFF2-40B4-BE49-F238E27FC236}">
              <a16:creationId xmlns:a16="http://schemas.microsoft.com/office/drawing/2014/main" id="{CFE244D4-3632-4D33-8CA3-2321A3FC26D6}"/>
            </a:ext>
          </a:extLst>
        </xdr:cNvPr>
        <xdr:cNvSpPr txBox="1">
          <a:spLocks noChangeArrowheads="1"/>
        </xdr:cNvSpPr>
      </xdr:nvSpPr>
      <xdr:spPr bwMode="auto">
        <a:xfrm>
          <a:off x="200025" y="21907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ゴム製品製造業</a:t>
          </a:r>
        </a:p>
      </xdr:txBody>
    </xdr:sp>
    <xdr:clientData/>
  </xdr:twoCellAnchor>
  <xdr:twoCellAnchor>
    <xdr:from>
      <xdr:col>1</xdr:col>
      <xdr:colOff>0</xdr:colOff>
      <xdr:row>67</xdr:row>
      <xdr:rowOff>0</xdr:rowOff>
    </xdr:from>
    <xdr:to>
      <xdr:col>2</xdr:col>
      <xdr:colOff>0</xdr:colOff>
      <xdr:row>69</xdr:row>
      <xdr:rowOff>0</xdr:rowOff>
    </xdr:to>
    <xdr:sp macro="" textlink="">
      <xdr:nvSpPr>
        <xdr:cNvPr id="29" name="テキスト 51">
          <a:extLst>
            <a:ext uri="{FF2B5EF4-FFF2-40B4-BE49-F238E27FC236}">
              <a16:creationId xmlns:a16="http://schemas.microsoft.com/office/drawing/2014/main" id="{2D56A1AF-ECA6-49F5-9FBD-20DD2D21B8FD}"/>
            </a:ext>
          </a:extLst>
        </xdr:cNvPr>
        <xdr:cNvSpPr txBox="1">
          <a:spLocks noChangeArrowheads="1"/>
        </xdr:cNvSpPr>
      </xdr:nvSpPr>
      <xdr:spPr bwMode="auto">
        <a:xfrm>
          <a:off x="200025" y="113442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上記以外の建設業</a:t>
          </a:r>
        </a:p>
      </xdr:txBody>
    </xdr:sp>
    <xdr:clientData/>
  </xdr:twoCellAnchor>
  <xdr:twoCellAnchor>
    <xdr:from>
      <xdr:col>1</xdr:col>
      <xdr:colOff>0</xdr:colOff>
      <xdr:row>65</xdr:row>
      <xdr:rowOff>0</xdr:rowOff>
    </xdr:from>
    <xdr:to>
      <xdr:col>2</xdr:col>
      <xdr:colOff>0</xdr:colOff>
      <xdr:row>67</xdr:row>
      <xdr:rowOff>0</xdr:rowOff>
    </xdr:to>
    <xdr:sp macro="" textlink="">
      <xdr:nvSpPr>
        <xdr:cNvPr id="30" name="テキスト 52">
          <a:extLst>
            <a:ext uri="{FF2B5EF4-FFF2-40B4-BE49-F238E27FC236}">
              <a16:creationId xmlns:a16="http://schemas.microsoft.com/office/drawing/2014/main" id="{92EF3004-4662-492A-AB68-C5650FD25617}"/>
            </a:ext>
          </a:extLst>
        </xdr:cNvPr>
        <xdr:cNvSpPr txBox="1">
          <a:spLocks noChangeArrowheads="1"/>
        </xdr:cNvSpPr>
      </xdr:nvSpPr>
      <xdr:spPr bwMode="auto">
        <a:xfrm>
          <a:off x="200025" y="110490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トンネル建設工事業</a:t>
          </a:r>
        </a:p>
      </xdr:txBody>
    </xdr:sp>
    <xdr:clientData/>
  </xdr:twoCellAnchor>
  <xdr:twoCellAnchor>
    <xdr:from>
      <xdr:col>1</xdr:col>
      <xdr:colOff>0</xdr:colOff>
      <xdr:row>63</xdr:row>
      <xdr:rowOff>0</xdr:rowOff>
    </xdr:from>
    <xdr:to>
      <xdr:col>2</xdr:col>
      <xdr:colOff>0</xdr:colOff>
      <xdr:row>65</xdr:row>
      <xdr:rowOff>0</xdr:rowOff>
    </xdr:to>
    <xdr:sp macro="" textlink="">
      <xdr:nvSpPr>
        <xdr:cNvPr id="31" name="テキスト 53">
          <a:extLst>
            <a:ext uri="{FF2B5EF4-FFF2-40B4-BE49-F238E27FC236}">
              <a16:creationId xmlns:a16="http://schemas.microsoft.com/office/drawing/2014/main" id="{D7C089FF-DD3D-45E3-830B-B956050E90BD}"/>
            </a:ext>
          </a:extLst>
        </xdr:cNvPr>
        <xdr:cNvSpPr txBox="1">
          <a:spLocks noChangeArrowheads="1"/>
        </xdr:cNvSpPr>
      </xdr:nvSpPr>
      <xdr:spPr bwMode="auto">
        <a:xfrm>
          <a:off x="200025" y="107537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61</xdr:row>
      <xdr:rowOff>0</xdr:rowOff>
    </xdr:from>
    <xdr:to>
      <xdr:col>2</xdr:col>
      <xdr:colOff>0</xdr:colOff>
      <xdr:row>63</xdr:row>
      <xdr:rowOff>0</xdr:rowOff>
    </xdr:to>
    <xdr:sp macro="" textlink="">
      <xdr:nvSpPr>
        <xdr:cNvPr id="32" name="テキスト 54">
          <a:extLst>
            <a:ext uri="{FF2B5EF4-FFF2-40B4-BE49-F238E27FC236}">
              <a16:creationId xmlns:a16="http://schemas.microsoft.com/office/drawing/2014/main" id="{9A7FA750-7F73-4793-B851-D7FF7D5D12FC}"/>
            </a:ext>
          </a:extLst>
        </xdr:cNvPr>
        <xdr:cNvSpPr txBox="1">
          <a:spLocks noChangeArrowheads="1"/>
        </xdr:cNvSpPr>
      </xdr:nvSpPr>
      <xdr:spPr bwMode="auto">
        <a:xfrm>
          <a:off x="200025" y="104584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a:t>
          </a:r>
        </a:p>
      </xdr:txBody>
    </xdr:sp>
    <xdr:clientData/>
  </xdr:twoCellAnchor>
  <xdr:twoCellAnchor>
    <xdr:from>
      <xdr:col>1</xdr:col>
      <xdr:colOff>0</xdr:colOff>
      <xdr:row>59</xdr:row>
      <xdr:rowOff>0</xdr:rowOff>
    </xdr:from>
    <xdr:to>
      <xdr:col>2</xdr:col>
      <xdr:colOff>0</xdr:colOff>
      <xdr:row>61</xdr:row>
      <xdr:rowOff>0</xdr:rowOff>
    </xdr:to>
    <xdr:sp macro="" textlink="">
      <xdr:nvSpPr>
        <xdr:cNvPr id="33" name="テキスト 55">
          <a:extLst>
            <a:ext uri="{FF2B5EF4-FFF2-40B4-BE49-F238E27FC236}">
              <a16:creationId xmlns:a16="http://schemas.microsoft.com/office/drawing/2014/main" id="{7DE8A0FC-F0EB-46D2-B0D2-A9281121E13A}"/>
            </a:ext>
          </a:extLst>
        </xdr:cNvPr>
        <xdr:cNvSpPr txBox="1">
          <a:spLocks noChangeArrowheads="1"/>
        </xdr:cNvSpPr>
      </xdr:nvSpPr>
      <xdr:spPr bwMode="auto">
        <a:xfrm>
          <a:off x="200025" y="101631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石油等鉱業</a:t>
          </a:r>
        </a:p>
      </xdr:txBody>
    </xdr:sp>
    <xdr:clientData/>
  </xdr:twoCellAnchor>
  <xdr:twoCellAnchor>
    <xdr:from>
      <xdr:col>1</xdr:col>
      <xdr:colOff>0</xdr:colOff>
      <xdr:row>57</xdr:row>
      <xdr:rowOff>0</xdr:rowOff>
    </xdr:from>
    <xdr:to>
      <xdr:col>2</xdr:col>
      <xdr:colOff>0</xdr:colOff>
      <xdr:row>59</xdr:row>
      <xdr:rowOff>0</xdr:rowOff>
    </xdr:to>
    <xdr:sp macro="" textlink="">
      <xdr:nvSpPr>
        <xdr:cNvPr id="34" name="テキスト 56">
          <a:extLst>
            <a:ext uri="{FF2B5EF4-FFF2-40B4-BE49-F238E27FC236}">
              <a16:creationId xmlns:a16="http://schemas.microsoft.com/office/drawing/2014/main" id="{B3096AC3-1BF7-4C6E-801B-25C24EBF7F36}"/>
            </a:ext>
          </a:extLst>
        </xdr:cNvPr>
        <xdr:cNvSpPr txBox="1">
          <a:spLocks noChangeArrowheads="1"/>
        </xdr:cNvSpPr>
      </xdr:nvSpPr>
      <xdr:spPr bwMode="auto">
        <a:xfrm>
          <a:off x="200025" y="98679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金属鉱業</a:t>
          </a:r>
        </a:p>
      </xdr:txBody>
    </xdr:sp>
    <xdr:clientData/>
  </xdr:twoCellAnchor>
  <xdr:twoCellAnchor>
    <xdr:from>
      <xdr:col>1</xdr:col>
      <xdr:colOff>0</xdr:colOff>
      <xdr:row>55</xdr:row>
      <xdr:rowOff>0</xdr:rowOff>
    </xdr:from>
    <xdr:to>
      <xdr:col>2</xdr:col>
      <xdr:colOff>0</xdr:colOff>
      <xdr:row>57</xdr:row>
      <xdr:rowOff>0</xdr:rowOff>
    </xdr:to>
    <xdr:sp macro="" textlink="">
      <xdr:nvSpPr>
        <xdr:cNvPr id="35" name="テキスト 57">
          <a:extLst>
            <a:ext uri="{FF2B5EF4-FFF2-40B4-BE49-F238E27FC236}">
              <a16:creationId xmlns:a16="http://schemas.microsoft.com/office/drawing/2014/main" id="{5028304D-6C53-4B72-8967-3B1A34742B5E}"/>
            </a:ext>
          </a:extLst>
        </xdr:cNvPr>
        <xdr:cNvSpPr txBox="1">
          <a:spLocks noChangeArrowheads="1"/>
        </xdr:cNvSpPr>
      </xdr:nvSpPr>
      <xdr:spPr bwMode="auto">
        <a:xfrm>
          <a:off x="200025" y="95726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その他の土石採取業</a:t>
          </a:r>
        </a:p>
      </xdr:txBody>
    </xdr:sp>
    <xdr:clientData/>
  </xdr:twoCellAnchor>
  <xdr:twoCellAnchor>
    <xdr:from>
      <xdr:col>1</xdr:col>
      <xdr:colOff>0</xdr:colOff>
      <xdr:row>53</xdr:row>
      <xdr:rowOff>0</xdr:rowOff>
    </xdr:from>
    <xdr:to>
      <xdr:col>2</xdr:col>
      <xdr:colOff>0</xdr:colOff>
      <xdr:row>55</xdr:row>
      <xdr:rowOff>0</xdr:rowOff>
    </xdr:to>
    <xdr:sp macro="" textlink="">
      <xdr:nvSpPr>
        <xdr:cNvPr id="36" name="テキスト 58">
          <a:extLst>
            <a:ext uri="{FF2B5EF4-FFF2-40B4-BE49-F238E27FC236}">
              <a16:creationId xmlns:a16="http://schemas.microsoft.com/office/drawing/2014/main" id="{09D72E6B-0044-486B-9998-90EFC9E1C219}"/>
            </a:ext>
          </a:extLst>
        </xdr:cNvPr>
        <xdr:cNvSpPr txBox="1">
          <a:spLocks noChangeArrowheads="1"/>
        </xdr:cNvSpPr>
      </xdr:nvSpPr>
      <xdr:spPr bwMode="auto">
        <a:xfrm>
          <a:off x="200025" y="927735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砂利採取業</a:t>
          </a:r>
        </a:p>
      </xdr:txBody>
    </xdr:sp>
    <xdr:clientData/>
  </xdr:twoCellAnchor>
  <xdr:twoCellAnchor>
    <xdr:from>
      <xdr:col>1</xdr:col>
      <xdr:colOff>0</xdr:colOff>
      <xdr:row>51</xdr:row>
      <xdr:rowOff>0</xdr:rowOff>
    </xdr:from>
    <xdr:to>
      <xdr:col>2</xdr:col>
      <xdr:colOff>0</xdr:colOff>
      <xdr:row>53</xdr:row>
      <xdr:rowOff>0</xdr:rowOff>
    </xdr:to>
    <xdr:sp macro="" textlink="">
      <xdr:nvSpPr>
        <xdr:cNvPr id="37" name="テキスト 59">
          <a:extLst>
            <a:ext uri="{FF2B5EF4-FFF2-40B4-BE49-F238E27FC236}">
              <a16:creationId xmlns:a16="http://schemas.microsoft.com/office/drawing/2014/main" id="{8CF79779-4797-4664-BB9B-69E0DC5FC651}"/>
            </a:ext>
          </a:extLst>
        </xdr:cNvPr>
        <xdr:cNvSpPr txBox="1">
          <a:spLocks noChangeArrowheads="1"/>
        </xdr:cNvSpPr>
      </xdr:nvSpPr>
      <xdr:spPr bwMode="auto">
        <a:xfrm>
          <a:off x="200025" y="898207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採石業</a:t>
          </a:r>
        </a:p>
      </xdr:txBody>
    </xdr:sp>
    <xdr:clientData/>
  </xdr:twoCellAnchor>
  <xdr:twoCellAnchor>
    <xdr:from>
      <xdr:col>1</xdr:col>
      <xdr:colOff>0</xdr:colOff>
      <xdr:row>49</xdr:row>
      <xdr:rowOff>0</xdr:rowOff>
    </xdr:from>
    <xdr:to>
      <xdr:col>2</xdr:col>
      <xdr:colOff>0</xdr:colOff>
      <xdr:row>51</xdr:row>
      <xdr:rowOff>0</xdr:rowOff>
    </xdr:to>
    <xdr:sp macro="" textlink="">
      <xdr:nvSpPr>
        <xdr:cNvPr id="38" name="テキスト 60">
          <a:extLst>
            <a:ext uri="{FF2B5EF4-FFF2-40B4-BE49-F238E27FC236}">
              <a16:creationId xmlns:a16="http://schemas.microsoft.com/office/drawing/2014/main" id="{9E845D8C-74F2-4166-B5A9-E1C02EBF44B7}"/>
            </a:ext>
          </a:extLst>
        </xdr:cNvPr>
        <xdr:cNvSpPr txBox="1">
          <a:spLocks noChangeArrowheads="1"/>
        </xdr:cNvSpPr>
      </xdr:nvSpPr>
      <xdr:spPr bwMode="auto">
        <a:xfrm>
          <a:off x="200025" y="8686800"/>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その他の石炭鉱業</a:t>
          </a:r>
        </a:p>
      </xdr:txBody>
    </xdr:sp>
    <xdr:clientData/>
  </xdr:twoCellAnchor>
  <xdr:twoCellAnchor>
    <xdr:from>
      <xdr:col>1</xdr:col>
      <xdr:colOff>0</xdr:colOff>
      <xdr:row>47</xdr:row>
      <xdr:rowOff>0</xdr:rowOff>
    </xdr:from>
    <xdr:to>
      <xdr:col>2</xdr:col>
      <xdr:colOff>0</xdr:colOff>
      <xdr:row>49</xdr:row>
      <xdr:rowOff>0</xdr:rowOff>
    </xdr:to>
    <xdr:sp macro="" textlink="">
      <xdr:nvSpPr>
        <xdr:cNvPr id="39" name="テキスト 61">
          <a:extLst>
            <a:ext uri="{FF2B5EF4-FFF2-40B4-BE49-F238E27FC236}">
              <a16:creationId xmlns:a16="http://schemas.microsoft.com/office/drawing/2014/main" id="{B1FC947B-BBE5-461D-9F7F-212930AA9AAE}"/>
            </a:ext>
          </a:extLst>
        </xdr:cNvPr>
        <xdr:cNvSpPr txBox="1">
          <a:spLocks noChangeArrowheads="1"/>
        </xdr:cNvSpPr>
      </xdr:nvSpPr>
      <xdr:spPr bwMode="auto">
        <a:xfrm>
          <a:off x="200025" y="8391525"/>
          <a:ext cx="21812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一般石炭鉱業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C45B-092F-4B5A-99FB-A0A14BCA4994}">
  <sheetPr>
    <pageSetUpPr fitToPage="1"/>
  </sheetPr>
  <dimension ref="A1:BC31"/>
  <sheetViews>
    <sheetView showGridLines="0" tabSelected="1" view="pageBreakPreview" zoomScale="50" zoomScaleNormal="75" zoomScaleSheetLayoutView="50" workbookViewId="0">
      <pane xSplit="2" ySplit="4" topLeftCell="C5" activePane="bottomRight" state="frozen"/>
      <selection pane="topRight" activeCell="C1" sqref="C1"/>
      <selection pane="bottomLeft" activeCell="A5" sqref="A5"/>
      <selection pane="bottomRight" activeCell="AK34" sqref="AK34"/>
    </sheetView>
  </sheetViews>
  <sheetFormatPr defaultColWidth="12" defaultRowHeight="11.25"/>
  <cols>
    <col min="1" max="1" width="4.6640625" style="84" customWidth="1"/>
    <col min="2" max="2" width="66.33203125" style="84" customWidth="1"/>
    <col min="3" max="34" width="8.1640625" style="84" customWidth="1"/>
    <col min="35" max="35" width="13.5" style="84" customWidth="1"/>
    <col min="36" max="36" width="11.5" style="84" bestFit="1" customWidth="1"/>
    <col min="37" max="37" width="8.1640625" style="84" customWidth="1"/>
    <col min="38" max="38" width="11.5" style="84" bestFit="1" customWidth="1"/>
    <col min="39" max="51" width="8.1640625" style="84" customWidth="1"/>
    <col min="52" max="53" width="11.1640625" style="84" customWidth="1"/>
    <col min="54" max="55" width="9.5" style="37" customWidth="1"/>
    <col min="56" max="256" width="12" style="37"/>
    <col min="257" max="257" width="4.6640625" style="37" customWidth="1"/>
    <col min="258" max="258" width="66.33203125" style="37" customWidth="1"/>
    <col min="259" max="290" width="8.1640625" style="37" customWidth="1"/>
    <col min="291" max="291" width="13.5" style="37" customWidth="1"/>
    <col min="292" max="292" width="11.5" style="37" bestFit="1" customWidth="1"/>
    <col min="293" max="293" width="8.1640625" style="37" customWidth="1"/>
    <col min="294" max="294" width="11.5" style="37" bestFit="1" customWidth="1"/>
    <col min="295" max="307" width="8.1640625" style="37" customWidth="1"/>
    <col min="308" max="309" width="11.1640625" style="37" customWidth="1"/>
    <col min="310" max="311" width="9.5" style="37" customWidth="1"/>
    <col min="312" max="512" width="12" style="37"/>
    <col min="513" max="513" width="4.6640625" style="37" customWidth="1"/>
    <col min="514" max="514" width="66.33203125" style="37" customWidth="1"/>
    <col min="515" max="546" width="8.1640625" style="37" customWidth="1"/>
    <col min="547" max="547" width="13.5" style="37" customWidth="1"/>
    <col min="548" max="548" width="11.5" style="37" bestFit="1" customWidth="1"/>
    <col min="549" max="549" width="8.1640625" style="37" customWidth="1"/>
    <col min="550" max="550" width="11.5" style="37" bestFit="1" customWidth="1"/>
    <col min="551" max="563" width="8.1640625" style="37" customWidth="1"/>
    <col min="564" max="565" width="11.1640625" style="37" customWidth="1"/>
    <col min="566" max="567" width="9.5" style="37" customWidth="1"/>
    <col min="568" max="768" width="12" style="37"/>
    <col min="769" max="769" width="4.6640625" style="37" customWidth="1"/>
    <col min="770" max="770" width="66.33203125" style="37" customWidth="1"/>
    <col min="771" max="802" width="8.1640625" style="37" customWidth="1"/>
    <col min="803" max="803" width="13.5" style="37" customWidth="1"/>
    <col min="804" max="804" width="11.5" style="37" bestFit="1" customWidth="1"/>
    <col min="805" max="805" width="8.1640625" style="37" customWidth="1"/>
    <col min="806" max="806" width="11.5" style="37" bestFit="1" customWidth="1"/>
    <col min="807" max="819" width="8.1640625" style="37" customWidth="1"/>
    <col min="820" max="821" width="11.1640625" style="37" customWidth="1"/>
    <col min="822" max="823" width="9.5" style="37" customWidth="1"/>
    <col min="824" max="1024" width="12" style="37"/>
    <col min="1025" max="1025" width="4.6640625" style="37" customWidth="1"/>
    <col min="1026" max="1026" width="66.33203125" style="37" customWidth="1"/>
    <col min="1027" max="1058" width="8.1640625" style="37" customWidth="1"/>
    <col min="1059" max="1059" width="13.5" style="37" customWidth="1"/>
    <col min="1060" max="1060" width="11.5" style="37" bestFit="1" customWidth="1"/>
    <col min="1061" max="1061" width="8.1640625" style="37" customWidth="1"/>
    <col min="1062" max="1062" width="11.5" style="37" bestFit="1" customWidth="1"/>
    <col min="1063" max="1075" width="8.1640625" style="37" customWidth="1"/>
    <col min="1076" max="1077" width="11.1640625" style="37" customWidth="1"/>
    <col min="1078" max="1079" width="9.5" style="37" customWidth="1"/>
    <col min="1080" max="1280" width="12" style="37"/>
    <col min="1281" max="1281" width="4.6640625" style="37" customWidth="1"/>
    <col min="1282" max="1282" width="66.33203125" style="37" customWidth="1"/>
    <col min="1283" max="1314" width="8.1640625" style="37" customWidth="1"/>
    <col min="1315" max="1315" width="13.5" style="37" customWidth="1"/>
    <col min="1316" max="1316" width="11.5" style="37" bestFit="1" customWidth="1"/>
    <col min="1317" max="1317" width="8.1640625" style="37" customWidth="1"/>
    <col min="1318" max="1318" width="11.5" style="37" bestFit="1" customWidth="1"/>
    <col min="1319" max="1331" width="8.1640625" style="37" customWidth="1"/>
    <col min="1332" max="1333" width="11.1640625" style="37" customWidth="1"/>
    <col min="1334" max="1335" width="9.5" style="37" customWidth="1"/>
    <col min="1336" max="1536" width="12" style="37"/>
    <col min="1537" max="1537" width="4.6640625" style="37" customWidth="1"/>
    <col min="1538" max="1538" width="66.33203125" style="37" customWidth="1"/>
    <col min="1539" max="1570" width="8.1640625" style="37" customWidth="1"/>
    <col min="1571" max="1571" width="13.5" style="37" customWidth="1"/>
    <col min="1572" max="1572" width="11.5" style="37" bestFit="1" customWidth="1"/>
    <col min="1573" max="1573" width="8.1640625" style="37" customWidth="1"/>
    <col min="1574" max="1574" width="11.5" style="37" bestFit="1" customWidth="1"/>
    <col min="1575" max="1587" width="8.1640625" style="37" customWidth="1"/>
    <col min="1588" max="1589" width="11.1640625" style="37" customWidth="1"/>
    <col min="1590" max="1591" width="9.5" style="37" customWidth="1"/>
    <col min="1592" max="1792" width="12" style="37"/>
    <col min="1793" max="1793" width="4.6640625" style="37" customWidth="1"/>
    <col min="1794" max="1794" width="66.33203125" style="37" customWidth="1"/>
    <col min="1795" max="1826" width="8.1640625" style="37" customWidth="1"/>
    <col min="1827" max="1827" width="13.5" style="37" customWidth="1"/>
    <col min="1828" max="1828" width="11.5" style="37" bestFit="1" customWidth="1"/>
    <col min="1829" max="1829" width="8.1640625" style="37" customWidth="1"/>
    <col min="1830" max="1830" width="11.5" style="37" bestFit="1" customWidth="1"/>
    <col min="1831" max="1843" width="8.1640625" style="37" customWidth="1"/>
    <col min="1844" max="1845" width="11.1640625" style="37" customWidth="1"/>
    <col min="1846" max="1847" width="9.5" style="37" customWidth="1"/>
    <col min="1848" max="2048" width="12" style="37"/>
    <col min="2049" max="2049" width="4.6640625" style="37" customWidth="1"/>
    <col min="2050" max="2050" width="66.33203125" style="37" customWidth="1"/>
    <col min="2051" max="2082" width="8.1640625" style="37" customWidth="1"/>
    <col min="2083" max="2083" width="13.5" style="37" customWidth="1"/>
    <col min="2084" max="2084" width="11.5" style="37" bestFit="1" customWidth="1"/>
    <col min="2085" max="2085" width="8.1640625" style="37" customWidth="1"/>
    <col min="2086" max="2086" width="11.5" style="37" bestFit="1" customWidth="1"/>
    <col min="2087" max="2099" width="8.1640625" style="37" customWidth="1"/>
    <col min="2100" max="2101" width="11.1640625" style="37" customWidth="1"/>
    <col min="2102" max="2103" width="9.5" style="37" customWidth="1"/>
    <col min="2104" max="2304" width="12" style="37"/>
    <col min="2305" max="2305" width="4.6640625" style="37" customWidth="1"/>
    <col min="2306" max="2306" width="66.33203125" style="37" customWidth="1"/>
    <col min="2307" max="2338" width="8.1640625" style="37" customWidth="1"/>
    <col min="2339" max="2339" width="13.5" style="37" customWidth="1"/>
    <col min="2340" max="2340" width="11.5" style="37" bestFit="1" customWidth="1"/>
    <col min="2341" max="2341" width="8.1640625" style="37" customWidth="1"/>
    <col min="2342" max="2342" width="11.5" style="37" bestFit="1" customWidth="1"/>
    <col min="2343" max="2355" width="8.1640625" style="37" customWidth="1"/>
    <col min="2356" max="2357" width="11.1640625" style="37" customWidth="1"/>
    <col min="2358" max="2359" width="9.5" style="37" customWidth="1"/>
    <col min="2360" max="2560" width="12" style="37"/>
    <col min="2561" max="2561" width="4.6640625" style="37" customWidth="1"/>
    <col min="2562" max="2562" width="66.33203125" style="37" customWidth="1"/>
    <col min="2563" max="2594" width="8.1640625" style="37" customWidth="1"/>
    <col min="2595" max="2595" width="13.5" style="37" customWidth="1"/>
    <col min="2596" max="2596" width="11.5" style="37" bestFit="1" customWidth="1"/>
    <col min="2597" max="2597" width="8.1640625" style="37" customWidth="1"/>
    <col min="2598" max="2598" width="11.5" style="37" bestFit="1" customWidth="1"/>
    <col min="2599" max="2611" width="8.1640625" style="37" customWidth="1"/>
    <col min="2612" max="2613" width="11.1640625" style="37" customWidth="1"/>
    <col min="2614" max="2615" width="9.5" style="37" customWidth="1"/>
    <col min="2616" max="2816" width="12" style="37"/>
    <col min="2817" max="2817" width="4.6640625" style="37" customWidth="1"/>
    <col min="2818" max="2818" width="66.33203125" style="37" customWidth="1"/>
    <col min="2819" max="2850" width="8.1640625" style="37" customWidth="1"/>
    <col min="2851" max="2851" width="13.5" style="37" customWidth="1"/>
    <col min="2852" max="2852" width="11.5" style="37" bestFit="1" customWidth="1"/>
    <col min="2853" max="2853" width="8.1640625" style="37" customWidth="1"/>
    <col min="2854" max="2854" width="11.5" style="37" bestFit="1" customWidth="1"/>
    <col min="2855" max="2867" width="8.1640625" style="37" customWidth="1"/>
    <col min="2868" max="2869" width="11.1640625" style="37" customWidth="1"/>
    <col min="2870" max="2871" width="9.5" style="37" customWidth="1"/>
    <col min="2872" max="3072" width="12" style="37"/>
    <col min="3073" max="3073" width="4.6640625" style="37" customWidth="1"/>
    <col min="3074" max="3074" width="66.33203125" style="37" customWidth="1"/>
    <col min="3075" max="3106" width="8.1640625" style="37" customWidth="1"/>
    <col min="3107" max="3107" width="13.5" style="37" customWidth="1"/>
    <col min="3108" max="3108" width="11.5" style="37" bestFit="1" customWidth="1"/>
    <col min="3109" max="3109" width="8.1640625" style="37" customWidth="1"/>
    <col min="3110" max="3110" width="11.5" style="37" bestFit="1" customWidth="1"/>
    <col min="3111" max="3123" width="8.1640625" style="37" customWidth="1"/>
    <col min="3124" max="3125" width="11.1640625" style="37" customWidth="1"/>
    <col min="3126" max="3127" width="9.5" style="37" customWidth="1"/>
    <col min="3128" max="3328" width="12" style="37"/>
    <col min="3329" max="3329" width="4.6640625" style="37" customWidth="1"/>
    <col min="3330" max="3330" width="66.33203125" style="37" customWidth="1"/>
    <col min="3331" max="3362" width="8.1640625" style="37" customWidth="1"/>
    <col min="3363" max="3363" width="13.5" style="37" customWidth="1"/>
    <col min="3364" max="3364" width="11.5" style="37" bestFit="1" customWidth="1"/>
    <col min="3365" max="3365" width="8.1640625" style="37" customWidth="1"/>
    <col min="3366" max="3366" width="11.5" style="37" bestFit="1" customWidth="1"/>
    <col min="3367" max="3379" width="8.1640625" style="37" customWidth="1"/>
    <col min="3380" max="3381" width="11.1640625" style="37" customWidth="1"/>
    <col min="3382" max="3383" width="9.5" style="37" customWidth="1"/>
    <col min="3384" max="3584" width="12" style="37"/>
    <col min="3585" max="3585" width="4.6640625" style="37" customWidth="1"/>
    <col min="3586" max="3586" width="66.33203125" style="37" customWidth="1"/>
    <col min="3587" max="3618" width="8.1640625" style="37" customWidth="1"/>
    <col min="3619" max="3619" width="13.5" style="37" customWidth="1"/>
    <col min="3620" max="3620" width="11.5" style="37" bestFit="1" customWidth="1"/>
    <col min="3621" max="3621" width="8.1640625" style="37" customWidth="1"/>
    <col min="3622" max="3622" width="11.5" style="37" bestFit="1" customWidth="1"/>
    <col min="3623" max="3635" width="8.1640625" style="37" customWidth="1"/>
    <col min="3636" max="3637" width="11.1640625" style="37" customWidth="1"/>
    <col min="3638" max="3639" width="9.5" style="37" customWidth="1"/>
    <col min="3640" max="3840" width="12" style="37"/>
    <col min="3841" max="3841" width="4.6640625" style="37" customWidth="1"/>
    <col min="3842" max="3842" width="66.33203125" style="37" customWidth="1"/>
    <col min="3843" max="3874" width="8.1640625" style="37" customWidth="1"/>
    <col min="3875" max="3875" width="13.5" style="37" customWidth="1"/>
    <col min="3876" max="3876" width="11.5" style="37" bestFit="1" customWidth="1"/>
    <col min="3877" max="3877" width="8.1640625" style="37" customWidth="1"/>
    <col min="3878" max="3878" width="11.5" style="37" bestFit="1" customWidth="1"/>
    <col min="3879" max="3891" width="8.1640625" style="37" customWidth="1"/>
    <col min="3892" max="3893" width="11.1640625" style="37" customWidth="1"/>
    <col min="3894" max="3895" width="9.5" style="37" customWidth="1"/>
    <col min="3896" max="4096" width="12" style="37"/>
    <col min="4097" max="4097" width="4.6640625" style="37" customWidth="1"/>
    <col min="4098" max="4098" width="66.33203125" style="37" customWidth="1"/>
    <col min="4099" max="4130" width="8.1640625" style="37" customWidth="1"/>
    <col min="4131" max="4131" width="13.5" style="37" customWidth="1"/>
    <col min="4132" max="4132" width="11.5" style="37" bestFit="1" customWidth="1"/>
    <col min="4133" max="4133" width="8.1640625" style="37" customWidth="1"/>
    <col min="4134" max="4134" width="11.5" style="37" bestFit="1" customWidth="1"/>
    <col min="4135" max="4147" width="8.1640625" style="37" customWidth="1"/>
    <col min="4148" max="4149" width="11.1640625" style="37" customWidth="1"/>
    <col min="4150" max="4151" width="9.5" style="37" customWidth="1"/>
    <col min="4152" max="4352" width="12" style="37"/>
    <col min="4353" max="4353" width="4.6640625" style="37" customWidth="1"/>
    <col min="4354" max="4354" width="66.33203125" style="37" customWidth="1"/>
    <col min="4355" max="4386" width="8.1640625" style="37" customWidth="1"/>
    <col min="4387" max="4387" width="13.5" style="37" customWidth="1"/>
    <col min="4388" max="4388" width="11.5" style="37" bestFit="1" customWidth="1"/>
    <col min="4389" max="4389" width="8.1640625" style="37" customWidth="1"/>
    <col min="4390" max="4390" width="11.5" style="37" bestFit="1" customWidth="1"/>
    <col min="4391" max="4403" width="8.1640625" style="37" customWidth="1"/>
    <col min="4404" max="4405" width="11.1640625" style="37" customWidth="1"/>
    <col min="4406" max="4407" width="9.5" style="37" customWidth="1"/>
    <col min="4408" max="4608" width="12" style="37"/>
    <col min="4609" max="4609" width="4.6640625" style="37" customWidth="1"/>
    <col min="4610" max="4610" width="66.33203125" style="37" customWidth="1"/>
    <col min="4611" max="4642" width="8.1640625" style="37" customWidth="1"/>
    <col min="4643" max="4643" width="13.5" style="37" customWidth="1"/>
    <col min="4644" max="4644" width="11.5" style="37" bestFit="1" customWidth="1"/>
    <col min="4645" max="4645" width="8.1640625" style="37" customWidth="1"/>
    <col min="4646" max="4646" width="11.5" style="37" bestFit="1" customWidth="1"/>
    <col min="4647" max="4659" width="8.1640625" style="37" customWidth="1"/>
    <col min="4660" max="4661" width="11.1640625" style="37" customWidth="1"/>
    <col min="4662" max="4663" width="9.5" style="37" customWidth="1"/>
    <col min="4664" max="4864" width="12" style="37"/>
    <col min="4865" max="4865" width="4.6640625" style="37" customWidth="1"/>
    <col min="4866" max="4866" width="66.33203125" style="37" customWidth="1"/>
    <col min="4867" max="4898" width="8.1640625" style="37" customWidth="1"/>
    <col min="4899" max="4899" width="13.5" style="37" customWidth="1"/>
    <col min="4900" max="4900" width="11.5" style="37" bestFit="1" customWidth="1"/>
    <col min="4901" max="4901" width="8.1640625" style="37" customWidth="1"/>
    <col min="4902" max="4902" width="11.5" style="37" bestFit="1" customWidth="1"/>
    <col min="4903" max="4915" width="8.1640625" style="37" customWidth="1"/>
    <col min="4916" max="4917" width="11.1640625" style="37" customWidth="1"/>
    <col min="4918" max="4919" width="9.5" style="37" customWidth="1"/>
    <col min="4920" max="5120" width="12" style="37"/>
    <col min="5121" max="5121" width="4.6640625" style="37" customWidth="1"/>
    <col min="5122" max="5122" width="66.33203125" style="37" customWidth="1"/>
    <col min="5123" max="5154" width="8.1640625" style="37" customWidth="1"/>
    <col min="5155" max="5155" width="13.5" style="37" customWidth="1"/>
    <col min="5156" max="5156" width="11.5" style="37" bestFit="1" customWidth="1"/>
    <col min="5157" max="5157" width="8.1640625" style="37" customWidth="1"/>
    <col min="5158" max="5158" width="11.5" style="37" bestFit="1" customWidth="1"/>
    <col min="5159" max="5171" width="8.1640625" style="37" customWidth="1"/>
    <col min="5172" max="5173" width="11.1640625" style="37" customWidth="1"/>
    <col min="5174" max="5175" width="9.5" style="37" customWidth="1"/>
    <col min="5176" max="5376" width="12" style="37"/>
    <col min="5377" max="5377" width="4.6640625" style="37" customWidth="1"/>
    <col min="5378" max="5378" width="66.33203125" style="37" customWidth="1"/>
    <col min="5379" max="5410" width="8.1640625" style="37" customWidth="1"/>
    <col min="5411" max="5411" width="13.5" style="37" customWidth="1"/>
    <col min="5412" max="5412" width="11.5" style="37" bestFit="1" customWidth="1"/>
    <col min="5413" max="5413" width="8.1640625" style="37" customWidth="1"/>
    <col min="5414" max="5414" width="11.5" style="37" bestFit="1" customWidth="1"/>
    <col min="5415" max="5427" width="8.1640625" style="37" customWidth="1"/>
    <col min="5428" max="5429" width="11.1640625" style="37" customWidth="1"/>
    <col min="5430" max="5431" width="9.5" style="37" customWidth="1"/>
    <col min="5432" max="5632" width="12" style="37"/>
    <col min="5633" max="5633" width="4.6640625" style="37" customWidth="1"/>
    <col min="5634" max="5634" width="66.33203125" style="37" customWidth="1"/>
    <col min="5635" max="5666" width="8.1640625" style="37" customWidth="1"/>
    <col min="5667" max="5667" width="13.5" style="37" customWidth="1"/>
    <col min="5668" max="5668" width="11.5" style="37" bestFit="1" customWidth="1"/>
    <col min="5669" max="5669" width="8.1640625" style="37" customWidth="1"/>
    <col min="5670" max="5670" width="11.5" style="37" bestFit="1" customWidth="1"/>
    <col min="5671" max="5683" width="8.1640625" style="37" customWidth="1"/>
    <col min="5684" max="5685" width="11.1640625" style="37" customWidth="1"/>
    <col min="5686" max="5687" width="9.5" style="37" customWidth="1"/>
    <col min="5688" max="5888" width="12" style="37"/>
    <col min="5889" max="5889" width="4.6640625" style="37" customWidth="1"/>
    <col min="5890" max="5890" width="66.33203125" style="37" customWidth="1"/>
    <col min="5891" max="5922" width="8.1640625" style="37" customWidth="1"/>
    <col min="5923" max="5923" width="13.5" style="37" customWidth="1"/>
    <col min="5924" max="5924" width="11.5" style="37" bestFit="1" customWidth="1"/>
    <col min="5925" max="5925" width="8.1640625" style="37" customWidth="1"/>
    <col min="5926" max="5926" width="11.5" style="37" bestFit="1" customWidth="1"/>
    <col min="5927" max="5939" width="8.1640625" style="37" customWidth="1"/>
    <col min="5940" max="5941" width="11.1640625" style="37" customWidth="1"/>
    <col min="5942" max="5943" width="9.5" style="37" customWidth="1"/>
    <col min="5944" max="6144" width="12" style="37"/>
    <col min="6145" max="6145" width="4.6640625" style="37" customWidth="1"/>
    <col min="6146" max="6146" width="66.33203125" style="37" customWidth="1"/>
    <col min="6147" max="6178" width="8.1640625" style="37" customWidth="1"/>
    <col min="6179" max="6179" width="13.5" style="37" customWidth="1"/>
    <col min="6180" max="6180" width="11.5" style="37" bestFit="1" customWidth="1"/>
    <col min="6181" max="6181" width="8.1640625" style="37" customWidth="1"/>
    <col min="6182" max="6182" width="11.5" style="37" bestFit="1" customWidth="1"/>
    <col min="6183" max="6195" width="8.1640625" style="37" customWidth="1"/>
    <col min="6196" max="6197" width="11.1640625" style="37" customWidth="1"/>
    <col min="6198" max="6199" width="9.5" style="37" customWidth="1"/>
    <col min="6200" max="6400" width="12" style="37"/>
    <col min="6401" max="6401" width="4.6640625" style="37" customWidth="1"/>
    <col min="6402" max="6402" width="66.33203125" style="37" customWidth="1"/>
    <col min="6403" max="6434" width="8.1640625" style="37" customWidth="1"/>
    <col min="6435" max="6435" width="13.5" style="37" customWidth="1"/>
    <col min="6436" max="6436" width="11.5" style="37" bestFit="1" customWidth="1"/>
    <col min="6437" max="6437" width="8.1640625" style="37" customWidth="1"/>
    <col min="6438" max="6438" width="11.5" style="37" bestFit="1" customWidth="1"/>
    <col min="6439" max="6451" width="8.1640625" style="37" customWidth="1"/>
    <col min="6452" max="6453" width="11.1640625" style="37" customWidth="1"/>
    <col min="6454" max="6455" width="9.5" style="37" customWidth="1"/>
    <col min="6456" max="6656" width="12" style="37"/>
    <col min="6657" max="6657" width="4.6640625" style="37" customWidth="1"/>
    <col min="6658" max="6658" width="66.33203125" style="37" customWidth="1"/>
    <col min="6659" max="6690" width="8.1640625" style="37" customWidth="1"/>
    <col min="6691" max="6691" width="13.5" style="37" customWidth="1"/>
    <col min="6692" max="6692" width="11.5" style="37" bestFit="1" customWidth="1"/>
    <col min="6693" max="6693" width="8.1640625" style="37" customWidth="1"/>
    <col min="6694" max="6694" width="11.5" style="37" bestFit="1" customWidth="1"/>
    <col min="6695" max="6707" width="8.1640625" style="37" customWidth="1"/>
    <col min="6708" max="6709" width="11.1640625" style="37" customWidth="1"/>
    <col min="6710" max="6711" width="9.5" style="37" customWidth="1"/>
    <col min="6712" max="6912" width="12" style="37"/>
    <col min="6913" max="6913" width="4.6640625" style="37" customWidth="1"/>
    <col min="6914" max="6914" width="66.33203125" style="37" customWidth="1"/>
    <col min="6915" max="6946" width="8.1640625" style="37" customWidth="1"/>
    <col min="6947" max="6947" width="13.5" style="37" customWidth="1"/>
    <col min="6948" max="6948" width="11.5" style="37" bestFit="1" customWidth="1"/>
    <col min="6949" max="6949" width="8.1640625" style="37" customWidth="1"/>
    <col min="6950" max="6950" width="11.5" style="37" bestFit="1" customWidth="1"/>
    <col min="6951" max="6963" width="8.1640625" style="37" customWidth="1"/>
    <col min="6964" max="6965" width="11.1640625" style="37" customWidth="1"/>
    <col min="6966" max="6967" width="9.5" style="37" customWidth="1"/>
    <col min="6968" max="7168" width="12" style="37"/>
    <col min="7169" max="7169" width="4.6640625" style="37" customWidth="1"/>
    <col min="7170" max="7170" width="66.33203125" style="37" customWidth="1"/>
    <col min="7171" max="7202" width="8.1640625" style="37" customWidth="1"/>
    <col min="7203" max="7203" width="13.5" style="37" customWidth="1"/>
    <col min="7204" max="7204" width="11.5" style="37" bestFit="1" customWidth="1"/>
    <col min="7205" max="7205" width="8.1640625" style="37" customWidth="1"/>
    <col min="7206" max="7206" width="11.5" style="37" bestFit="1" customWidth="1"/>
    <col min="7207" max="7219" width="8.1640625" style="37" customWidth="1"/>
    <col min="7220" max="7221" width="11.1640625" style="37" customWidth="1"/>
    <col min="7222" max="7223" width="9.5" style="37" customWidth="1"/>
    <col min="7224" max="7424" width="12" style="37"/>
    <col min="7425" max="7425" width="4.6640625" style="37" customWidth="1"/>
    <col min="7426" max="7426" width="66.33203125" style="37" customWidth="1"/>
    <col min="7427" max="7458" width="8.1640625" style="37" customWidth="1"/>
    <col min="7459" max="7459" width="13.5" style="37" customWidth="1"/>
    <col min="7460" max="7460" width="11.5" style="37" bestFit="1" customWidth="1"/>
    <col min="7461" max="7461" width="8.1640625" style="37" customWidth="1"/>
    <col min="7462" max="7462" width="11.5" style="37" bestFit="1" customWidth="1"/>
    <col min="7463" max="7475" width="8.1640625" style="37" customWidth="1"/>
    <col min="7476" max="7477" width="11.1640625" style="37" customWidth="1"/>
    <col min="7478" max="7479" width="9.5" style="37" customWidth="1"/>
    <col min="7480" max="7680" width="12" style="37"/>
    <col min="7681" max="7681" width="4.6640625" style="37" customWidth="1"/>
    <col min="7682" max="7682" width="66.33203125" style="37" customWidth="1"/>
    <col min="7683" max="7714" width="8.1640625" style="37" customWidth="1"/>
    <col min="7715" max="7715" width="13.5" style="37" customWidth="1"/>
    <col min="7716" max="7716" width="11.5" style="37" bestFit="1" customWidth="1"/>
    <col min="7717" max="7717" width="8.1640625" style="37" customWidth="1"/>
    <col min="7718" max="7718" width="11.5" style="37" bestFit="1" customWidth="1"/>
    <col min="7719" max="7731" width="8.1640625" style="37" customWidth="1"/>
    <col min="7732" max="7733" width="11.1640625" style="37" customWidth="1"/>
    <col min="7734" max="7735" width="9.5" style="37" customWidth="1"/>
    <col min="7736" max="7936" width="12" style="37"/>
    <col min="7937" max="7937" width="4.6640625" style="37" customWidth="1"/>
    <col min="7938" max="7938" width="66.33203125" style="37" customWidth="1"/>
    <col min="7939" max="7970" width="8.1640625" style="37" customWidth="1"/>
    <col min="7971" max="7971" width="13.5" style="37" customWidth="1"/>
    <col min="7972" max="7972" width="11.5" style="37" bestFit="1" customWidth="1"/>
    <col min="7973" max="7973" width="8.1640625" style="37" customWidth="1"/>
    <col min="7974" max="7974" width="11.5" style="37" bestFit="1" customWidth="1"/>
    <col min="7975" max="7987" width="8.1640625" style="37" customWidth="1"/>
    <col min="7988" max="7989" width="11.1640625" style="37" customWidth="1"/>
    <col min="7990" max="7991" width="9.5" style="37" customWidth="1"/>
    <col min="7992" max="8192" width="12" style="37"/>
    <col min="8193" max="8193" width="4.6640625" style="37" customWidth="1"/>
    <col min="8194" max="8194" width="66.33203125" style="37" customWidth="1"/>
    <col min="8195" max="8226" width="8.1640625" style="37" customWidth="1"/>
    <col min="8227" max="8227" width="13.5" style="37" customWidth="1"/>
    <col min="8228" max="8228" width="11.5" style="37" bestFit="1" customWidth="1"/>
    <col min="8229" max="8229" width="8.1640625" style="37" customWidth="1"/>
    <col min="8230" max="8230" width="11.5" style="37" bestFit="1" customWidth="1"/>
    <col min="8231" max="8243" width="8.1640625" style="37" customWidth="1"/>
    <col min="8244" max="8245" width="11.1640625" style="37" customWidth="1"/>
    <col min="8246" max="8247" width="9.5" style="37" customWidth="1"/>
    <col min="8248" max="8448" width="12" style="37"/>
    <col min="8449" max="8449" width="4.6640625" style="37" customWidth="1"/>
    <col min="8450" max="8450" width="66.33203125" style="37" customWidth="1"/>
    <col min="8451" max="8482" width="8.1640625" style="37" customWidth="1"/>
    <col min="8483" max="8483" width="13.5" style="37" customWidth="1"/>
    <col min="8484" max="8484" width="11.5" style="37" bestFit="1" customWidth="1"/>
    <col min="8485" max="8485" width="8.1640625" style="37" customWidth="1"/>
    <col min="8486" max="8486" width="11.5" style="37" bestFit="1" customWidth="1"/>
    <col min="8487" max="8499" width="8.1640625" style="37" customWidth="1"/>
    <col min="8500" max="8501" width="11.1640625" style="37" customWidth="1"/>
    <col min="8502" max="8503" width="9.5" style="37" customWidth="1"/>
    <col min="8504" max="8704" width="12" style="37"/>
    <col min="8705" max="8705" width="4.6640625" style="37" customWidth="1"/>
    <col min="8706" max="8706" width="66.33203125" style="37" customWidth="1"/>
    <col min="8707" max="8738" width="8.1640625" style="37" customWidth="1"/>
    <col min="8739" max="8739" width="13.5" style="37" customWidth="1"/>
    <col min="8740" max="8740" width="11.5" style="37" bestFit="1" customWidth="1"/>
    <col min="8741" max="8741" width="8.1640625" style="37" customWidth="1"/>
    <col min="8742" max="8742" width="11.5" style="37" bestFit="1" customWidth="1"/>
    <col min="8743" max="8755" width="8.1640625" style="37" customWidth="1"/>
    <col min="8756" max="8757" width="11.1640625" style="37" customWidth="1"/>
    <col min="8758" max="8759" width="9.5" style="37" customWidth="1"/>
    <col min="8760" max="8960" width="12" style="37"/>
    <col min="8961" max="8961" width="4.6640625" style="37" customWidth="1"/>
    <col min="8962" max="8962" width="66.33203125" style="37" customWidth="1"/>
    <col min="8963" max="8994" width="8.1640625" style="37" customWidth="1"/>
    <col min="8995" max="8995" width="13.5" style="37" customWidth="1"/>
    <col min="8996" max="8996" width="11.5" style="37" bestFit="1" customWidth="1"/>
    <col min="8997" max="8997" width="8.1640625" style="37" customWidth="1"/>
    <col min="8998" max="8998" width="11.5" style="37" bestFit="1" customWidth="1"/>
    <col min="8999" max="9011" width="8.1640625" style="37" customWidth="1"/>
    <col min="9012" max="9013" width="11.1640625" style="37" customWidth="1"/>
    <col min="9014" max="9015" width="9.5" style="37" customWidth="1"/>
    <col min="9016" max="9216" width="12" style="37"/>
    <col min="9217" max="9217" width="4.6640625" style="37" customWidth="1"/>
    <col min="9218" max="9218" width="66.33203125" style="37" customWidth="1"/>
    <col min="9219" max="9250" width="8.1640625" style="37" customWidth="1"/>
    <col min="9251" max="9251" width="13.5" style="37" customWidth="1"/>
    <col min="9252" max="9252" width="11.5" style="37" bestFit="1" customWidth="1"/>
    <col min="9253" max="9253" width="8.1640625" style="37" customWidth="1"/>
    <col min="9254" max="9254" width="11.5" style="37" bestFit="1" customWidth="1"/>
    <col min="9255" max="9267" width="8.1640625" style="37" customWidth="1"/>
    <col min="9268" max="9269" width="11.1640625" style="37" customWidth="1"/>
    <col min="9270" max="9271" width="9.5" style="37" customWidth="1"/>
    <col min="9272" max="9472" width="12" style="37"/>
    <col min="9473" max="9473" width="4.6640625" style="37" customWidth="1"/>
    <col min="9474" max="9474" width="66.33203125" style="37" customWidth="1"/>
    <col min="9475" max="9506" width="8.1640625" style="37" customWidth="1"/>
    <col min="9507" max="9507" width="13.5" style="37" customWidth="1"/>
    <col min="9508" max="9508" width="11.5" style="37" bestFit="1" customWidth="1"/>
    <col min="9509" max="9509" width="8.1640625" style="37" customWidth="1"/>
    <col min="9510" max="9510" width="11.5" style="37" bestFit="1" customWidth="1"/>
    <col min="9511" max="9523" width="8.1640625" style="37" customWidth="1"/>
    <col min="9524" max="9525" width="11.1640625" style="37" customWidth="1"/>
    <col min="9526" max="9527" width="9.5" style="37" customWidth="1"/>
    <col min="9528" max="9728" width="12" style="37"/>
    <col min="9729" max="9729" width="4.6640625" style="37" customWidth="1"/>
    <col min="9730" max="9730" width="66.33203125" style="37" customWidth="1"/>
    <col min="9731" max="9762" width="8.1640625" style="37" customWidth="1"/>
    <col min="9763" max="9763" width="13.5" style="37" customWidth="1"/>
    <col min="9764" max="9764" width="11.5" style="37" bestFit="1" customWidth="1"/>
    <col min="9765" max="9765" width="8.1640625" style="37" customWidth="1"/>
    <col min="9766" max="9766" width="11.5" style="37" bestFit="1" customWidth="1"/>
    <col min="9767" max="9779" width="8.1640625" style="37" customWidth="1"/>
    <col min="9780" max="9781" width="11.1640625" style="37" customWidth="1"/>
    <col min="9782" max="9783" width="9.5" style="37" customWidth="1"/>
    <col min="9784" max="9984" width="12" style="37"/>
    <col min="9985" max="9985" width="4.6640625" style="37" customWidth="1"/>
    <col min="9986" max="9986" width="66.33203125" style="37" customWidth="1"/>
    <col min="9987" max="10018" width="8.1640625" style="37" customWidth="1"/>
    <col min="10019" max="10019" width="13.5" style="37" customWidth="1"/>
    <col min="10020" max="10020" width="11.5" style="37" bestFit="1" customWidth="1"/>
    <col min="10021" max="10021" width="8.1640625" style="37" customWidth="1"/>
    <col min="10022" max="10022" width="11.5" style="37" bestFit="1" customWidth="1"/>
    <col min="10023" max="10035" width="8.1640625" style="37" customWidth="1"/>
    <col min="10036" max="10037" width="11.1640625" style="37" customWidth="1"/>
    <col min="10038" max="10039" width="9.5" style="37" customWidth="1"/>
    <col min="10040" max="10240" width="12" style="37"/>
    <col min="10241" max="10241" width="4.6640625" style="37" customWidth="1"/>
    <col min="10242" max="10242" width="66.33203125" style="37" customWidth="1"/>
    <col min="10243" max="10274" width="8.1640625" style="37" customWidth="1"/>
    <col min="10275" max="10275" width="13.5" style="37" customWidth="1"/>
    <col min="10276" max="10276" width="11.5" style="37" bestFit="1" customWidth="1"/>
    <col min="10277" max="10277" width="8.1640625" style="37" customWidth="1"/>
    <col min="10278" max="10278" width="11.5" style="37" bestFit="1" customWidth="1"/>
    <col min="10279" max="10291" width="8.1640625" style="37" customWidth="1"/>
    <col min="10292" max="10293" width="11.1640625" style="37" customWidth="1"/>
    <col min="10294" max="10295" width="9.5" style="37" customWidth="1"/>
    <col min="10296" max="10496" width="12" style="37"/>
    <col min="10497" max="10497" width="4.6640625" style="37" customWidth="1"/>
    <col min="10498" max="10498" width="66.33203125" style="37" customWidth="1"/>
    <col min="10499" max="10530" width="8.1640625" style="37" customWidth="1"/>
    <col min="10531" max="10531" width="13.5" style="37" customWidth="1"/>
    <col min="10532" max="10532" width="11.5" style="37" bestFit="1" customWidth="1"/>
    <col min="10533" max="10533" width="8.1640625" style="37" customWidth="1"/>
    <col min="10534" max="10534" width="11.5" style="37" bestFit="1" customWidth="1"/>
    <col min="10535" max="10547" width="8.1640625" style="37" customWidth="1"/>
    <col min="10548" max="10549" width="11.1640625" style="37" customWidth="1"/>
    <col min="10550" max="10551" width="9.5" style="37" customWidth="1"/>
    <col min="10552" max="10752" width="12" style="37"/>
    <col min="10753" max="10753" width="4.6640625" style="37" customWidth="1"/>
    <col min="10754" max="10754" width="66.33203125" style="37" customWidth="1"/>
    <col min="10755" max="10786" width="8.1640625" style="37" customWidth="1"/>
    <col min="10787" max="10787" width="13.5" style="37" customWidth="1"/>
    <col min="10788" max="10788" width="11.5" style="37" bestFit="1" customWidth="1"/>
    <col min="10789" max="10789" width="8.1640625" style="37" customWidth="1"/>
    <col min="10790" max="10790" width="11.5" style="37" bestFit="1" customWidth="1"/>
    <col min="10791" max="10803" width="8.1640625" style="37" customWidth="1"/>
    <col min="10804" max="10805" width="11.1640625" style="37" customWidth="1"/>
    <col min="10806" max="10807" width="9.5" style="37" customWidth="1"/>
    <col min="10808" max="11008" width="12" style="37"/>
    <col min="11009" max="11009" width="4.6640625" style="37" customWidth="1"/>
    <col min="11010" max="11010" width="66.33203125" style="37" customWidth="1"/>
    <col min="11011" max="11042" width="8.1640625" style="37" customWidth="1"/>
    <col min="11043" max="11043" width="13.5" style="37" customWidth="1"/>
    <col min="11044" max="11044" width="11.5" style="37" bestFit="1" customWidth="1"/>
    <col min="11045" max="11045" width="8.1640625" style="37" customWidth="1"/>
    <col min="11046" max="11046" width="11.5" style="37" bestFit="1" customWidth="1"/>
    <col min="11047" max="11059" width="8.1640625" style="37" customWidth="1"/>
    <col min="11060" max="11061" width="11.1640625" style="37" customWidth="1"/>
    <col min="11062" max="11063" width="9.5" style="37" customWidth="1"/>
    <col min="11064" max="11264" width="12" style="37"/>
    <col min="11265" max="11265" width="4.6640625" style="37" customWidth="1"/>
    <col min="11266" max="11266" width="66.33203125" style="37" customWidth="1"/>
    <col min="11267" max="11298" width="8.1640625" style="37" customWidth="1"/>
    <col min="11299" max="11299" width="13.5" style="37" customWidth="1"/>
    <col min="11300" max="11300" width="11.5" style="37" bestFit="1" customWidth="1"/>
    <col min="11301" max="11301" width="8.1640625" style="37" customWidth="1"/>
    <col min="11302" max="11302" width="11.5" style="37" bestFit="1" customWidth="1"/>
    <col min="11303" max="11315" width="8.1640625" style="37" customWidth="1"/>
    <col min="11316" max="11317" width="11.1640625" style="37" customWidth="1"/>
    <col min="11318" max="11319" width="9.5" style="37" customWidth="1"/>
    <col min="11320" max="11520" width="12" style="37"/>
    <col min="11521" max="11521" width="4.6640625" style="37" customWidth="1"/>
    <col min="11522" max="11522" width="66.33203125" style="37" customWidth="1"/>
    <col min="11523" max="11554" width="8.1640625" style="37" customWidth="1"/>
    <col min="11555" max="11555" width="13.5" style="37" customWidth="1"/>
    <col min="11556" max="11556" width="11.5" style="37" bestFit="1" customWidth="1"/>
    <col min="11557" max="11557" width="8.1640625" style="37" customWidth="1"/>
    <col min="11558" max="11558" width="11.5" style="37" bestFit="1" customWidth="1"/>
    <col min="11559" max="11571" width="8.1640625" style="37" customWidth="1"/>
    <col min="11572" max="11573" width="11.1640625" style="37" customWidth="1"/>
    <col min="11574" max="11575" width="9.5" style="37" customWidth="1"/>
    <col min="11576" max="11776" width="12" style="37"/>
    <col min="11777" max="11777" width="4.6640625" style="37" customWidth="1"/>
    <col min="11778" max="11778" width="66.33203125" style="37" customWidth="1"/>
    <col min="11779" max="11810" width="8.1640625" style="37" customWidth="1"/>
    <col min="11811" max="11811" width="13.5" style="37" customWidth="1"/>
    <col min="11812" max="11812" width="11.5" style="37" bestFit="1" customWidth="1"/>
    <col min="11813" max="11813" width="8.1640625" style="37" customWidth="1"/>
    <col min="11814" max="11814" width="11.5" style="37" bestFit="1" customWidth="1"/>
    <col min="11815" max="11827" width="8.1640625" style="37" customWidth="1"/>
    <col min="11828" max="11829" width="11.1640625" style="37" customWidth="1"/>
    <col min="11830" max="11831" width="9.5" style="37" customWidth="1"/>
    <col min="11832" max="12032" width="12" style="37"/>
    <col min="12033" max="12033" width="4.6640625" style="37" customWidth="1"/>
    <col min="12034" max="12034" width="66.33203125" style="37" customWidth="1"/>
    <col min="12035" max="12066" width="8.1640625" style="37" customWidth="1"/>
    <col min="12067" max="12067" width="13.5" style="37" customWidth="1"/>
    <col min="12068" max="12068" width="11.5" style="37" bestFit="1" customWidth="1"/>
    <col min="12069" max="12069" width="8.1640625" style="37" customWidth="1"/>
    <col min="12070" max="12070" width="11.5" style="37" bestFit="1" customWidth="1"/>
    <col min="12071" max="12083" width="8.1640625" style="37" customWidth="1"/>
    <col min="12084" max="12085" width="11.1640625" style="37" customWidth="1"/>
    <col min="12086" max="12087" width="9.5" style="37" customWidth="1"/>
    <col min="12088" max="12288" width="12" style="37"/>
    <col min="12289" max="12289" width="4.6640625" style="37" customWidth="1"/>
    <col min="12290" max="12290" width="66.33203125" style="37" customWidth="1"/>
    <col min="12291" max="12322" width="8.1640625" style="37" customWidth="1"/>
    <col min="12323" max="12323" width="13.5" style="37" customWidth="1"/>
    <col min="12324" max="12324" width="11.5" style="37" bestFit="1" customWidth="1"/>
    <col min="12325" max="12325" width="8.1640625" style="37" customWidth="1"/>
    <col min="12326" max="12326" width="11.5" style="37" bestFit="1" customWidth="1"/>
    <col min="12327" max="12339" width="8.1640625" style="37" customWidth="1"/>
    <col min="12340" max="12341" width="11.1640625" style="37" customWidth="1"/>
    <col min="12342" max="12343" width="9.5" style="37" customWidth="1"/>
    <col min="12344" max="12544" width="12" style="37"/>
    <col min="12545" max="12545" width="4.6640625" style="37" customWidth="1"/>
    <col min="12546" max="12546" width="66.33203125" style="37" customWidth="1"/>
    <col min="12547" max="12578" width="8.1640625" style="37" customWidth="1"/>
    <col min="12579" max="12579" width="13.5" style="37" customWidth="1"/>
    <col min="12580" max="12580" width="11.5" style="37" bestFit="1" customWidth="1"/>
    <col min="12581" max="12581" width="8.1640625" style="37" customWidth="1"/>
    <col min="12582" max="12582" width="11.5" style="37" bestFit="1" customWidth="1"/>
    <col min="12583" max="12595" width="8.1640625" style="37" customWidth="1"/>
    <col min="12596" max="12597" width="11.1640625" style="37" customWidth="1"/>
    <col min="12598" max="12599" width="9.5" style="37" customWidth="1"/>
    <col min="12600" max="12800" width="12" style="37"/>
    <col min="12801" max="12801" width="4.6640625" style="37" customWidth="1"/>
    <col min="12802" max="12802" width="66.33203125" style="37" customWidth="1"/>
    <col min="12803" max="12834" width="8.1640625" style="37" customWidth="1"/>
    <col min="12835" max="12835" width="13.5" style="37" customWidth="1"/>
    <col min="12836" max="12836" width="11.5" style="37" bestFit="1" customWidth="1"/>
    <col min="12837" max="12837" width="8.1640625" style="37" customWidth="1"/>
    <col min="12838" max="12838" width="11.5" style="37" bestFit="1" customWidth="1"/>
    <col min="12839" max="12851" width="8.1640625" style="37" customWidth="1"/>
    <col min="12852" max="12853" width="11.1640625" style="37" customWidth="1"/>
    <col min="12854" max="12855" width="9.5" style="37" customWidth="1"/>
    <col min="12856" max="13056" width="12" style="37"/>
    <col min="13057" max="13057" width="4.6640625" style="37" customWidth="1"/>
    <col min="13058" max="13058" width="66.33203125" style="37" customWidth="1"/>
    <col min="13059" max="13090" width="8.1640625" style="37" customWidth="1"/>
    <col min="13091" max="13091" width="13.5" style="37" customWidth="1"/>
    <col min="13092" max="13092" width="11.5" style="37" bestFit="1" customWidth="1"/>
    <col min="13093" max="13093" width="8.1640625" style="37" customWidth="1"/>
    <col min="13094" max="13094" width="11.5" style="37" bestFit="1" customWidth="1"/>
    <col min="13095" max="13107" width="8.1640625" style="37" customWidth="1"/>
    <col min="13108" max="13109" width="11.1640625" style="37" customWidth="1"/>
    <col min="13110" max="13111" width="9.5" style="37" customWidth="1"/>
    <col min="13112" max="13312" width="12" style="37"/>
    <col min="13313" max="13313" width="4.6640625" style="37" customWidth="1"/>
    <col min="13314" max="13314" width="66.33203125" style="37" customWidth="1"/>
    <col min="13315" max="13346" width="8.1640625" style="37" customWidth="1"/>
    <col min="13347" max="13347" width="13.5" style="37" customWidth="1"/>
    <col min="13348" max="13348" width="11.5" style="37" bestFit="1" customWidth="1"/>
    <col min="13349" max="13349" width="8.1640625" style="37" customWidth="1"/>
    <col min="13350" max="13350" width="11.5" style="37" bestFit="1" customWidth="1"/>
    <col min="13351" max="13363" width="8.1640625" style="37" customWidth="1"/>
    <col min="13364" max="13365" width="11.1640625" style="37" customWidth="1"/>
    <col min="13366" max="13367" width="9.5" style="37" customWidth="1"/>
    <col min="13368" max="13568" width="12" style="37"/>
    <col min="13569" max="13569" width="4.6640625" style="37" customWidth="1"/>
    <col min="13570" max="13570" width="66.33203125" style="37" customWidth="1"/>
    <col min="13571" max="13602" width="8.1640625" style="37" customWidth="1"/>
    <col min="13603" max="13603" width="13.5" style="37" customWidth="1"/>
    <col min="13604" max="13604" width="11.5" style="37" bestFit="1" customWidth="1"/>
    <col min="13605" max="13605" width="8.1640625" style="37" customWidth="1"/>
    <col min="13606" max="13606" width="11.5" style="37" bestFit="1" customWidth="1"/>
    <col min="13607" max="13619" width="8.1640625" style="37" customWidth="1"/>
    <col min="13620" max="13621" width="11.1640625" style="37" customWidth="1"/>
    <col min="13622" max="13623" width="9.5" style="37" customWidth="1"/>
    <col min="13624" max="13824" width="12" style="37"/>
    <col min="13825" max="13825" width="4.6640625" style="37" customWidth="1"/>
    <col min="13826" max="13826" width="66.33203125" style="37" customWidth="1"/>
    <col min="13827" max="13858" width="8.1640625" style="37" customWidth="1"/>
    <col min="13859" max="13859" width="13.5" style="37" customWidth="1"/>
    <col min="13860" max="13860" width="11.5" style="37" bestFit="1" customWidth="1"/>
    <col min="13861" max="13861" width="8.1640625" style="37" customWidth="1"/>
    <col min="13862" max="13862" width="11.5" style="37" bestFit="1" customWidth="1"/>
    <col min="13863" max="13875" width="8.1640625" style="37" customWidth="1"/>
    <col min="13876" max="13877" width="11.1640625" style="37" customWidth="1"/>
    <col min="13878" max="13879" width="9.5" style="37" customWidth="1"/>
    <col min="13880" max="14080" width="12" style="37"/>
    <col min="14081" max="14081" width="4.6640625" style="37" customWidth="1"/>
    <col min="14082" max="14082" width="66.33203125" style="37" customWidth="1"/>
    <col min="14083" max="14114" width="8.1640625" style="37" customWidth="1"/>
    <col min="14115" max="14115" width="13.5" style="37" customWidth="1"/>
    <col min="14116" max="14116" width="11.5" style="37" bestFit="1" customWidth="1"/>
    <col min="14117" max="14117" width="8.1640625" style="37" customWidth="1"/>
    <col min="14118" max="14118" width="11.5" style="37" bestFit="1" customWidth="1"/>
    <col min="14119" max="14131" width="8.1640625" style="37" customWidth="1"/>
    <col min="14132" max="14133" width="11.1640625" style="37" customWidth="1"/>
    <col min="14134" max="14135" width="9.5" style="37" customWidth="1"/>
    <col min="14136" max="14336" width="12" style="37"/>
    <col min="14337" max="14337" width="4.6640625" style="37" customWidth="1"/>
    <col min="14338" max="14338" width="66.33203125" style="37" customWidth="1"/>
    <col min="14339" max="14370" width="8.1640625" style="37" customWidth="1"/>
    <col min="14371" max="14371" width="13.5" style="37" customWidth="1"/>
    <col min="14372" max="14372" width="11.5" style="37" bestFit="1" customWidth="1"/>
    <col min="14373" max="14373" width="8.1640625" style="37" customWidth="1"/>
    <col min="14374" max="14374" width="11.5" style="37" bestFit="1" customWidth="1"/>
    <col min="14375" max="14387" width="8.1640625" style="37" customWidth="1"/>
    <col min="14388" max="14389" width="11.1640625" style="37" customWidth="1"/>
    <col min="14390" max="14391" width="9.5" style="37" customWidth="1"/>
    <col min="14392" max="14592" width="12" style="37"/>
    <col min="14593" max="14593" width="4.6640625" style="37" customWidth="1"/>
    <col min="14594" max="14594" width="66.33203125" style="37" customWidth="1"/>
    <col min="14595" max="14626" width="8.1640625" style="37" customWidth="1"/>
    <col min="14627" max="14627" width="13.5" style="37" customWidth="1"/>
    <col min="14628" max="14628" width="11.5" style="37" bestFit="1" customWidth="1"/>
    <col min="14629" max="14629" width="8.1640625" style="37" customWidth="1"/>
    <col min="14630" max="14630" width="11.5" style="37" bestFit="1" customWidth="1"/>
    <col min="14631" max="14643" width="8.1640625" style="37" customWidth="1"/>
    <col min="14644" max="14645" width="11.1640625" style="37" customWidth="1"/>
    <col min="14646" max="14647" width="9.5" style="37" customWidth="1"/>
    <col min="14648" max="14848" width="12" style="37"/>
    <col min="14849" max="14849" width="4.6640625" style="37" customWidth="1"/>
    <col min="14850" max="14850" width="66.33203125" style="37" customWidth="1"/>
    <col min="14851" max="14882" width="8.1640625" style="37" customWidth="1"/>
    <col min="14883" max="14883" width="13.5" style="37" customWidth="1"/>
    <col min="14884" max="14884" width="11.5" style="37" bestFit="1" customWidth="1"/>
    <col min="14885" max="14885" width="8.1640625" style="37" customWidth="1"/>
    <col min="14886" max="14886" width="11.5" style="37" bestFit="1" customWidth="1"/>
    <col min="14887" max="14899" width="8.1640625" style="37" customWidth="1"/>
    <col min="14900" max="14901" width="11.1640625" style="37" customWidth="1"/>
    <col min="14902" max="14903" width="9.5" style="37" customWidth="1"/>
    <col min="14904" max="15104" width="12" style="37"/>
    <col min="15105" max="15105" width="4.6640625" style="37" customWidth="1"/>
    <col min="15106" max="15106" width="66.33203125" style="37" customWidth="1"/>
    <col min="15107" max="15138" width="8.1640625" style="37" customWidth="1"/>
    <col min="15139" max="15139" width="13.5" style="37" customWidth="1"/>
    <col min="15140" max="15140" width="11.5" style="37" bestFit="1" customWidth="1"/>
    <col min="15141" max="15141" width="8.1640625" style="37" customWidth="1"/>
    <col min="15142" max="15142" width="11.5" style="37" bestFit="1" customWidth="1"/>
    <col min="15143" max="15155" width="8.1640625" style="37" customWidth="1"/>
    <col min="15156" max="15157" width="11.1640625" style="37" customWidth="1"/>
    <col min="15158" max="15159" width="9.5" style="37" customWidth="1"/>
    <col min="15160" max="15360" width="12" style="37"/>
    <col min="15361" max="15361" width="4.6640625" style="37" customWidth="1"/>
    <col min="15362" max="15362" width="66.33203125" style="37" customWidth="1"/>
    <col min="15363" max="15394" width="8.1640625" style="37" customWidth="1"/>
    <col min="15395" max="15395" width="13.5" style="37" customWidth="1"/>
    <col min="15396" max="15396" width="11.5" style="37" bestFit="1" customWidth="1"/>
    <col min="15397" max="15397" width="8.1640625" style="37" customWidth="1"/>
    <col min="15398" max="15398" width="11.5" style="37" bestFit="1" customWidth="1"/>
    <col min="15399" max="15411" width="8.1640625" style="37" customWidth="1"/>
    <col min="15412" max="15413" width="11.1640625" style="37" customWidth="1"/>
    <col min="15414" max="15415" width="9.5" style="37" customWidth="1"/>
    <col min="15416" max="15616" width="12" style="37"/>
    <col min="15617" max="15617" width="4.6640625" style="37" customWidth="1"/>
    <col min="15618" max="15618" width="66.33203125" style="37" customWidth="1"/>
    <col min="15619" max="15650" width="8.1640625" style="37" customWidth="1"/>
    <col min="15651" max="15651" width="13.5" style="37" customWidth="1"/>
    <col min="15652" max="15652" width="11.5" style="37" bestFit="1" customWidth="1"/>
    <col min="15653" max="15653" width="8.1640625" style="37" customWidth="1"/>
    <col min="15654" max="15654" width="11.5" style="37" bestFit="1" customWidth="1"/>
    <col min="15655" max="15667" width="8.1640625" style="37" customWidth="1"/>
    <col min="15668" max="15669" width="11.1640625" style="37" customWidth="1"/>
    <col min="15670" max="15671" width="9.5" style="37" customWidth="1"/>
    <col min="15672" max="15872" width="12" style="37"/>
    <col min="15873" max="15873" width="4.6640625" style="37" customWidth="1"/>
    <col min="15874" max="15874" width="66.33203125" style="37" customWidth="1"/>
    <col min="15875" max="15906" width="8.1640625" style="37" customWidth="1"/>
    <col min="15907" max="15907" width="13.5" style="37" customWidth="1"/>
    <col min="15908" max="15908" width="11.5" style="37" bestFit="1" customWidth="1"/>
    <col min="15909" max="15909" width="8.1640625" style="37" customWidth="1"/>
    <col min="15910" max="15910" width="11.5" style="37" bestFit="1" customWidth="1"/>
    <col min="15911" max="15923" width="8.1640625" style="37" customWidth="1"/>
    <col min="15924" max="15925" width="11.1640625" style="37" customWidth="1"/>
    <col min="15926" max="15927" width="9.5" style="37" customWidth="1"/>
    <col min="15928" max="16128" width="12" style="37"/>
    <col min="16129" max="16129" width="4.6640625" style="37" customWidth="1"/>
    <col min="16130" max="16130" width="66.33203125" style="37" customWidth="1"/>
    <col min="16131" max="16162" width="8.1640625" style="37" customWidth="1"/>
    <col min="16163" max="16163" width="13.5" style="37" customWidth="1"/>
    <col min="16164" max="16164" width="11.5" style="37" bestFit="1" customWidth="1"/>
    <col min="16165" max="16165" width="8.1640625" style="37" customWidth="1"/>
    <col min="16166" max="16166" width="11.5" style="37" bestFit="1" customWidth="1"/>
    <col min="16167" max="16179" width="8.1640625" style="37" customWidth="1"/>
    <col min="16180" max="16181" width="11.1640625" style="37" customWidth="1"/>
    <col min="16182" max="16183" width="9.5" style="37" customWidth="1"/>
    <col min="16184" max="16384" width="12" style="37"/>
  </cols>
  <sheetData>
    <row r="1" spans="1:55" s="1" customFormat="1" ht="29.25" customHeight="1">
      <c r="A1" s="411" t="s">
        <v>0</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t="s">
        <v>0</v>
      </c>
      <c r="AF1" s="411"/>
      <c r="AG1" s="411"/>
      <c r="AH1" s="411"/>
      <c r="AI1" s="411"/>
      <c r="AJ1" s="411"/>
      <c r="AK1" s="411"/>
      <c r="AL1" s="411"/>
      <c r="AM1" s="411"/>
      <c r="AN1" s="411"/>
      <c r="AO1" s="411"/>
      <c r="AP1" s="411"/>
      <c r="AQ1" s="411"/>
      <c r="AR1" s="411"/>
      <c r="AS1" s="411"/>
      <c r="AT1" s="411"/>
      <c r="AU1" s="411"/>
      <c r="AV1" s="411"/>
      <c r="AW1" s="411"/>
      <c r="AX1" s="411"/>
      <c r="AY1" s="411"/>
      <c r="AZ1" s="411"/>
      <c r="BA1" s="411"/>
    </row>
    <row r="2" spans="1:55" s="11" customFormat="1" ht="18.75" customHeight="1">
      <c r="A2" s="2"/>
      <c r="B2" s="3" t="s">
        <v>1</v>
      </c>
      <c r="C2" s="412" t="s">
        <v>2</v>
      </c>
      <c r="D2" s="412"/>
      <c r="E2" s="4"/>
      <c r="F2" s="4"/>
      <c r="G2" s="413" t="s">
        <v>3</v>
      </c>
      <c r="H2" s="414"/>
      <c r="I2" s="414"/>
      <c r="J2" s="414"/>
      <c r="K2" s="414"/>
      <c r="L2" s="414"/>
      <c r="M2" s="414"/>
      <c r="N2" s="414"/>
      <c r="O2" s="414"/>
      <c r="P2" s="414"/>
      <c r="Q2" s="414"/>
      <c r="R2" s="414"/>
      <c r="S2" s="414"/>
      <c r="T2" s="415"/>
      <c r="U2" s="416" t="s">
        <v>4</v>
      </c>
      <c r="V2" s="414"/>
      <c r="W2" s="414"/>
      <c r="X2" s="414"/>
      <c r="Y2" s="414"/>
      <c r="Z2" s="414"/>
      <c r="AA2" s="414"/>
      <c r="AB2" s="414"/>
      <c r="AC2" s="414"/>
      <c r="AD2" s="417"/>
      <c r="AE2" s="412" t="s">
        <v>5</v>
      </c>
      <c r="AF2" s="418"/>
      <c r="AG2" s="419" t="s">
        <v>6</v>
      </c>
      <c r="AH2" s="418"/>
      <c r="AI2" s="5" t="s">
        <v>7</v>
      </c>
      <c r="AJ2" s="419" t="s">
        <v>8</v>
      </c>
      <c r="AK2" s="412"/>
      <c r="AL2" s="6"/>
      <c r="AM2" s="7"/>
      <c r="AN2" s="420" t="s">
        <v>9</v>
      </c>
      <c r="AO2" s="421"/>
      <c r="AP2" s="421"/>
      <c r="AQ2" s="421"/>
      <c r="AR2" s="421"/>
      <c r="AS2" s="421"/>
      <c r="AT2" s="419" t="s">
        <v>10</v>
      </c>
      <c r="AU2" s="418"/>
      <c r="AV2" s="419" t="s">
        <v>11</v>
      </c>
      <c r="AW2" s="418"/>
      <c r="AX2" s="412" t="s">
        <v>12</v>
      </c>
      <c r="AY2" s="412"/>
      <c r="AZ2" s="8"/>
      <c r="BA2" s="6"/>
      <c r="BB2" s="9"/>
      <c r="BC2" s="10"/>
    </row>
    <row r="3" spans="1:55" s="26" customFormat="1" ht="12.75" customHeight="1">
      <c r="A3" s="12"/>
      <c r="B3" s="13"/>
      <c r="C3" s="14"/>
      <c r="D3" s="14"/>
      <c r="E3" s="14"/>
      <c r="F3" s="14"/>
      <c r="G3" s="441" t="s">
        <v>13</v>
      </c>
      <c r="H3" s="431"/>
      <c r="I3" s="433" t="s">
        <v>14</v>
      </c>
      <c r="J3" s="431"/>
      <c r="K3" s="432" t="s">
        <v>15</v>
      </c>
      <c r="L3" s="432"/>
      <c r="M3" s="433" t="s">
        <v>16</v>
      </c>
      <c r="N3" s="432"/>
      <c r="O3" s="15"/>
      <c r="P3" s="15"/>
      <c r="Q3" s="433" t="s">
        <v>17</v>
      </c>
      <c r="R3" s="431"/>
      <c r="S3" s="436" t="s">
        <v>18</v>
      </c>
      <c r="T3" s="436"/>
      <c r="U3" s="433" t="s">
        <v>19</v>
      </c>
      <c r="V3" s="431"/>
      <c r="W3" s="433" t="s">
        <v>20</v>
      </c>
      <c r="X3" s="431"/>
      <c r="Y3" s="433" t="s">
        <v>21</v>
      </c>
      <c r="Z3" s="431"/>
      <c r="AA3" s="436" t="s">
        <v>22</v>
      </c>
      <c r="AB3" s="436"/>
      <c r="AC3" s="433" t="s">
        <v>23</v>
      </c>
      <c r="AD3" s="438"/>
      <c r="AE3" s="15"/>
      <c r="AF3" s="16"/>
      <c r="AG3" s="15"/>
      <c r="AH3" s="15"/>
      <c r="AI3" s="440"/>
      <c r="AJ3" s="15"/>
      <c r="AK3" s="15"/>
      <c r="AL3" s="17"/>
      <c r="AM3" s="18"/>
      <c r="AN3" s="430" t="s">
        <v>24</v>
      </c>
      <c r="AO3" s="431"/>
      <c r="AP3" s="432" t="s">
        <v>25</v>
      </c>
      <c r="AQ3" s="431"/>
      <c r="AR3" s="422" t="s">
        <v>26</v>
      </c>
      <c r="AS3" s="423"/>
      <c r="AT3" s="19"/>
      <c r="AU3" s="20"/>
      <c r="AV3" s="21"/>
      <c r="AW3" s="21"/>
      <c r="AX3" s="19"/>
      <c r="AY3" s="21"/>
      <c r="AZ3" s="22"/>
      <c r="BA3" s="23"/>
      <c r="BB3" s="24"/>
      <c r="BC3" s="25"/>
    </row>
    <row r="4" spans="1:55" ht="141.75" customHeight="1">
      <c r="A4" s="27"/>
      <c r="B4" s="28" t="s">
        <v>27</v>
      </c>
      <c r="C4" s="29"/>
      <c r="D4" s="30"/>
      <c r="E4" s="31"/>
      <c r="F4" s="32"/>
      <c r="G4" s="442"/>
      <c r="H4" s="429"/>
      <c r="I4" s="434"/>
      <c r="J4" s="429"/>
      <c r="K4" s="428"/>
      <c r="L4" s="428"/>
      <c r="M4" s="434"/>
      <c r="N4" s="428"/>
      <c r="O4" s="426"/>
      <c r="P4" s="427"/>
      <c r="Q4" s="434"/>
      <c r="R4" s="429"/>
      <c r="S4" s="437"/>
      <c r="T4" s="437"/>
      <c r="U4" s="434"/>
      <c r="V4" s="429"/>
      <c r="W4" s="434"/>
      <c r="X4" s="429"/>
      <c r="Y4" s="434"/>
      <c r="Z4" s="429"/>
      <c r="AA4" s="437"/>
      <c r="AB4" s="437"/>
      <c r="AC4" s="434"/>
      <c r="AD4" s="439"/>
      <c r="AE4" s="428"/>
      <c r="AF4" s="429"/>
      <c r="AG4" s="33"/>
      <c r="AH4" s="30"/>
      <c r="AI4" s="440"/>
      <c r="AJ4" s="33"/>
      <c r="AK4" s="34"/>
      <c r="AL4" s="33"/>
      <c r="AM4" s="30"/>
      <c r="AN4" s="428"/>
      <c r="AO4" s="429"/>
      <c r="AP4" s="428"/>
      <c r="AQ4" s="429"/>
      <c r="AR4" s="424"/>
      <c r="AS4" s="425"/>
      <c r="AT4" s="33"/>
      <c r="AU4" s="30"/>
      <c r="AV4" s="33"/>
      <c r="AW4" s="30"/>
      <c r="AX4" s="33"/>
      <c r="AY4" s="30"/>
      <c r="AZ4" s="33"/>
      <c r="BA4" s="34"/>
      <c r="BB4" s="35"/>
      <c r="BC4" s="36"/>
    </row>
    <row r="5" spans="1:55" ht="30" customHeight="1">
      <c r="A5" s="38"/>
      <c r="B5" s="39" t="s">
        <v>28</v>
      </c>
      <c r="C5" s="40">
        <v>289</v>
      </c>
      <c r="D5" s="41">
        <v>2</v>
      </c>
      <c r="E5" s="42">
        <v>232</v>
      </c>
      <c r="F5" s="41">
        <v>0</v>
      </c>
      <c r="G5" s="43">
        <v>0</v>
      </c>
      <c r="H5" s="41">
        <v>0</v>
      </c>
      <c r="I5" s="44">
        <v>0</v>
      </c>
      <c r="J5" s="45">
        <v>0</v>
      </c>
      <c r="K5" s="43">
        <v>0</v>
      </c>
      <c r="L5" s="41">
        <v>0</v>
      </c>
      <c r="M5" s="46">
        <v>63</v>
      </c>
      <c r="N5" s="41">
        <v>1</v>
      </c>
      <c r="O5" s="46">
        <v>33</v>
      </c>
      <c r="P5" s="41">
        <v>1</v>
      </c>
      <c r="Q5" s="43">
        <v>0</v>
      </c>
      <c r="R5" s="41">
        <v>0</v>
      </c>
      <c r="S5" s="43">
        <v>1</v>
      </c>
      <c r="T5" s="41">
        <v>0</v>
      </c>
      <c r="U5" s="43">
        <v>3</v>
      </c>
      <c r="V5" s="41">
        <v>0</v>
      </c>
      <c r="W5" s="43">
        <v>3</v>
      </c>
      <c r="X5" s="41">
        <v>0</v>
      </c>
      <c r="Y5" s="43">
        <v>0</v>
      </c>
      <c r="Z5" s="41">
        <v>0</v>
      </c>
      <c r="AA5" s="44">
        <v>25</v>
      </c>
      <c r="AB5" s="45">
        <v>0</v>
      </c>
      <c r="AC5" s="43">
        <v>6</v>
      </c>
      <c r="AD5" s="47">
        <v>0</v>
      </c>
      <c r="AE5" s="42">
        <v>0</v>
      </c>
      <c r="AF5" s="41">
        <v>0</v>
      </c>
      <c r="AG5" s="46">
        <v>30</v>
      </c>
      <c r="AH5" s="41">
        <v>0</v>
      </c>
      <c r="AI5" s="48">
        <v>0</v>
      </c>
      <c r="AJ5" s="44">
        <f>4+AL5</f>
        <v>20</v>
      </c>
      <c r="AK5" s="45">
        <v>0</v>
      </c>
      <c r="AL5" s="43">
        <v>16</v>
      </c>
      <c r="AM5" s="45">
        <v>0</v>
      </c>
      <c r="AN5" s="44">
        <v>0</v>
      </c>
      <c r="AO5" s="45">
        <v>0</v>
      </c>
      <c r="AP5" s="46">
        <v>0</v>
      </c>
      <c r="AQ5" s="41">
        <v>0</v>
      </c>
      <c r="AR5" s="44">
        <v>0</v>
      </c>
      <c r="AS5" s="45">
        <v>0</v>
      </c>
      <c r="AT5" s="46">
        <v>1</v>
      </c>
      <c r="AU5" s="41">
        <v>0</v>
      </c>
      <c r="AV5" s="46">
        <v>0</v>
      </c>
      <c r="AW5" s="41">
        <v>0</v>
      </c>
      <c r="AX5" s="46">
        <v>7</v>
      </c>
      <c r="AY5" s="41">
        <v>0</v>
      </c>
      <c r="AZ5" s="46">
        <f>SUM(C5,G5,I5,K5,M5,Q5,S5,U5,W5,Y5,AA5,AC5,AE5,AG5,AI5,AJ5,AN5,AP5,AR5,AT5,AV5,AX5)</f>
        <v>448</v>
      </c>
      <c r="BA5" s="49">
        <f>SUM(D5,H5,J5,L5,N5,R5,T5,V5,X5,Z5,AB5,AD5,AF5,AH5,AK5,AO5,AQ5,AS5,AU5,AW5,AY5)</f>
        <v>3</v>
      </c>
      <c r="BB5" s="43">
        <f>AZ5-AL5</f>
        <v>432</v>
      </c>
      <c r="BC5" s="47">
        <f>BA5-AM5</f>
        <v>3</v>
      </c>
    </row>
    <row r="6" spans="1:55" ht="30" customHeight="1">
      <c r="A6" s="38"/>
      <c r="B6" s="39" t="s">
        <v>29</v>
      </c>
      <c r="C6" s="50">
        <v>24</v>
      </c>
      <c r="D6" s="41">
        <v>0</v>
      </c>
      <c r="E6" s="44">
        <v>16</v>
      </c>
      <c r="F6" s="41">
        <v>0</v>
      </c>
      <c r="G6" s="46">
        <v>0</v>
      </c>
      <c r="H6" s="41">
        <v>0</v>
      </c>
      <c r="I6" s="46">
        <v>0</v>
      </c>
      <c r="J6" s="41">
        <v>0</v>
      </c>
      <c r="K6" s="46">
        <v>0</v>
      </c>
      <c r="L6" s="41">
        <v>0</v>
      </c>
      <c r="M6" s="46">
        <v>4</v>
      </c>
      <c r="N6" s="41">
        <v>0</v>
      </c>
      <c r="O6" s="46">
        <v>2</v>
      </c>
      <c r="P6" s="41">
        <v>0</v>
      </c>
      <c r="Q6" s="46">
        <v>0</v>
      </c>
      <c r="R6" s="41">
        <v>0</v>
      </c>
      <c r="S6" s="46">
        <v>0</v>
      </c>
      <c r="T6" s="41">
        <v>0</v>
      </c>
      <c r="U6" s="46">
        <v>0</v>
      </c>
      <c r="V6" s="41">
        <v>0</v>
      </c>
      <c r="W6" s="46">
        <v>0</v>
      </c>
      <c r="X6" s="41">
        <v>0</v>
      </c>
      <c r="Y6" s="46">
        <v>0</v>
      </c>
      <c r="Z6" s="41">
        <v>0</v>
      </c>
      <c r="AA6" s="51">
        <v>3</v>
      </c>
      <c r="AB6" s="41">
        <v>0</v>
      </c>
      <c r="AC6" s="51">
        <v>0</v>
      </c>
      <c r="AD6" s="52">
        <v>0</v>
      </c>
      <c r="AE6" s="44">
        <v>0</v>
      </c>
      <c r="AF6" s="41">
        <v>0</v>
      </c>
      <c r="AG6" s="46">
        <v>0</v>
      </c>
      <c r="AH6" s="41">
        <v>0</v>
      </c>
      <c r="AI6" s="53">
        <v>0</v>
      </c>
      <c r="AJ6" s="54">
        <f>0+AL6</f>
        <v>3</v>
      </c>
      <c r="AK6" s="41">
        <v>0</v>
      </c>
      <c r="AL6" s="54">
        <v>3</v>
      </c>
      <c r="AM6" s="41">
        <v>0</v>
      </c>
      <c r="AN6" s="51">
        <v>0</v>
      </c>
      <c r="AO6" s="41">
        <v>0</v>
      </c>
      <c r="AP6" s="46">
        <v>0</v>
      </c>
      <c r="AQ6" s="41">
        <v>0</v>
      </c>
      <c r="AR6" s="51">
        <v>0</v>
      </c>
      <c r="AS6" s="55">
        <v>0</v>
      </c>
      <c r="AT6" s="46">
        <v>0</v>
      </c>
      <c r="AU6" s="41">
        <v>0</v>
      </c>
      <c r="AV6" s="46">
        <v>0</v>
      </c>
      <c r="AW6" s="41">
        <v>0</v>
      </c>
      <c r="AX6" s="46">
        <v>0</v>
      </c>
      <c r="AY6" s="41">
        <v>0</v>
      </c>
      <c r="AZ6" s="46">
        <f>SUM(C6,G6,I6,K6,M6,Q6,S6,U6,W6,Y6,AA6,AC6,AE6,AG6,AI6,AJ6,AN6,AP6,AR6,AT6,AV6,AX6)</f>
        <v>34</v>
      </c>
      <c r="BA6" s="56">
        <f t="shared" ref="BA6:BA27" si="0">SUM(D6,H6,J6,L6,N6,R6,T6,V6,X6,Z6,AB6,AD6,AF6,AH6,AK6,AO6,AQ6,AS6,AU6,AW6,AY6)</f>
        <v>0</v>
      </c>
      <c r="BB6" s="46">
        <f t="shared" ref="BB6:BC27" si="1">AZ6-AL6</f>
        <v>31</v>
      </c>
      <c r="BC6" s="52">
        <f t="shared" si="1"/>
        <v>0</v>
      </c>
    </row>
    <row r="7" spans="1:55" ht="30" customHeight="1">
      <c r="A7" s="38"/>
      <c r="B7" s="39" t="s">
        <v>30</v>
      </c>
      <c r="C7" s="50">
        <v>30</v>
      </c>
      <c r="D7" s="41">
        <v>2</v>
      </c>
      <c r="E7" s="44">
        <v>19</v>
      </c>
      <c r="F7" s="41">
        <v>0</v>
      </c>
      <c r="G7" s="46">
        <v>0</v>
      </c>
      <c r="H7" s="41">
        <v>0</v>
      </c>
      <c r="I7" s="46">
        <v>0</v>
      </c>
      <c r="J7" s="41">
        <v>0</v>
      </c>
      <c r="K7" s="46">
        <v>0</v>
      </c>
      <c r="L7" s="41">
        <v>0</v>
      </c>
      <c r="M7" s="46">
        <v>11</v>
      </c>
      <c r="N7" s="41">
        <v>0</v>
      </c>
      <c r="O7" s="46">
        <v>11</v>
      </c>
      <c r="P7" s="41">
        <v>0</v>
      </c>
      <c r="Q7" s="46">
        <v>0</v>
      </c>
      <c r="R7" s="41">
        <v>0</v>
      </c>
      <c r="S7" s="46">
        <v>0</v>
      </c>
      <c r="T7" s="41">
        <v>0</v>
      </c>
      <c r="U7" s="46">
        <v>2</v>
      </c>
      <c r="V7" s="41">
        <v>0</v>
      </c>
      <c r="W7" s="46">
        <v>0</v>
      </c>
      <c r="X7" s="41">
        <v>0</v>
      </c>
      <c r="Y7" s="46">
        <v>0</v>
      </c>
      <c r="Z7" s="41">
        <v>0</v>
      </c>
      <c r="AA7" s="46">
        <v>2</v>
      </c>
      <c r="AB7" s="41">
        <v>0</v>
      </c>
      <c r="AC7" s="46">
        <v>0</v>
      </c>
      <c r="AD7" s="52">
        <v>0</v>
      </c>
      <c r="AE7" s="44">
        <v>0</v>
      </c>
      <c r="AF7" s="41">
        <v>0</v>
      </c>
      <c r="AG7" s="46">
        <v>1</v>
      </c>
      <c r="AH7" s="41">
        <v>0</v>
      </c>
      <c r="AI7" s="53">
        <v>0</v>
      </c>
      <c r="AJ7" s="44">
        <f>1+AL7</f>
        <v>2</v>
      </c>
      <c r="AK7" s="41">
        <v>0</v>
      </c>
      <c r="AL7" s="44">
        <v>1</v>
      </c>
      <c r="AM7" s="41">
        <v>0</v>
      </c>
      <c r="AN7" s="46">
        <v>0</v>
      </c>
      <c r="AO7" s="41">
        <v>0</v>
      </c>
      <c r="AP7" s="46">
        <v>0</v>
      </c>
      <c r="AQ7" s="41">
        <v>0</v>
      </c>
      <c r="AR7" s="46">
        <v>0</v>
      </c>
      <c r="AS7" s="41">
        <v>0</v>
      </c>
      <c r="AT7" s="46">
        <v>0</v>
      </c>
      <c r="AU7" s="41">
        <v>0</v>
      </c>
      <c r="AV7" s="46">
        <v>0</v>
      </c>
      <c r="AW7" s="41">
        <v>0</v>
      </c>
      <c r="AX7" s="46">
        <v>0</v>
      </c>
      <c r="AY7" s="41">
        <v>0</v>
      </c>
      <c r="AZ7" s="46">
        <f t="shared" ref="AZ7:AZ25" si="2">SUM(C7,G7,I7,K7,M7,Q7,S7,U7,W7,Y7,AA7,AC7,AE7,AG7,AI7,AJ7,AN7,AP7,AR7,AT7,AV7,AX7)</f>
        <v>48</v>
      </c>
      <c r="BA7" s="56">
        <f t="shared" si="0"/>
        <v>2</v>
      </c>
      <c r="BB7" s="46">
        <f t="shared" si="1"/>
        <v>47</v>
      </c>
      <c r="BC7" s="52">
        <f t="shared" si="1"/>
        <v>2</v>
      </c>
    </row>
    <row r="8" spans="1:55" ht="30" customHeight="1">
      <c r="A8" s="38"/>
      <c r="B8" s="39" t="s">
        <v>31</v>
      </c>
      <c r="C8" s="50">
        <v>58</v>
      </c>
      <c r="D8" s="41">
        <v>0</v>
      </c>
      <c r="E8" s="44">
        <v>46</v>
      </c>
      <c r="F8" s="41">
        <v>0</v>
      </c>
      <c r="G8" s="46">
        <v>0</v>
      </c>
      <c r="H8" s="41">
        <v>0</v>
      </c>
      <c r="I8" s="46">
        <v>0</v>
      </c>
      <c r="J8" s="41">
        <v>0</v>
      </c>
      <c r="K8" s="46">
        <v>0</v>
      </c>
      <c r="L8" s="41">
        <v>0</v>
      </c>
      <c r="M8" s="46">
        <v>15</v>
      </c>
      <c r="N8" s="41">
        <v>0</v>
      </c>
      <c r="O8" s="46">
        <v>14</v>
      </c>
      <c r="P8" s="41">
        <v>0</v>
      </c>
      <c r="Q8" s="46">
        <v>0</v>
      </c>
      <c r="R8" s="41">
        <v>0</v>
      </c>
      <c r="S8" s="46">
        <v>0</v>
      </c>
      <c r="T8" s="41">
        <v>0</v>
      </c>
      <c r="U8" s="46">
        <v>0</v>
      </c>
      <c r="V8" s="41">
        <v>0</v>
      </c>
      <c r="W8" s="46">
        <v>1</v>
      </c>
      <c r="X8" s="41">
        <v>0</v>
      </c>
      <c r="Y8" s="46">
        <v>0</v>
      </c>
      <c r="Z8" s="41">
        <v>0</v>
      </c>
      <c r="AA8" s="46">
        <v>3</v>
      </c>
      <c r="AB8" s="41">
        <v>0</v>
      </c>
      <c r="AC8" s="46">
        <v>4</v>
      </c>
      <c r="AD8" s="52">
        <v>0</v>
      </c>
      <c r="AE8" s="44">
        <v>0</v>
      </c>
      <c r="AF8" s="41">
        <v>0</v>
      </c>
      <c r="AG8" s="46">
        <v>2</v>
      </c>
      <c r="AH8" s="41">
        <v>0</v>
      </c>
      <c r="AI8" s="53">
        <v>0</v>
      </c>
      <c r="AJ8" s="44">
        <f>0+AL8</f>
        <v>0</v>
      </c>
      <c r="AK8" s="41">
        <v>0</v>
      </c>
      <c r="AL8" s="44">
        <v>0</v>
      </c>
      <c r="AM8" s="41">
        <v>0</v>
      </c>
      <c r="AN8" s="46">
        <v>0</v>
      </c>
      <c r="AO8" s="41">
        <v>0</v>
      </c>
      <c r="AP8" s="46">
        <v>0</v>
      </c>
      <c r="AQ8" s="41">
        <v>0</v>
      </c>
      <c r="AR8" s="46">
        <v>0</v>
      </c>
      <c r="AS8" s="41">
        <v>0</v>
      </c>
      <c r="AT8" s="46">
        <v>0</v>
      </c>
      <c r="AU8" s="41">
        <v>0</v>
      </c>
      <c r="AV8" s="46">
        <v>1</v>
      </c>
      <c r="AW8" s="41">
        <v>0</v>
      </c>
      <c r="AX8" s="46">
        <v>3</v>
      </c>
      <c r="AY8" s="41">
        <v>0</v>
      </c>
      <c r="AZ8" s="46">
        <f t="shared" si="2"/>
        <v>87</v>
      </c>
      <c r="BA8" s="56">
        <f t="shared" si="0"/>
        <v>0</v>
      </c>
      <c r="BB8" s="46">
        <f t="shared" si="1"/>
        <v>87</v>
      </c>
      <c r="BC8" s="52">
        <f t="shared" si="1"/>
        <v>0</v>
      </c>
    </row>
    <row r="9" spans="1:55" ht="30" customHeight="1">
      <c r="A9" s="38"/>
      <c r="B9" s="39" t="s">
        <v>32</v>
      </c>
      <c r="C9" s="50">
        <v>115</v>
      </c>
      <c r="D9" s="41">
        <v>0</v>
      </c>
      <c r="E9" s="44">
        <v>90</v>
      </c>
      <c r="F9" s="41">
        <v>0</v>
      </c>
      <c r="G9" s="46">
        <v>0</v>
      </c>
      <c r="H9" s="41">
        <v>0</v>
      </c>
      <c r="I9" s="46">
        <v>0</v>
      </c>
      <c r="J9" s="41">
        <v>0</v>
      </c>
      <c r="K9" s="46">
        <v>0</v>
      </c>
      <c r="L9" s="41">
        <v>0</v>
      </c>
      <c r="M9" s="46">
        <v>28</v>
      </c>
      <c r="N9" s="41">
        <v>0</v>
      </c>
      <c r="O9" s="46">
        <v>24</v>
      </c>
      <c r="P9" s="41">
        <v>0</v>
      </c>
      <c r="Q9" s="46">
        <v>1</v>
      </c>
      <c r="R9" s="41">
        <v>0</v>
      </c>
      <c r="S9" s="46">
        <v>0</v>
      </c>
      <c r="T9" s="41">
        <v>0</v>
      </c>
      <c r="U9" s="46">
        <v>4</v>
      </c>
      <c r="V9" s="41">
        <v>0</v>
      </c>
      <c r="W9" s="46">
        <v>0</v>
      </c>
      <c r="X9" s="41">
        <v>0</v>
      </c>
      <c r="Y9" s="46">
        <v>0</v>
      </c>
      <c r="Z9" s="41">
        <v>0</v>
      </c>
      <c r="AA9" s="46">
        <v>7</v>
      </c>
      <c r="AB9" s="41">
        <v>0</v>
      </c>
      <c r="AC9" s="46">
        <v>2</v>
      </c>
      <c r="AD9" s="52">
        <v>0</v>
      </c>
      <c r="AE9" s="44">
        <v>0</v>
      </c>
      <c r="AF9" s="41">
        <v>0</v>
      </c>
      <c r="AG9" s="46">
        <v>37</v>
      </c>
      <c r="AH9" s="41">
        <v>1</v>
      </c>
      <c r="AI9" s="53">
        <v>1</v>
      </c>
      <c r="AJ9" s="44">
        <f>0+AL9</f>
        <v>9</v>
      </c>
      <c r="AK9" s="41">
        <v>0</v>
      </c>
      <c r="AL9" s="44">
        <v>9</v>
      </c>
      <c r="AM9" s="41">
        <v>0</v>
      </c>
      <c r="AN9" s="46">
        <v>0</v>
      </c>
      <c r="AO9" s="41">
        <v>0</v>
      </c>
      <c r="AP9" s="46">
        <v>0</v>
      </c>
      <c r="AQ9" s="41">
        <v>0</v>
      </c>
      <c r="AR9" s="46">
        <v>0</v>
      </c>
      <c r="AS9" s="41">
        <v>0</v>
      </c>
      <c r="AT9" s="46">
        <v>0</v>
      </c>
      <c r="AU9" s="41">
        <v>0</v>
      </c>
      <c r="AV9" s="46">
        <v>3</v>
      </c>
      <c r="AW9" s="41">
        <v>0</v>
      </c>
      <c r="AX9" s="46">
        <v>1</v>
      </c>
      <c r="AY9" s="41">
        <v>0</v>
      </c>
      <c r="AZ9" s="46">
        <f t="shared" si="2"/>
        <v>208</v>
      </c>
      <c r="BA9" s="56">
        <f t="shared" si="0"/>
        <v>1</v>
      </c>
      <c r="BB9" s="46">
        <f t="shared" si="1"/>
        <v>199</v>
      </c>
      <c r="BC9" s="52">
        <f t="shared" si="1"/>
        <v>1</v>
      </c>
    </row>
    <row r="10" spans="1:55" ht="30" customHeight="1">
      <c r="A10" s="38"/>
      <c r="B10" s="39" t="s">
        <v>33</v>
      </c>
      <c r="C10" s="50">
        <v>36</v>
      </c>
      <c r="D10" s="41">
        <v>1</v>
      </c>
      <c r="E10" s="44">
        <v>26</v>
      </c>
      <c r="F10" s="41">
        <v>0</v>
      </c>
      <c r="G10" s="46">
        <v>0</v>
      </c>
      <c r="H10" s="41">
        <v>0</v>
      </c>
      <c r="I10" s="46">
        <v>0</v>
      </c>
      <c r="J10" s="41">
        <v>0</v>
      </c>
      <c r="K10" s="46">
        <v>0</v>
      </c>
      <c r="L10" s="41">
        <v>0</v>
      </c>
      <c r="M10" s="46">
        <v>13</v>
      </c>
      <c r="N10" s="41">
        <v>0</v>
      </c>
      <c r="O10" s="46">
        <v>13</v>
      </c>
      <c r="P10" s="41">
        <v>0</v>
      </c>
      <c r="Q10" s="46">
        <v>0</v>
      </c>
      <c r="R10" s="41">
        <v>0</v>
      </c>
      <c r="S10" s="46">
        <v>1</v>
      </c>
      <c r="T10" s="41">
        <v>0</v>
      </c>
      <c r="U10" s="46">
        <v>0</v>
      </c>
      <c r="V10" s="41">
        <v>0</v>
      </c>
      <c r="W10" s="46">
        <v>0</v>
      </c>
      <c r="X10" s="41">
        <v>0</v>
      </c>
      <c r="Y10" s="46">
        <v>0</v>
      </c>
      <c r="Z10" s="41">
        <v>0</v>
      </c>
      <c r="AA10" s="46">
        <v>1</v>
      </c>
      <c r="AB10" s="41">
        <v>0</v>
      </c>
      <c r="AC10" s="46">
        <v>1</v>
      </c>
      <c r="AD10" s="52">
        <v>0</v>
      </c>
      <c r="AE10" s="44">
        <v>0</v>
      </c>
      <c r="AF10" s="41">
        <v>0</v>
      </c>
      <c r="AG10" s="46">
        <v>0</v>
      </c>
      <c r="AH10" s="41">
        <v>0</v>
      </c>
      <c r="AI10" s="53">
        <v>14</v>
      </c>
      <c r="AJ10" s="44">
        <v>0</v>
      </c>
      <c r="AK10" s="41">
        <v>0</v>
      </c>
      <c r="AL10" s="44">
        <v>0</v>
      </c>
      <c r="AM10" s="41">
        <v>0</v>
      </c>
      <c r="AN10" s="46">
        <v>0</v>
      </c>
      <c r="AO10" s="41">
        <v>0</v>
      </c>
      <c r="AP10" s="46">
        <v>0</v>
      </c>
      <c r="AQ10" s="41">
        <v>0</v>
      </c>
      <c r="AR10" s="46">
        <v>0</v>
      </c>
      <c r="AS10" s="41">
        <v>0</v>
      </c>
      <c r="AT10" s="46">
        <v>1</v>
      </c>
      <c r="AU10" s="41">
        <v>1</v>
      </c>
      <c r="AV10" s="46">
        <v>0</v>
      </c>
      <c r="AW10" s="41">
        <v>0</v>
      </c>
      <c r="AX10" s="46">
        <v>0</v>
      </c>
      <c r="AY10" s="41">
        <v>0</v>
      </c>
      <c r="AZ10" s="46">
        <f t="shared" si="2"/>
        <v>67</v>
      </c>
      <c r="BA10" s="56">
        <f t="shared" si="0"/>
        <v>2</v>
      </c>
      <c r="BB10" s="46">
        <f t="shared" si="1"/>
        <v>67</v>
      </c>
      <c r="BC10" s="52">
        <f t="shared" si="1"/>
        <v>2</v>
      </c>
    </row>
    <row r="11" spans="1:55" ht="30" customHeight="1">
      <c r="A11" s="38"/>
      <c r="B11" s="39" t="s">
        <v>34</v>
      </c>
      <c r="C11" s="50">
        <v>33</v>
      </c>
      <c r="D11" s="41">
        <v>0</v>
      </c>
      <c r="E11" s="44">
        <v>25</v>
      </c>
      <c r="F11" s="41">
        <v>0</v>
      </c>
      <c r="G11" s="46">
        <v>0</v>
      </c>
      <c r="H11" s="41">
        <v>0</v>
      </c>
      <c r="I11" s="51">
        <v>0</v>
      </c>
      <c r="J11" s="41">
        <v>0</v>
      </c>
      <c r="K11" s="46">
        <v>0</v>
      </c>
      <c r="L11" s="41">
        <v>0</v>
      </c>
      <c r="M11" s="51">
        <v>33</v>
      </c>
      <c r="N11" s="41">
        <v>0</v>
      </c>
      <c r="O11" s="51">
        <v>15</v>
      </c>
      <c r="P11" s="41">
        <v>0</v>
      </c>
      <c r="Q11" s="46">
        <v>0</v>
      </c>
      <c r="R11" s="41">
        <v>0</v>
      </c>
      <c r="S11" s="44">
        <v>1</v>
      </c>
      <c r="T11" s="55">
        <v>0</v>
      </c>
      <c r="U11" s="46">
        <v>2</v>
      </c>
      <c r="V11" s="41">
        <v>0</v>
      </c>
      <c r="W11" s="46">
        <v>0</v>
      </c>
      <c r="X11" s="41">
        <v>0</v>
      </c>
      <c r="Y11" s="46">
        <v>0</v>
      </c>
      <c r="Z11" s="41">
        <v>0</v>
      </c>
      <c r="AA11" s="46">
        <v>1</v>
      </c>
      <c r="AB11" s="41">
        <v>0</v>
      </c>
      <c r="AC11" s="46">
        <v>0</v>
      </c>
      <c r="AD11" s="52">
        <v>0</v>
      </c>
      <c r="AE11" s="54">
        <v>0</v>
      </c>
      <c r="AF11" s="41">
        <v>0</v>
      </c>
      <c r="AG11" s="51">
        <v>6</v>
      </c>
      <c r="AH11" s="41">
        <v>1</v>
      </c>
      <c r="AI11" s="57">
        <v>4</v>
      </c>
      <c r="AJ11" s="44">
        <f>0+AL11</f>
        <v>8</v>
      </c>
      <c r="AK11" s="41">
        <v>0</v>
      </c>
      <c r="AL11" s="44">
        <v>8</v>
      </c>
      <c r="AM11" s="41">
        <v>0</v>
      </c>
      <c r="AN11" s="46">
        <v>0</v>
      </c>
      <c r="AO11" s="41">
        <v>0</v>
      </c>
      <c r="AP11" s="51">
        <v>0</v>
      </c>
      <c r="AQ11" s="41">
        <v>0</v>
      </c>
      <c r="AR11" s="46">
        <v>0</v>
      </c>
      <c r="AS11" s="41">
        <v>0</v>
      </c>
      <c r="AT11" s="51">
        <v>0</v>
      </c>
      <c r="AU11" s="41">
        <v>0</v>
      </c>
      <c r="AV11" s="51">
        <v>0</v>
      </c>
      <c r="AW11" s="41">
        <v>0</v>
      </c>
      <c r="AX11" s="51">
        <v>1</v>
      </c>
      <c r="AY11" s="41">
        <v>0</v>
      </c>
      <c r="AZ11" s="51">
        <f t="shared" si="2"/>
        <v>89</v>
      </c>
      <c r="BA11" s="56">
        <f t="shared" si="0"/>
        <v>1</v>
      </c>
      <c r="BB11" s="51">
        <f t="shared" si="1"/>
        <v>81</v>
      </c>
      <c r="BC11" s="52">
        <f t="shared" si="1"/>
        <v>1</v>
      </c>
    </row>
    <row r="12" spans="1:55" ht="30" customHeight="1">
      <c r="A12" s="38"/>
      <c r="B12" s="39" t="s">
        <v>35</v>
      </c>
      <c r="C12" s="50">
        <v>108</v>
      </c>
      <c r="D12" s="41">
        <v>0</v>
      </c>
      <c r="E12" s="44">
        <v>80</v>
      </c>
      <c r="F12" s="41">
        <v>0</v>
      </c>
      <c r="G12" s="46">
        <v>0</v>
      </c>
      <c r="H12" s="41">
        <v>0</v>
      </c>
      <c r="I12" s="51">
        <v>0</v>
      </c>
      <c r="J12" s="41">
        <v>0</v>
      </c>
      <c r="K12" s="46">
        <v>0</v>
      </c>
      <c r="L12" s="41">
        <v>0</v>
      </c>
      <c r="M12" s="51">
        <v>45</v>
      </c>
      <c r="N12" s="41">
        <v>1</v>
      </c>
      <c r="O12" s="51">
        <v>37</v>
      </c>
      <c r="P12" s="41">
        <v>1</v>
      </c>
      <c r="Q12" s="46">
        <v>0</v>
      </c>
      <c r="R12" s="41">
        <v>0</v>
      </c>
      <c r="S12" s="51">
        <v>1</v>
      </c>
      <c r="T12" s="41">
        <v>0</v>
      </c>
      <c r="U12" s="51">
        <v>5</v>
      </c>
      <c r="V12" s="41">
        <v>0</v>
      </c>
      <c r="W12" s="51">
        <v>0</v>
      </c>
      <c r="X12" s="41">
        <v>0</v>
      </c>
      <c r="Y12" s="51">
        <v>1</v>
      </c>
      <c r="Z12" s="41">
        <v>0</v>
      </c>
      <c r="AA12" s="46">
        <v>5</v>
      </c>
      <c r="AB12" s="41">
        <v>0</v>
      </c>
      <c r="AC12" s="46">
        <v>2</v>
      </c>
      <c r="AD12" s="52">
        <v>0</v>
      </c>
      <c r="AE12" s="54">
        <v>0</v>
      </c>
      <c r="AF12" s="41">
        <v>0</v>
      </c>
      <c r="AG12" s="51">
        <v>16</v>
      </c>
      <c r="AH12" s="41">
        <v>1</v>
      </c>
      <c r="AI12" s="57">
        <v>2</v>
      </c>
      <c r="AJ12" s="44">
        <f>0+AL12</f>
        <v>7</v>
      </c>
      <c r="AK12" s="41">
        <v>0</v>
      </c>
      <c r="AL12" s="44">
        <v>7</v>
      </c>
      <c r="AM12" s="41">
        <v>0</v>
      </c>
      <c r="AN12" s="46">
        <v>0</v>
      </c>
      <c r="AO12" s="41">
        <v>0</v>
      </c>
      <c r="AP12" s="51">
        <v>0</v>
      </c>
      <c r="AQ12" s="41">
        <v>0</v>
      </c>
      <c r="AR12" s="46">
        <v>0</v>
      </c>
      <c r="AS12" s="41">
        <v>0</v>
      </c>
      <c r="AT12" s="51">
        <v>0</v>
      </c>
      <c r="AU12" s="41">
        <v>0</v>
      </c>
      <c r="AV12" s="51">
        <v>1</v>
      </c>
      <c r="AW12" s="41">
        <v>0</v>
      </c>
      <c r="AX12" s="51">
        <v>2</v>
      </c>
      <c r="AY12" s="41">
        <v>0</v>
      </c>
      <c r="AZ12" s="51">
        <f t="shared" si="2"/>
        <v>195</v>
      </c>
      <c r="BA12" s="56">
        <f>SUM(D12,H12,J12,L12,N12,R12,T12,V12,X12,Z12,AB12,AD12,AF12,AH12,AK12,AO12,AQ12,AS12,AU12,AW12,AY12)</f>
        <v>2</v>
      </c>
      <c r="BB12" s="51">
        <f t="shared" si="1"/>
        <v>188</v>
      </c>
      <c r="BC12" s="52">
        <f t="shared" si="1"/>
        <v>2</v>
      </c>
    </row>
    <row r="13" spans="1:55" ht="30" customHeight="1">
      <c r="A13" s="38"/>
      <c r="B13" s="39" t="s">
        <v>36</v>
      </c>
      <c r="C13" s="50">
        <v>273</v>
      </c>
      <c r="D13" s="41">
        <v>0</v>
      </c>
      <c r="E13" s="44">
        <v>225</v>
      </c>
      <c r="F13" s="41">
        <v>0</v>
      </c>
      <c r="G13" s="46">
        <v>0</v>
      </c>
      <c r="H13" s="41">
        <v>0</v>
      </c>
      <c r="I13" s="51">
        <v>0</v>
      </c>
      <c r="J13" s="41">
        <v>0</v>
      </c>
      <c r="K13" s="46">
        <v>0</v>
      </c>
      <c r="L13" s="41">
        <v>0</v>
      </c>
      <c r="M13" s="51">
        <v>60</v>
      </c>
      <c r="N13" s="41">
        <v>2</v>
      </c>
      <c r="O13" s="51">
        <v>54</v>
      </c>
      <c r="P13" s="41">
        <v>2</v>
      </c>
      <c r="Q13" s="46">
        <v>0</v>
      </c>
      <c r="R13" s="41">
        <v>0</v>
      </c>
      <c r="S13" s="46">
        <v>3</v>
      </c>
      <c r="T13" s="41">
        <v>0</v>
      </c>
      <c r="U13" s="46">
        <v>7</v>
      </c>
      <c r="V13" s="41">
        <v>0</v>
      </c>
      <c r="W13" s="46">
        <v>4</v>
      </c>
      <c r="X13" s="41">
        <v>0</v>
      </c>
      <c r="Y13" s="46">
        <v>2</v>
      </c>
      <c r="Z13" s="41">
        <v>0</v>
      </c>
      <c r="AA13" s="46">
        <v>27</v>
      </c>
      <c r="AB13" s="41">
        <v>0</v>
      </c>
      <c r="AC13" s="46">
        <v>10</v>
      </c>
      <c r="AD13" s="52">
        <v>0</v>
      </c>
      <c r="AE13" s="54">
        <v>2</v>
      </c>
      <c r="AF13" s="41">
        <v>1</v>
      </c>
      <c r="AG13" s="51">
        <v>17</v>
      </c>
      <c r="AH13" s="41">
        <v>0</v>
      </c>
      <c r="AI13" s="57">
        <v>6</v>
      </c>
      <c r="AJ13" s="44">
        <f>1+AL13</f>
        <v>50</v>
      </c>
      <c r="AK13" s="41">
        <v>0</v>
      </c>
      <c r="AL13" s="44">
        <v>49</v>
      </c>
      <c r="AM13" s="41">
        <v>0</v>
      </c>
      <c r="AN13" s="46">
        <v>0</v>
      </c>
      <c r="AO13" s="41">
        <v>0</v>
      </c>
      <c r="AP13" s="51">
        <v>2</v>
      </c>
      <c r="AQ13" s="41">
        <v>0</v>
      </c>
      <c r="AR13" s="46">
        <v>0</v>
      </c>
      <c r="AS13" s="41">
        <v>0</v>
      </c>
      <c r="AT13" s="51">
        <v>1</v>
      </c>
      <c r="AU13" s="41">
        <v>0</v>
      </c>
      <c r="AV13" s="51">
        <v>7</v>
      </c>
      <c r="AW13" s="41">
        <v>1</v>
      </c>
      <c r="AX13" s="51">
        <v>8</v>
      </c>
      <c r="AY13" s="41">
        <v>1</v>
      </c>
      <c r="AZ13" s="51">
        <f t="shared" si="2"/>
        <v>479</v>
      </c>
      <c r="BA13" s="56">
        <f>SUM(D13,H13,J13,L13,N13,R13,T13,V13,X13,Z13,AB13,AD13,AF13,AH13,AK13,AO13,AQ13,AS13,AU13,AW13,AY13)</f>
        <v>5</v>
      </c>
      <c r="BB13" s="51">
        <f t="shared" si="1"/>
        <v>430</v>
      </c>
      <c r="BC13" s="52">
        <f t="shared" si="1"/>
        <v>5</v>
      </c>
    </row>
    <row r="14" spans="1:55" ht="30" customHeight="1">
      <c r="A14" s="38"/>
      <c r="B14" s="39" t="s">
        <v>37</v>
      </c>
      <c r="C14" s="50">
        <v>7</v>
      </c>
      <c r="D14" s="41">
        <v>0</v>
      </c>
      <c r="E14" s="44">
        <v>3</v>
      </c>
      <c r="F14" s="41">
        <v>0</v>
      </c>
      <c r="G14" s="46">
        <v>0</v>
      </c>
      <c r="H14" s="41">
        <v>0</v>
      </c>
      <c r="I14" s="46">
        <v>0</v>
      </c>
      <c r="J14" s="41">
        <v>0</v>
      </c>
      <c r="K14" s="46">
        <v>0</v>
      </c>
      <c r="L14" s="41">
        <v>0</v>
      </c>
      <c r="M14" s="46">
        <v>3</v>
      </c>
      <c r="N14" s="41">
        <v>0</v>
      </c>
      <c r="O14" s="46">
        <v>3</v>
      </c>
      <c r="P14" s="41">
        <v>0</v>
      </c>
      <c r="Q14" s="46">
        <v>0</v>
      </c>
      <c r="R14" s="41">
        <v>0</v>
      </c>
      <c r="S14" s="46">
        <v>1</v>
      </c>
      <c r="T14" s="41">
        <v>0</v>
      </c>
      <c r="U14" s="46">
        <v>0</v>
      </c>
      <c r="V14" s="41">
        <v>0</v>
      </c>
      <c r="W14" s="46">
        <v>0</v>
      </c>
      <c r="X14" s="41">
        <v>0</v>
      </c>
      <c r="Y14" s="46">
        <v>0</v>
      </c>
      <c r="Z14" s="41">
        <v>0</v>
      </c>
      <c r="AA14" s="46">
        <v>0</v>
      </c>
      <c r="AB14" s="41">
        <v>0</v>
      </c>
      <c r="AC14" s="46">
        <v>0</v>
      </c>
      <c r="AD14" s="52">
        <v>0</v>
      </c>
      <c r="AE14" s="44">
        <v>0</v>
      </c>
      <c r="AF14" s="41">
        <v>0</v>
      </c>
      <c r="AG14" s="46">
        <v>3</v>
      </c>
      <c r="AH14" s="41">
        <v>0</v>
      </c>
      <c r="AI14" s="53">
        <v>0</v>
      </c>
      <c r="AJ14" s="44">
        <f>0+AL14</f>
        <v>25</v>
      </c>
      <c r="AK14" s="41">
        <v>0</v>
      </c>
      <c r="AL14" s="44">
        <v>25</v>
      </c>
      <c r="AM14" s="41">
        <v>0</v>
      </c>
      <c r="AN14" s="46">
        <v>0</v>
      </c>
      <c r="AO14" s="41">
        <v>0</v>
      </c>
      <c r="AP14" s="46">
        <v>0</v>
      </c>
      <c r="AQ14" s="41">
        <v>0</v>
      </c>
      <c r="AR14" s="46">
        <v>0</v>
      </c>
      <c r="AS14" s="41">
        <v>0</v>
      </c>
      <c r="AT14" s="46">
        <v>1</v>
      </c>
      <c r="AU14" s="41">
        <v>1</v>
      </c>
      <c r="AV14" s="46">
        <v>0</v>
      </c>
      <c r="AW14" s="41">
        <v>0</v>
      </c>
      <c r="AX14" s="46">
        <v>1</v>
      </c>
      <c r="AY14" s="41">
        <v>0</v>
      </c>
      <c r="AZ14" s="46">
        <f t="shared" si="2"/>
        <v>41</v>
      </c>
      <c r="BA14" s="56">
        <f t="shared" si="0"/>
        <v>1</v>
      </c>
      <c r="BB14" s="46">
        <f>AZ14-AL14</f>
        <v>16</v>
      </c>
      <c r="BC14" s="52">
        <f t="shared" si="1"/>
        <v>1</v>
      </c>
    </row>
    <row r="15" spans="1:55" ht="30" customHeight="1">
      <c r="A15" s="38"/>
      <c r="B15" s="39" t="s">
        <v>38</v>
      </c>
      <c r="C15" s="50">
        <v>117</v>
      </c>
      <c r="D15" s="41">
        <v>1</v>
      </c>
      <c r="E15" s="44">
        <v>92</v>
      </c>
      <c r="F15" s="41">
        <v>0</v>
      </c>
      <c r="G15" s="46">
        <v>0</v>
      </c>
      <c r="H15" s="41">
        <v>0</v>
      </c>
      <c r="I15" s="46">
        <v>0</v>
      </c>
      <c r="J15" s="41">
        <v>0</v>
      </c>
      <c r="K15" s="46">
        <v>0</v>
      </c>
      <c r="L15" s="41">
        <v>0</v>
      </c>
      <c r="M15" s="46">
        <v>37</v>
      </c>
      <c r="N15" s="41">
        <v>1</v>
      </c>
      <c r="O15" s="46">
        <v>29</v>
      </c>
      <c r="P15" s="41">
        <v>1</v>
      </c>
      <c r="Q15" s="46">
        <v>0</v>
      </c>
      <c r="R15" s="41">
        <v>0</v>
      </c>
      <c r="S15" s="46">
        <v>0</v>
      </c>
      <c r="T15" s="41">
        <v>0</v>
      </c>
      <c r="U15" s="46">
        <v>3</v>
      </c>
      <c r="V15" s="41">
        <v>0</v>
      </c>
      <c r="W15" s="46">
        <v>1</v>
      </c>
      <c r="X15" s="41">
        <v>0</v>
      </c>
      <c r="Y15" s="46">
        <v>0</v>
      </c>
      <c r="Z15" s="41">
        <v>0</v>
      </c>
      <c r="AA15" s="46">
        <v>8</v>
      </c>
      <c r="AB15" s="41">
        <v>0</v>
      </c>
      <c r="AC15" s="46">
        <v>0</v>
      </c>
      <c r="AD15" s="52">
        <v>0</v>
      </c>
      <c r="AE15" s="44">
        <v>0</v>
      </c>
      <c r="AF15" s="41">
        <v>0</v>
      </c>
      <c r="AG15" s="46">
        <v>7</v>
      </c>
      <c r="AH15" s="41">
        <v>1</v>
      </c>
      <c r="AI15" s="53">
        <v>3</v>
      </c>
      <c r="AJ15" s="44">
        <f>1+AL15</f>
        <v>27</v>
      </c>
      <c r="AK15" s="41">
        <v>0</v>
      </c>
      <c r="AL15" s="44">
        <v>26</v>
      </c>
      <c r="AM15" s="41">
        <v>0</v>
      </c>
      <c r="AN15" s="46">
        <v>0</v>
      </c>
      <c r="AO15" s="41">
        <v>0</v>
      </c>
      <c r="AP15" s="46">
        <v>0</v>
      </c>
      <c r="AQ15" s="41">
        <v>0</v>
      </c>
      <c r="AR15" s="46">
        <v>0</v>
      </c>
      <c r="AS15" s="41">
        <v>0</v>
      </c>
      <c r="AT15" s="46">
        <v>1</v>
      </c>
      <c r="AU15" s="41">
        <v>0</v>
      </c>
      <c r="AV15" s="46">
        <v>0</v>
      </c>
      <c r="AW15" s="41">
        <v>0</v>
      </c>
      <c r="AX15" s="46">
        <v>1</v>
      </c>
      <c r="AY15" s="41">
        <v>0</v>
      </c>
      <c r="AZ15" s="46">
        <f t="shared" si="2"/>
        <v>205</v>
      </c>
      <c r="BA15" s="56">
        <f t="shared" si="0"/>
        <v>3</v>
      </c>
      <c r="BB15" s="46">
        <f t="shared" si="1"/>
        <v>179</v>
      </c>
      <c r="BC15" s="52">
        <f t="shared" si="1"/>
        <v>3</v>
      </c>
    </row>
    <row r="16" spans="1:55" ht="30" customHeight="1">
      <c r="A16" s="27"/>
      <c r="B16" s="58" t="s">
        <v>39</v>
      </c>
      <c r="C16" s="59">
        <f t="shared" ref="C16:AI16" si="3">SUM(C5:C15)</f>
        <v>1090</v>
      </c>
      <c r="D16" s="60">
        <f t="shared" si="3"/>
        <v>6</v>
      </c>
      <c r="E16" s="59">
        <f t="shared" si="3"/>
        <v>854</v>
      </c>
      <c r="F16" s="60">
        <f t="shared" si="3"/>
        <v>0</v>
      </c>
      <c r="G16" s="59">
        <f t="shared" si="3"/>
        <v>0</v>
      </c>
      <c r="H16" s="60">
        <f t="shared" si="3"/>
        <v>0</v>
      </c>
      <c r="I16" s="59">
        <f t="shared" si="3"/>
        <v>0</v>
      </c>
      <c r="J16" s="60">
        <f t="shared" si="3"/>
        <v>0</v>
      </c>
      <c r="K16" s="59">
        <f t="shared" si="3"/>
        <v>0</v>
      </c>
      <c r="L16" s="60">
        <f t="shared" si="3"/>
        <v>0</v>
      </c>
      <c r="M16" s="59">
        <f t="shared" si="3"/>
        <v>312</v>
      </c>
      <c r="N16" s="60">
        <f t="shared" si="3"/>
        <v>5</v>
      </c>
      <c r="O16" s="59">
        <f t="shared" si="3"/>
        <v>235</v>
      </c>
      <c r="P16" s="60">
        <f t="shared" si="3"/>
        <v>5</v>
      </c>
      <c r="Q16" s="59">
        <f t="shared" si="3"/>
        <v>1</v>
      </c>
      <c r="R16" s="60">
        <f t="shared" si="3"/>
        <v>0</v>
      </c>
      <c r="S16" s="59">
        <f t="shared" si="3"/>
        <v>8</v>
      </c>
      <c r="T16" s="60">
        <f t="shared" si="3"/>
        <v>0</v>
      </c>
      <c r="U16" s="59">
        <f t="shared" si="3"/>
        <v>26</v>
      </c>
      <c r="V16" s="60">
        <f t="shared" si="3"/>
        <v>0</v>
      </c>
      <c r="W16" s="59">
        <f t="shared" si="3"/>
        <v>9</v>
      </c>
      <c r="X16" s="60">
        <f t="shared" si="3"/>
        <v>0</v>
      </c>
      <c r="Y16" s="59">
        <f t="shared" si="3"/>
        <v>3</v>
      </c>
      <c r="Z16" s="60">
        <f t="shared" si="3"/>
        <v>0</v>
      </c>
      <c r="AA16" s="59">
        <f t="shared" si="3"/>
        <v>82</v>
      </c>
      <c r="AB16" s="60">
        <f t="shared" si="3"/>
        <v>0</v>
      </c>
      <c r="AC16" s="59">
        <f t="shared" si="3"/>
        <v>25</v>
      </c>
      <c r="AD16" s="61">
        <f t="shared" si="3"/>
        <v>0</v>
      </c>
      <c r="AE16" s="62">
        <f t="shared" si="3"/>
        <v>2</v>
      </c>
      <c r="AF16" s="60">
        <f t="shared" si="3"/>
        <v>1</v>
      </c>
      <c r="AG16" s="59">
        <f t="shared" si="3"/>
        <v>119</v>
      </c>
      <c r="AH16" s="60">
        <f t="shared" si="3"/>
        <v>4</v>
      </c>
      <c r="AI16" s="63">
        <f t="shared" si="3"/>
        <v>30</v>
      </c>
      <c r="AJ16" s="59">
        <f>SUM(AJ5:AJ15)</f>
        <v>151</v>
      </c>
      <c r="AK16" s="60">
        <f t="shared" ref="AK16:AY16" si="4">SUM(AK5:AK15)</f>
        <v>0</v>
      </c>
      <c r="AL16" s="59">
        <f t="shared" si="4"/>
        <v>144</v>
      </c>
      <c r="AM16" s="60">
        <f t="shared" si="4"/>
        <v>0</v>
      </c>
      <c r="AN16" s="59">
        <f t="shared" si="4"/>
        <v>0</v>
      </c>
      <c r="AO16" s="60">
        <f t="shared" si="4"/>
        <v>0</v>
      </c>
      <c r="AP16" s="64">
        <f t="shared" si="4"/>
        <v>2</v>
      </c>
      <c r="AQ16" s="60">
        <f t="shared" si="4"/>
        <v>0</v>
      </c>
      <c r="AR16" s="59">
        <f t="shared" si="4"/>
        <v>0</v>
      </c>
      <c r="AS16" s="60">
        <f t="shared" si="4"/>
        <v>0</v>
      </c>
      <c r="AT16" s="59">
        <f t="shared" si="4"/>
        <v>5</v>
      </c>
      <c r="AU16" s="60">
        <f t="shared" si="4"/>
        <v>2</v>
      </c>
      <c r="AV16" s="59">
        <f t="shared" si="4"/>
        <v>12</v>
      </c>
      <c r="AW16" s="60">
        <f t="shared" si="4"/>
        <v>1</v>
      </c>
      <c r="AX16" s="59">
        <f t="shared" si="4"/>
        <v>24</v>
      </c>
      <c r="AY16" s="60">
        <f t="shared" si="4"/>
        <v>1</v>
      </c>
      <c r="AZ16" s="64">
        <f t="shared" si="2"/>
        <v>1901</v>
      </c>
      <c r="BA16" s="60">
        <f t="shared" si="0"/>
        <v>20</v>
      </c>
      <c r="BB16" s="64">
        <f t="shared" si="1"/>
        <v>1757</v>
      </c>
      <c r="BC16" s="61">
        <f t="shared" si="1"/>
        <v>20</v>
      </c>
    </row>
    <row r="17" spans="1:55" ht="30" customHeight="1">
      <c r="A17" s="65"/>
      <c r="B17" s="66" t="s">
        <v>40</v>
      </c>
      <c r="C17" s="40">
        <v>2</v>
      </c>
      <c r="D17" s="41">
        <v>0</v>
      </c>
      <c r="E17" s="44">
        <v>1</v>
      </c>
      <c r="F17" s="45">
        <v>0</v>
      </c>
      <c r="G17" s="46">
        <v>0</v>
      </c>
      <c r="H17" s="45">
        <v>0</v>
      </c>
      <c r="I17" s="43">
        <v>0</v>
      </c>
      <c r="J17" s="45">
        <v>0</v>
      </c>
      <c r="K17" s="46">
        <v>0</v>
      </c>
      <c r="L17" s="45">
        <v>0</v>
      </c>
      <c r="M17" s="43">
        <v>0</v>
      </c>
      <c r="N17" s="45">
        <v>0</v>
      </c>
      <c r="O17" s="43">
        <v>0</v>
      </c>
      <c r="P17" s="45">
        <v>0</v>
      </c>
      <c r="Q17" s="46">
        <v>0</v>
      </c>
      <c r="R17" s="45">
        <v>0</v>
      </c>
      <c r="S17" s="46">
        <v>0</v>
      </c>
      <c r="T17" s="45">
        <v>0</v>
      </c>
      <c r="U17" s="46">
        <v>1</v>
      </c>
      <c r="V17" s="45">
        <v>0</v>
      </c>
      <c r="W17" s="44">
        <v>0</v>
      </c>
      <c r="X17" s="45">
        <v>0</v>
      </c>
      <c r="Y17" s="46">
        <v>0</v>
      </c>
      <c r="Z17" s="45">
        <v>0</v>
      </c>
      <c r="AA17" s="46">
        <v>0</v>
      </c>
      <c r="AB17" s="45">
        <v>0</v>
      </c>
      <c r="AC17" s="46">
        <v>0</v>
      </c>
      <c r="AD17" s="47">
        <v>0</v>
      </c>
      <c r="AE17" s="42">
        <v>0</v>
      </c>
      <c r="AF17" s="45">
        <v>0</v>
      </c>
      <c r="AG17" s="43">
        <v>0</v>
      </c>
      <c r="AH17" s="45">
        <v>0</v>
      </c>
      <c r="AI17" s="48">
        <v>16</v>
      </c>
      <c r="AJ17" s="44">
        <v>0</v>
      </c>
      <c r="AK17" s="45">
        <v>0</v>
      </c>
      <c r="AL17" s="44">
        <v>0</v>
      </c>
      <c r="AM17" s="45">
        <v>0</v>
      </c>
      <c r="AN17" s="46">
        <v>0</v>
      </c>
      <c r="AO17" s="45">
        <v>0</v>
      </c>
      <c r="AP17" s="43">
        <v>0</v>
      </c>
      <c r="AQ17" s="45">
        <v>0</v>
      </c>
      <c r="AR17" s="46">
        <v>0</v>
      </c>
      <c r="AS17" s="45">
        <v>0</v>
      </c>
      <c r="AT17" s="43">
        <v>0</v>
      </c>
      <c r="AU17" s="45">
        <v>0</v>
      </c>
      <c r="AV17" s="43">
        <v>0</v>
      </c>
      <c r="AW17" s="45">
        <v>0</v>
      </c>
      <c r="AX17" s="43">
        <v>0</v>
      </c>
      <c r="AY17" s="45">
        <v>0</v>
      </c>
      <c r="AZ17" s="43">
        <f t="shared" si="2"/>
        <v>19</v>
      </c>
      <c r="BA17" s="49">
        <f t="shared" si="0"/>
        <v>0</v>
      </c>
      <c r="BB17" s="43">
        <f t="shared" si="1"/>
        <v>19</v>
      </c>
      <c r="BC17" s="47">
        <f t="shared" si="1"/>
        <v>0</v>
      </c>
    </row>
    <row r="18" spans="1:55" ht="30" customHeight="1">
      <c r="A18" s="65"/>
      <c r="B18" s="67" t="s">
        <v>41</v>
      </c>
      <c r="C18" s="50">
        <v>304</v>
      </c>
      <c r="D18" s="41">
        <v>5</v>
      </c>
      <c r="E18" s="44">
        <v>183</v>
      </c>
      <c r="F18" s="41">
        <v>0</v>
      </c>
      <c r="G18" s="46">
        <v>1</v>
      </c>
      <c r="H18" s="41">
        <v>0</v>
      </c>
      <c r="I18" s="46">
        <v>0</v>
      </c>
      <c r="J18" s="41">
        <v>0</v>
      </c>
      <c r="K18" s="46">
        <v>2</v>
      </c>
      <c r="L18" s="41">
        <v>0</v>
      </c>
      <c r="M18" s="46">
        <v>233</v>
      </c>
      <c r="N18" s="41">
        <v>10</v>
      </c>
      <c r="O18" s="46">
        <v>228</v>
      </c>
      <c r="P18" s="41">
        <v>10</v>
      </c>
      <c r="Q18" s="46">
        <v>1</v>
      </c>
      <c r="R18" s="41">
        <v>0</v>
      </c>
      <c r="S18" s="51">
        <v>3</v>
      </c>
      <c r="T18" s="41">
        <v>0</v>
      </c>
      <c r="U18" s="51">
        <v>2</v>
      </c>
      <c r="V18" s="41">
        <v>0</v>
      </c>
      <c r="W18" s="51">
        <v>1</v>
      </c>
      <c r="X18" s="41">
        <v>0</v>
      </c>
      <c r="Y18" s="51">
        <v>0</v>
      </c>
      <c r="Z18" s="41">
        <v>0</v>
      </c>
      <c r="AA18" s="51">
        <v>4</v>
      </c>
      <c r="AB18" s="41">
        <v>0</v>
      </c>
      <c r="AC18" s="51">
        <v>5</v>
      </c>
      <c r="AD18" s="52">
        <v>0</v>
      </c>
      <c r="AE18" s="44">
        <v>0</v>
      </c>
      <c r="AF18" s="41">
        <v>0</v>
      </c>
      <c r="AG18" s="46">
        <v>38</v>
      </c>
      <c r="AH18" s="41">
        <v>2</v>
      </c>
      <c r="AI18" s="53">
        <v>34</v>
      </c>
      <c r="AJ18" s="54">
        <f>9+AL18</f>
        <v>31</v>
      </c>
      <c r="AK18" s="41">
        <v>0</v>
      </c>
      <c r="AL18" s="54">
        <v>22</v>
      </c>
      <c r="AM18" s="41">
        <v>0</v>
      </c>
      <c r="AN18" s="51">
        <v>0</v>
      </c>
      <c r="AO18" s="41">
        <v>0</v>
      </c>
      <c r="AP18" s="46">
        <v>1</v>
      </c>
      <c r="AQ18" s="41">
        <v>0</v>
      </c>
      <c r="AR18" s="51">
        <v>0</v>
      </c>
      <c r="AS18" s="41">
        <v>0</v>
      </c>
      <c r="AT18" s="46">
        <v>3</v>
      </c>
      <c r="AU18" s="41">
        <v>0</v>
      </c>
      <c r="AV18" s="46">
        <v>2</v>
      </c>
      <c r="AW18" s="41">
        <v>0</v>
      </c>
      <c r="AX18" s="46">
        <v>14</v>
      </c>
      <c r="AY18" s="41">
        <v>2</v>
      </c>
      <c r="AZ18" s="46">
        <f t="shared" si="2"/>
        <v>679</v>
      </c>
      <c r="BA18" s="56">
        <f t="shared" si="0"/>
        <v>19</v>
      </c>
      <c r="BB18" s="46">
        <f>AZ18-AL18</f>
        <v>657</v>
      </c>
      <c r="BC18" s="52">
        <f t="shared" si="1"/>
        <v>19</v>
      </c>
    </row>
    <row r="19" spans="1:55" ht="30" customHeight="1">
      <c r="A19" s="65"/>
      <c r="B19" s="67" t="s">
        <v>42</v>
      </c>
      <c r="C19" s="68">
        <v>923</v>
      </c>
      <c r="D19" s="41">
        <v>4</v>
      </c>
      <c r="E19" s="44">
        <v>734</v>
      </c>
      <c r="F19" s="41">
        <v>0</v>
      </c>
      <c r="G19" s="46">
        <v>0</v>
      </c>
      <c r="H19" s="41">
        <v>0</v>
      </c>
      <c r="I19" s="51">
        <v>0</v>
      </c>
      <c r="J19" s="41">
        <v>0</v>
      </c>
      <c r="K19" s="46">
        <v>28</v>
      </c>
      <c r="L19" s="41">
        <v>0</v>
      </c>
      <c r="M19" s="51">
        <v>206</v>
      </c>
      <c r="N19" s="41">
        <v>3</v>
      </c>
      <c r="O19" s="51">
        <v>186</v>
      </c>
      <c r="P19" s="41">
        <v>3</v>
      </c>
      <c r="Q19" s="46">
        <v>2</v>
      </c>
      <c r="R19" s="41">
        <v>0</v>
      </c>
      <c r="S19" s="46">
        <v>9</v>
      </c>
      <c r="T19" s="41">
        <v>0</v>
      </c>
      <c r="U19" s="46">
        <v>28</v>
      </c>
      <c r="V19" s="41">
        <v>0</v>
      </c>
      <c r="W19" s="46">
        <v>7</v>
      </c>
      <c r="X19" s="41">
        <v>0</v>
      </c>
      <c r="Y19" s="46">
        <v>3</v>
      </c>
      <c r="Z19" s="41">
        <v>0</v>
      </c>
      <c r="AA19" s="46">
        <v>13</v>
      </c>
      <c r="AB19" s="41">
        <v>0</v>
      </c>
      <c r="AC19" s="46">
        <v>25</v>
      </c>
      <c r="AD19" s="52">
        <v>0</v>
      </c>
      <c r="AE19" s="54">
        <v>0</v>
      </c>
      <c r="AF19" s="41">
        <v>0</v>
      </c>
      <c r="AG19" s="51">
        <v>8</v>
      </c>
      <c r="AH19" s="41">
        <v>0</v>
      </c>
      <c r="AI19" s="57">
        <v>0</v>
      </c>
      <c r="AJ19" s="44">
        <f>4+AL19</f>
        <v>215</v>
      </c>
      <c r="AK19" s="41">
        <v>0</v>
      </c>
      <c r="AL19" s="44">
        <v>211</v>
      </c>
      <c r="AM19" s="41">
        <v>0</v>
      </c>
      <c r="AN19" s="46">
        <v>0</v>
      </c>
      <c r="AO19" s="41">
        <v>0</v>
      </c>
      <c r="AP19" s="51">
        <v>0</v>
      </c>
      <c r="AQ19" s="41">
        <v>0</v>
      </c>
      <c r="AR19" s="46">
        <v>0</v>
      </c>
      <c r="AS19" s="41">
        <v>0</v>
      </c>
      <c r="AT19" s="51">
        <v>27</v>
      </c>
      <c r="AU19" s="41">
        <v>6</v>
      </c>
      <c r="AV19" s="51">
        <v>6</v>
      </c>
      <c r="AW19" s="41">
        <v>0</v>
      </c>
      <c r="AX19" s="51">
        <v>13</v>
      </c>
      <c r="AY19" s="41">
        <v>1</v>
      </c>
      <c r="AZ19" s="51">
        <f t="shared" si="2"/>
        <v>1513</v>
      </c>
      <c r="BA19" s="56">
        <f t="shared" si="0"/>
        <v>14</v>
      </c>
      <c r="BB19" s="51">
        <f t="shared" si="1"/>
        <v>1302</v>
      </c>
      <c r="BC19" s="52">
        <f t="shared" si="1"/>
        <v>14</v>
      </c>
    </row>
    <row r="20" spans="1:55" ht="30" customHeight="1">
      <c r="A20" s="65"/>
      <c r="B20" s="67" t="s">
        <v>43</v>
      </c>
      <c r="C20" s="50">
        <v>168</v>
      </c>
      <c r="D20" s="41">
        <v>1</v>
      </c>
      <c r="E20" s="44">
        <v>146</v>
      </c>
      <c r="F20" s="41">
        <v>0</v>
      </c>
      <c r="G20" s="46">
        <v>0</v>
      </c>
      <c r="H20" s="41">
        <v>0</v>
      </c>
      <c r="I20" s="46">
        <v>0</v>
      </c>
      <c r="J20" s="41">
        <v>0</v>
      </c>
      <c r="K20" s="46">
        <v>0</v>
      </c>
      <c r="L20" s="41">
        <v>0</v>
      </c>
      <c r="M20" s="46">
        <v>37</v>
      </c>
      <c r="N20" s="41">
        <v>2</v>
      </c>
      <c r="O20" s="46">
        <v>31</v>
      </c>
      <c r="P20" s="41">
        <v>2</v>
      </c>
      <c r="Q20" s="46">
        <v>0</v>
      </c>
      <c r="R20" s="41">
        <v>0</v>
      </c>
      <c r="S20" s="46">
        <v>1</v>
      </c>
      <c r="T20" s="41">
        <v>0</v>
      </c>
      <c r="U20" s="46">
        <v>1</v>
      </c>
      <c r="V20" s="41">
        <v>0</v>
      </c>
      <c r="W20" s="46">
        <v>1</v>
      </c>
      <c r="X20" s="41">
        <v>0</v>
      </c>
      <c r="Y20" s="46">
        <v>0</v>
      </c>
      <c r="Z20" s="41">
        <v>0</v>
      </c>
      <c r="AA20" s="46">
        <v>5</v>
      </c>
      <c r="AB20" s="41">
        <v>0</v>
      </c>
      <c r="AC20" s="46">
        <v>4</v>
      </c>
      <c r="AD20" s="52">
        <v>0</v>
      </c>
      <c r="AE20" s="44">
        <v>0</v>
      </c>
      <c r="AF20" s="41">
        <v>0</v>
      </c>
      <c r="AG20" s="46">
        <v>3</v>
      </c>
      <c r="AH20" s="41">
        <v>1</v>
      </c>
      <c r="AI20" s="53">
        <v>0</v>
      </c>
      <c r="AJ20" s="44">
        <f>0+AL20</f>
        <v>5</v>
      </c>
      <c r="AK20" s="41">
        <v>0</v>
      </c>
      <c r="AL20" s="44">
        <v>5</v>
      </c>
      <c r="AM20" s="41">
        <v>0</v>
      </c>
      <c r="AN20" s="46">
        <v>0</v>
      </c>
      <c r="AO20" s="41">
        <v>0</v>
      </c>
      <c r="AP20" s="46">
        <v>0</v>
      </c>
      <c r="AQ20" s="41">
        <v>0</v>
      </c>
      <c r="AR20" s="46">
        <v>0</v>
      </c>
      <c r="AS20" s="41">
        <v>0</v>
      </c>
      <c r="AT20" s="46">
        <v>0</v>
      </c>
      <c r="AU20" s="41">
        <v>0</v>
      </c>
      <c r="AV20" s="46">
        <v>0</v>
      </c>
      <c r="AW20" s="41">
        <v>0</v>
      </c>
      <c r="AX20" s="46">
        <v>2</v>
      </c>
      <c r="AY20" s="41">
        <v>0</v>
      </c>
      <c r="AZ20" s="46">
        <f t="shared" si="2"/>
        <v>227</v>
      </c>
      <c r="BA20" s="56">
        <f t="shared" si="0"/>
        <v>4</v>
      </c>
      <c r="BB20" s="46">
        <f t="shared" si="1"/>
        <v>222</v>
      </c>
      <c r="BC20" s="52">
        <f t="shared" si="1"/>
        <v>4</v>
      </c>
    </row>
    <row r="21" spans="1:55" ht="30" customHeight="1">
      <c r="A21" s="65"/>
      <c r="B21" s="67" t="s">
        <v>44</v>
      </c>
      <c r="C21" s="50">
        <v>140</v>
      </c>
      <c r="D21" s="41">
        <v>2</v>
      </c>
      <c r="E21" s="44">
        <v>76</v>
      </c>
      <c r="F21" s="41">
        <v>0</v>
      </c>
      <c r="G21" s="46">
        <v>0</v>
      </c>
      <c r="H21" s="41">
        <v>0</v>
      </c>
      <c r="I21" s="46">
        <v>0</v>
      </c>
      <c r="J21" s="41">
        <v>0</v>
      </c>
      <c r="K21" s="46">
        <v>2</v>
      </c>
      <c r="L21" s="41">
        <v>0</v>
      </c>
      <c r="M21" s="46">
        <v>63</v>
      </c>
      <c r="N21" s="41">
        <v>1</v>
      </c>
      <c r="O21" s="46">
        <v>60</v>
      </c>
      <c r="P21" s="41">
        <v>1</v>
      </c>
      <c r="Q21" s="46">
        <v>0</v>
      </c>
      <c r="R21" s="41">
        <v>0</v>
      </c>
      <c r="S21" s="46">
        <v>1</v>
      </c>
      <c r="T21" s="41">
        <v>0</v>
      </c>
      <c r="U21" s="46">
        <v>4</v>
      </c>
      <c r="V21" s="41">
        <v>0</v>
      </c>
      <c r="W21" s="46">
        <v>2</v>
      </c>
      <c r="X21" s="41">
        <v>0</v>
      </c>
      <c r="Y21" s="46">
        <v>2</v>
      </c>
      <c r="Z21" s="41">
        <v>0</v>
      </c>
      <c r="AA21" s="46">
        <v>3</v>
      </c>
      <c r="AB21" s="41">
        <v>0</v>
      </c>
      <c r="AC21" s="46">
        <v>4</v>
      </c>
      <c r="AD21" s="52">
        <v>0</v>
      </c>
      <c r="AE21" s="44">
        <v>0</v>
      </c>
      <c r="AF21" s="41">
        <v>0</v>
      </c>
      <c r="AG21" s="46">
        <v>12</v>
      </c>
      <c r="AH21" s="41">
        <v>1</v>
      </c>
      <c r="AI21" s="53">
        <v>0</v>
      </c>
      <c r="AJ21" s="44">
        <f>7+AL21</f>
        <v>9</v>
      </c>
      <c r="AK21" s="41">
        <v>0</v>
      </c>
      <c r="AL21" s="44">
        <v>2</v>
      </c>
      <c r="AM21" s="41">
        <v>0</v>
      </c>
      <c r="AN21" s="46">
        <v>0</v>
      </c>
      <c r="AO21" s="41">
        <v>0</v>
      </c>
      <c r="AP21" s="46">
        <v>0</v>
      </c>
      <c r="AQ21" s="41">
        <v>0</v>
      </c>
      <c r="AR21" s="46">
        <v>0</v>
      </c>
      <c r="AS21" s="41">
        <v>0</v>
      </c>
      <c r="AT21" s="46">
        <v>1</v>
      </c>
      <c r="AU21" s="41">
        <v>1</v>
      </c>
      <c r="AV21" s="46">
        <v>1</v>
      </c>
      <c r="AW21" s="41">
        <v>0</v>
      </c>
      <c r="AX21" s="46">
        <v>5</v>
      </c>
      <c r="AY21" s="41">
        <v>0</v>
      </c>
      <c r="AZ21" s="46">
        <f t="shared" si="2"/>
        <v>249</v>
      </c>
      <c r="BA21" s="56">
        <f t="shared" si="0"/>
        <v>5</v>
      </c>
      <c r="BB21" s="46">
        <f t="shared" si="1"/>
        <v>247</v>
      </c>
      <c r="BC21" s="52">
        <f t="shared" si="1"/>
        <v>5</v>
      </c>
    </row>
    <row r="22" spans="1:55" ht="30" customHeight="1">
      <c r="A22" s="65" t="s">
        <v>45</v>
      </c>
      <c r="B22" s="67" t="s">
        <v>46</v>
      </c>
      <c r="C22" s="50">
        <v>1368</v>
      </c>
      <c r="D22" s="41">
        <v>2</v>
      </c>
      <c r="E22" s="44">
        <v>1170</v>
      </c>
      <c r="F22" s="55">
        <v>0</v>
      </c>
      <c r="G22" s="46">
        <v>1</v>
      </c>
      <c r="H22" s="55">
        <v>0</v>
      </c>
      <c r="I22" s="46">
        <v>0</v>
      </c>
      <c r="J22" s="55">
        <v>0</v>
      </c>
      <c r="K22" s="46">
        <v>0</v>
      </c>
      <c r="L22" s="55">
        <v>0</v>
      </c>
      <c r="M22" s="46">
        <v>145</v>
      </c>
      <c r="N22" s="55">
        <v>2</v>
      </c>
      <c r="O22" s="46">
        <v>118</v>
      </c>
      <c r="P22" s="55">
        <v>2</v>
      </c>
      <c r="Q22" s="46">
        <v>0</v>
      </c>
      <c r="R22" s="55">
        <v>0</v>
      </c>
      <c r="S22" s="46">
        <v>7</v>
      </c>
      <c r="T22" s="55">
        <v>0</v>
      </c>
      <c r="U22" s="46">
        <v>25</v>
      </c>
      <c r="V22" s="55">
        <v>0</v>
      </c>
      <c r="W22" s="46">
        <v>8</v>
      </c>
      <c r="X22" s="55">
        <v>0</v>
      </c>
      <c r="Y22" s="46">
        <v>0</v>
      </c>
      <c r="Z22" s="55">
        <v>0</v>
      </c>
      <c r="AA22" s="46">
        <v>57</v>
      </c>
      <c r="AB22" s="55">
        <v>0</v>
      </c>
      <c r="AC22" s="46">
        <v>31</v>
      </c>
      <c r="AD22" s="69">
        <v>0</v>
      </c>
      <c r="AE22" s="44">
        <v>0</v>
      </c>
      <c r="AF22" s="55">
        <v>0</v>
      </c>
      <c r="AG22" s="46">
        <v>31</v>
      </c>
      <c r="AH22" s="55">
        <v>0</v>
      </c>
      <c r="AI22" s="53">
        <v>0</v>
      </c>
      <c r="AJ22" s="44">
        <f>20+AL22</f>
        <v>131</v>
      </c>
      <c r="AK22" s="55">
        <v>0</v>
      </c>
      <c r="AL22" s="44">
        <v>111</v>
      </c>
      <c r="AM22" s="55">
        <v>0</v>
      </c>
      <c r="AN22" s="46">
        <v>0</v>
      </c>
      <c r="AO22" s="55">
        <v>0</v>
      </c>
      <c r="AP22" s="46">
        <v>0</v>
      </c>
      <c r="AQ22" s="55">
        <v>0</v>
      </c>
      <c r="AR22" s="46">
        <v>0</v>
      </c>
      <c r="AS22" s="55">
        <v>0</v>
      </c>
      <c r="AT22" s="46">
        <v>4</v>
      </c>
      <c r="AU22" s="55">
        <v>1</v>
      </c>
      <c r="AV22" s="46">
        <v>28</v>
      </c>
      <c r="AW22" s="55">
        <v>0</v>
      </c>
      <c r="AX22" s="46">
        <v>28</v>
      </c>
      <c r="AY22" s="55">
        <v>0</v>
      </c>
      <c r="AZ22" s="46">
        <f t="shared" si="2"/>
        <v>1864</v>
      </c>
      <c r="BA22" s="70">
        <f t="shared" si="0"/>
        <v>5</v>
      </c>
      <c r="BB22" s="46">
        <f t="shared" si="1"/>
        <v>1753</v>
      </c>
      <c r="BC22" s="69">
        <f t="shared" si="1"/>
        <v>5</v>
      </c>
    </row>
    <row r="23" spans="1:55" ht="30" customHeight="1">
      <c r="A23" s="65"/>
      <c r="B23" s="67" t="s">
        <v>47</v>
      </c>
      <c r="C23" s="50">
        <v>2451</v>
      </c>
      <c r="D23" s="55">
        <v>1</v>
      </c>
      <c r="E23" s="44">
        <v>2251</v>
      </c>
      <c r="F23" s="41">
        <v>0</v>
      </c>
      <c r="G23" s="46">
        <v>0</v>
      </c>
      <c r="H23" s="41">
        <v>0</v>
      </c>
      <c r="I23" s="46">
        <v>0</v>
      </c>
      <c r="J23" s="41">
        <v>0</v>
      </c>
      <c r="K23" s="46">
        <v>0</v>
      </c>
      <c r="L23" s="41">
        <v>0</v>
      </c>
      <c r="M23" s="46">
        <v>45</v>
      </c>
      <c r="N23" s="41">
        <v>0</v>
      </c>
      <c r="O23" s="46">
        <v>37</v>
      </c>
      <c r="P23" s="41">
        <v>0</v>
      </c>
      <c r="Q23" s="46">
        <v>1</v>
      </c>
      <c r="R23" s="41">
        <v>0</v>
      </c>
      <c r="S23" s="46">
        <v>5</v>
      </c>
      <c r="T23" s="41">
        <v>0</v>
      </c>
      <c r="U23" s="46">
        <v>37</v>
      </c>
      <c r="V23" s="41">
        <v>0</v>
      </c>
      <c r="W23" s="46">
        <v>15</v>
      </c>
      <c r="X23" s="41">
        <v>0</v>
      </c>
      <c r="Y23" s="46">
        <v>0</v>
      </c>
      <c r="Z23" s="41">
        <v>0</v>
      </c>
      <c r="AA23" s="46">
        <v>36</v>
      </c>
      <c r="AB23" s="41">
        <v>0</v>
      </c>
      <c r="AC23" s="46">
        <v>33</v>
      </c>
      <c r="AD23" s="52">
        <v>0</v>
      </c>
      <c r="AE23" s="44">
        <v>0</v>
      </c>
      <c r="AF23" s="41">
        <v>0</v>
      </c>
      <c r="AG23" s="46">
        <v>11</v>
      </c>
      <c r="AH23" s="41">
        <v>0</v>
      </c>
      <c r="AI23" s="53">
        <v>0</v>
      </c>
      <c r="AJ23" s="44">
        <f>362+AL23</f>
        <v>14852</v>
      </c>
      <c r="AK23" s="41">
        <f>0+AM23</f>
        <v>1</v>
      </c>
      <c r="AL23" s="44">
        <v>14490</v>
      </c>
      <c r="AM23" s="41">
        <v>1</v>
      </c>
      <c r="AN23" s="46">
        <v>0</v>
      </c>
      <c r="AO23" s="41">
        <v>0</v>
      </c>
      <c r="AP23" s="46">
        <v>0</v>
      </c>
      <c r="AQ23" s="41">
        <v>0</v>
      </c>
      <c r="AR23" s="46">
        <v>0</v>
      </c>
      <c r="AS23" s="41">
        <v>0</v>
      </c>
      <c r="AT23" s="46">
        <v>2</v>
      </c>
      <c r="AU23" s="41">
        <v>0</v>
      </c>
      <c r="AV23" s="46">
        <v>58</v>
      </c>
      <c r="AW23" s="41">
        <v>0</v>
      </c>
      <c r="AX23" s="46">
        <v>31</v>
      </c>
      <c r="AY23" s="41">
        <v>2</v>
      </c>
      <c r="AZ23" s="46">
        <f>SUM(C23,G23,I23,K23,M23,Q23,S23,U23,W23,Y23,AA23,AC23,AE23,AG23,AI23,AJ23,AN23,AP23,AR23,AT23,AV23,AX23)</f>
        <v>17577</v>
      </c>
      <c r="BA23" s="56">
        <f t="shared" si="0"/>
        <v>4</v>
      </c>
      <c r="BB23" s="46">
        <f>AZ23-AL23</f>
        <v>3087</v>
      </c>
      <c r="BC23" s="52">
        <f t="shared" si="1"/>
        <v>3</v>
      </c>
    </row>
    <row r="24" spans="1:55" ht="30" customHeight="1">
      <c r="A24" s="65"/>
      <c r="B24" s="67" t="s">
        <v>48</v>
      </c>
      <c r="C24" s="50">
        <v>391</v>
      </c>
      <c r="D24" s="41">
        <v>2</v>
      </c>
      <c r="E24" s="44">
        <v>301</v>
      </c>
      <c r="F24" s="41">
        <v>0</v>
      </c>
      <c r="G24" s="46">
        <v>1</v>
      </c>
      <c r="H24" s="41">
        <v>0</v>
      </c>
      <c r="I24" s="46">
        <v>0</v>
      </c>
      <c r="J24" s="41">
        <v>0</v>
      </c>
      <c r="K24" s="46">
        <v>0</v>
      </c>
      <c r="L24" s="41">
        <v>0</v>
      </c>
      <c r="M24" s="46">
        <v>115</v>
      </c>
      <c r="N24" s="41">
        <v>0</v>
      </c>
      <c r="O24" s="46">
        <v>55</v>
      </c>
      <c r="P24" s="41">
        <v>0</v>
      </c>
      <c r="Q24" s="46">
        <v>0</v>
      </c>
      <c r="R24" s="41">
        <v>0</v>
      </c>
      <c r="S24" s="46">
        <v>8</v>
      </c>
      <c r="T24" s="41">
        <v>0</v>
      </c>
      <c r="U24" s="46">
        <v>4</v>
      </c>
      <c r="V24" s="41">
        <v>0</v>
      </c>
      <c r="W24" s="46">
        <v>6</v>
      </c>
      <c r="X24" s="41">
        <v>0</v>
      </c>
      <c r="Y24" s="46">
        <v>0</v>
      </c>
      <c r="Z24" s="41">
        <v>0</v>
      </c>
      <c r="AA24" s="46">
        <v>32</v>
      </c>
      <c r="AB24" s="41">
        <v>0</v>
      </c>
      <c r="AC24" s="46">
        <v>10</v>
      </c>
      <c r="AD24" s="52">
        <v>0</v>
      </c>
      <c r="AE24" s="44">
        <v>0</v>
      </c>
      <c r="AF24" s="41">
        <v>0</v>
      </c>
      <c r="AG24" s="46">
        <v>25</v>
      </c>
      <c r="AH24" s="41">
        <v>0</v>
      </c>
      <c r="AI24" s="53">
        <v>0</v>
      </c>
      <c r="AJ24" s="44">
        <f>13+AL24</f>
        <v>99</v>
      </c>
      <c r="AK24" s="41">
        <v>0</v>
      </c>
      <c r="AL24" s="44">
        <v>86</v>
      </c>
      <c r="AM24" s="41">
        <v>0</v>
      </c>
      <c r="AN24" s="46">
        <v>0</v>
      </c>
      <c r="AO24" s="41">
        <v>0</v>
      </c>
      <c r="AP24" s="46">
        <v>0</v>
      </c>
      <c r="AQ24" s="41">
        <v>0</v>
      </c>
      <c r="AR24" s="46">
        <v>0</v>
      </c>
      <c r="AS24" s="41">
        <v>0</v>
      </c>
      <c r="AT24" s="46">
        <v>4</v>
      </c>
      <c r="AU24" s="41">
        <v>1</v>
      </c>
      <c r="AV24" s="46">
        <v>11</v>
      </c>
      <c r="AW24" s="41">
        <v>0</v>
      </c>
      <c r="AX24" s="46">
        <v>9</v>
      </c>
      <c r="AY24" s="41">
        <v>0</v>
      </c>
      <c r="AZ24" s="46">
        <f t="shared" si="2"/>
        <v>715</v>
      </c>
      <c r="BA24" s="56">
        <f t="shared" si="0"/>
        <v>3</v>
      </c>
      <c r="BB24" s="46">
        <f t="shared" si="1"/>
        <v>629</v>
      </c>
      <c r="BC24" s="52">
        <f t="shared" si="1"/>
        <v>3</v>
      </c>
    </row>
    <row r="25" spans="1:55" ht="30" customHeight="1">
      <c r="A25" s="65" t="s">
        <v>45</v>
      </c>
      <c r="B25" s="67" t="s">
        <v>49</v>
      </c>
      <c r="C25" s="50">
        <v>258</v>
      </c>
      <c r="D25" s="41">
        <v>0</v>
      </c>
      <c r="E25" s="44">
        <v>196</v>
      </c>
      <c r="F25" s="41">
        <v>0</v>
      </c>
      <c r="G25" s="46">
        <v>0</v>
      </c>
      <c r="H25" s="41">
        <v>0</v>
      </c>
      <c r="I25" s="46">
        <v>0</v>
      </c>
      <c r="J25" s="41">
        <v>0</v>
      </c>
      <c r="K25" s="46">
        <v>0</v>
      </c>
      <c r="L25" s="41">
        <v>0</v>
      </c>
      <c r="M25" s="46">
        <v>78</v>
      </c>
      <c r="N25" s="41">
        <v>2</v>
      </c>
      <c r="O25" s="46">
        <v>76</v>
      </c>
      <c r="P25" s="41">
        <v>2</v>
      </c>
      <c r="Q25" s="46">
        <v>0</v>
      </c>
      <c r="R25" s="41">
        <v>0</v>
      </c>
      <c r="S25" s="46">
        <v>5</v>
      </c>
      <c r="T25" s="41">
        <v>0</v>
      </c>
      <c r="U25" s="46">
        <v>16</v>
      </c>
      <c r="V25" s="41">
        <v>0</v>
      </c>
      <c r="W25" s="46">
        <v>1</v>
      </c>
      <c r="X25" s="41">
        <v>0</v>
      </c>
      <c r="Y25" s="46">
        <v>1</v>
      </c>
      <c r="Z25" s="41">
        <v>0</v>
      </c>
      <c r="AA25" s="46">
        <v>6</v>
      </c>
      <c r="AB25" s="41">
        <v>0</v>
      </c>
      <c r="AC25" s="46">
        <v>11</v>
      </c>
      <c r="AD25" s="52">
        <v>0</v>
      </c>
      <c r="AE25" s="44">
        <v>0</v>
      </c>
      <c r="AF25" s="41">
        <v>0</v>
      </c>
      <c r="AG25" s="46">
        <v>29</v>
      </c>
      <c r="AH25" s="41">
        <v>2</v>
      </c>
      <c r="AI25" s="53">
        <v>0</v>
      </c>
      <c r="AJ25" s="44">
        <f>3+AL25</f>
        <v>17</v>
      </c>
      <c r="AK25" s="41">
        <v>0</v>
      </c>
      <c r="AL25" s="44">
        <v>14</v>
      </c>
      <c r="AM25" s="41">
        <v>0</v>
      </c>
      <c r="AN25" s="46">
        <v>0</v>
      </c>
      <c r="AO25" s="41">
        <v>0</v>
      </c>
      <c r="AP25" s="46">
        <v>0</v>
      </c>
      <c r="AQ25" s="41">
        <v>0</v>
      </c>
      <c r="AR25" s="46">
        <v>0</v>
      </c>
      <c r="AS25" s="41">
        <v>0</v>
      </c>
      <c r="AT25" s="46">
        <v>0</v>
      </c>
      <c r="AU25" s="41">
        <v>0</v>
      </c>
      <c r="AV25" s="46">
        <v>3</v>
      </c>
      <c r="AW25" s="41">
        <v>0</v>
      </c>
      <c r="AX25" s="46">
        <v>2</v>
      </c>
      <c r="AY25" s="41">
        <v>0</v>
      </c>
      <c r="AZ25" s="46">
        <f t="shared" si="2"/>
        <v>427</v>
      </c>
      <c r="BA25" s="56">
        <f t="shared" si="0"/>
        <v>4</v>
      </c>
      <c r="BB25" s="46">
        <f t="shared" si="1"/>
        <v>413</v>
      </c>
      <c r="BC25" s="52">
        <f t="shared" si="1"/>
        <v>4</v>
      </c>
    </row>
    <row r="26" spans="1:55" ht="30" customHeight="1">
      <c r="A26" s="71"/>
      <c r="B26" s="72" t="s">
        <v>50</v>
      </c>
      <c r="C26" s="73">
        <v>501</v>
      </c>
      <c r="D26" s="74">
        <v>7</v>
      </c>
      <c r="E26" s="75">
        <v>379</v>
      </c>
      <c r="F26" s="74">
        <v>0</v>
      </c>
      <c r="G26" s="75">
        <v>0</v>
      </c>
      <c r="H26" s="74">
        <v>0</v>
      </c>
      <c r="I26" s="75">
        <v>0</v>
      </c>
      <c r="J26" s="74">
        <v>0</v>
      </c>
      <c r="K26" s="75">
        <v>0</v>
      </c>
      <c r="L26" s="74">
        <v>0</v>
      </c>
      <c r="M26" s="75">
        <v>238</v>
      </c>
      <c r="N26" s="74">
        <v>6</v>
      </c>
      <c r="O26" s="75">
        <v>231</v>
      </c>
      <c r="P26" s="74">
        <v>6</v>
      </c>
      <c r="Q26" s="75">
        <v>0</v>
      </c>
      <c r="R26" s="74">
        <v>0</v>
      </c>
      <c r="S26" s="75">
        <v>5</v>
      </c>
      <c r="T26" s="74">
        <v>0</v>
      </c>
      <c r="U26" s="75">
        <v>12</v>
      </c>
      <c r="V26" s="74">
        <v>0</v>
      </c>
      <c r="W26" s="75">
        <v>0</v>
      </c>
      <c r="X26" s="74">
        <v>0</v>
      </c>
      <c r="Y26" s="75">
        <v>0</v>
      </c>
      <c r="Z26" s="74">
        <v>0</v>
      </c>
      <c r="AA26" s="75">
        <v>18</v>
      </c>
      <c r="AB26" s="74">
        <v>0</v>
      </c>
      <c r="AC26" s="75">
        <v>13</v>
      </c>
      <c r="AD26" s="76">
        <v>0</v>
      </c>
      <c r="AE26" s="77">
        <v>2</v>
      </c>
      <c r="AF26" s="74">
        <v>0</v>
      </c>
      <c r="AG26" s="75">
        <v>13</v>
      </c>
      <c r="AH26" s="74">
        <v>0</v>
      </c>
      <c r="AI26" s="78">
        <v>3</v>
      </c>
      <c r="AJ26" s="77">
        <f>17+AL26</f>
        <v>128</v>
      </c>
      <c r="AK26" s="74">
        <v>0</v>
      </c>
      <c r="AL26" s="77">
        <v>111</v>
      </c>
      <c r="AM26" s="74">
        <v>0</v>
      </c>
      <c r="AN26" s="75">
        <v>0</v>
      </c>
      <c r="AO26" s="74">
        <v>0</v>
      </c>
      <c r="AP26" s="75">
        <v>0</v>
      </c>
      <c r="AQ26" s="74">
        <v>0</v>
      </c>
      <c r="AR26" s="75">
        <v>0</v>
      </c>
      <c r="AS26" s="74">
        <v>0</v>
      </c>
      <c r="AT26" s="75">
        <v>12</v>
      </c>
      <c r="AU26" s="74">
        <v>1</v>
      </c>
      <c r="AV26" s="75">
        <v>17</v>
      </c>
      <c r="AW26" s="74">
        <v>0</v>
      </c>
      <c r="AX26" s="75">
        <v>26</v>
      </c>
      <c r="AY26" s="74">
        <v>2</v>
      </c>
      <c r="AZ26" s="75">
        <f>SUM(C26,G26,I26,K26,M26,Q26,S26,U26,W26,Y26,AA26,AC26,AE26,AG26,AI26,AJ26,AN26,AP26,AR26,AT26,AV26,AX26)</f>
        <v>988</v>
      </c>
      <c r="BA26" s="79">
        <f t="shared" si="0"/>
        <v>16</v>
      </c>
      <c r="BB26" s="75">
        <f>AZ26-AL26</f>
        <v>877</v>
      </c>
      <c r="BC26" s="76">
        <f t="shared" si="1"/>
        <v>16</v>
      </c>
    </row>
    <row r="27" spans="1:55" ht="30" customHeight="1">
      <c r="A27" s="80"/>
      <c r="B27" s="81" t="s">
        <v>51</v>
      </c>
      <c r="C27" s="59">
        <f t="shared" ref="C27:AI27" si="5">SUM(C16:C26)</f>
        <v>7596</v>
      </c>
      <c r="D27" s="82">
        <f t="shared" si="5"/>
        <v>30</v>
      </c>
      <c r="E27" s="59">
        <f t="shared" si="5"/>
        <v>6291</v>
      </c>
      <c r="F27" s="82">
        <f t="shared" si="5"/>
        <v>0</v>
      </c>
      <c r="G27" s="59">
        <f t="shared" si="5"/>
        <v>3</v>
      </c>
      <c r="H27" s="82">
        <f t="shared" si="5"/>
        <v>0</v>
      </c>
      <c r="I27" s="59">
        <f t="shared" si="5"/>
        <v>0</v>
      </c>
      <c r="J27" s="82">
        <f t="shared" si="5"/>
        <v>0</v>
      </c>
      <c r="K27" s="59">
        <f t="shared" si="5"/>
        <v>32</v>
      </c>
      <c r="L27" s="82">
        <f t="shared" si="5"/>
        <v>0</v>
      </c>
      <c r="M27" s="59">
        <f t="shared" si="5"/>
        <v>1472</v>
      </c>
      <c r="N27" s="82">
        <f t="shared" si="5"/>
        <v>31</v>
      </c>
      <c r="O27" s="59">
        <f t="shared" si="5"/>
        <v>1257</v>
      </c>
      <c r="P27" s="82">
        <f t="shared" si="5"/>
        <v>31</v>
      </c>
      <c r="Q27" s="59">
        <f t="shared" si="5"/>
        <v>5</v>
      </c>
      <c r="R27" s="82">
        <f t="shared" si="5"/>
        <v>0</v>
      </c>
      <c r="S27" s="59">
        <f t="shared" si="5"/>
        <v>52</v>
      </c>
      <c r="T27" s="82">
        <f t="shared" si="5"/>
        <v>0</v>
      </c>
      <c r="U27" s="59">
        <f t="shared" si="5"/>
        <v>156</v>
      </c>
      <c r="V27" s="82">
        <f t="shared" si="5"/>
        <v>0</v>
      </c>
      <c r="W27" s="59">
        <f t="shared" si="5"/>
        <v>50</v>
      </c>
      <c r="X27" s="82">
        <f t="shared" si="5"/>
        <v>0</v>
      </c>
      <c r="Y27" s="59">
        <f t="shared" si="5"/>
        <v>9</v>
      </c>
      <c r="Z27" s="82">
        <f t="shared" si="5"/>
        <v>0</v>
      </c>
      <c r="AA27" s="59">
        <f t="shared" si="5"/>
        <v>256</v>
      </c>
      <c r="AB27" s="82">
        <f t="shared" si="5"/>
        <v>0</v>
      </c>
      <c r="AC27" s="59">
        <f t="shared" si="5"/>
        <v>161</v>
      </c>
      <c r="AD27" s="61">
        <f t="shared" si="5"/>
        <v>0</v>
      </c>
      <c r="AE27" s="62">
        <f t="shared" si="5"/>
        <v>4</v>
      </c>
      <c r="AF27" s="82">
        <f t="shared" si="5"/>
        <v>1</v>
      </c>
      <c r="AG27" s="59">
        <f t="shared" si="5"/>
        <v>289</v>
      </c>
      <c r="AH27" s="82">
        <f t="shared" si="5"/>
        <v>10</v>
      </c>
      <c r="AI27" s="83">
        <f t="shared" si="5"/>
        <v>83</v>
      </c>
      <c r="AJ27" s="59">
        <f t="shared" ref="AJ27:AY27" si="6">SUM(AJ16:AJ26)</f>
        <v>15638</v>
      </c>
      <c r="AK27" s="82">
        <f t="shared" si="6"/>
        <v>1</v>
      </c>
      <c r="AL27" s="59">
        <f t="shared" si="6"/>
        <v>15196</v>
      </c>
      <c r="AM27" s="82">
        <f t="shared" si="6"/>
        <v>1</v>
      </c>
      <c r="AN27" s="59">
        <f t="shared" si="6"/>
        <v>0</v>
      </c>
      <c r="AO27" s="82">
        <f t="shared" si="6"/>
        <v>0</v>
      </c>
      <c r="AP27" s="59">
        <f t="shared" si="6"/>
        <v>3</v>
      </c>
      <c r="AQ27" s="82">
        <f t="shared" si="6"/>
        <v>0</v>
      </c>
      <c r="AR27" s="59">
        <f t="shared" si="6"/>
        <v>0</v>
      </c>
      <c r="AS27" s="82">
        <f t="shared" si="6"/>
        <v>0</v>
      </c>
      <c r="AT27" s="59">
        <f t="shared" si="6"/>
        <v>58</v>
      </c>
      <c r="AU27" s="82">
        <f t="shared" si="6"/>
        <v>12</v>
      </c>
      <c r="AV27" s="59">
        <f t="shared" si="6"/>
        <v>138</v>
      </c>
      <c r="AW27" s="82">
        <f t="shared" si="6"/>
        <v>1</v>
      </c>
      <c r="AX27" s="59">
        <f t="shared" si="6"/>
        <v>154</v>
      </c>
      <c r="AY27" s="82">
        <f t="shared" si="6"/>
        <v>8</v>
      </c>
      <c r="AZ27" s="59">
        <f>SUM(C27,G27,I27,K27,M27,Q27,S27,U27,W27,Y27,AA27,AC27,AE27,AG27,AI27,AJ27,AN27,AP27,AR27,AT27,AV27,AX27)</f>
        <v>26159</v>
      </c>
      <c r="BA27" s="60">
        <f t="shared" si="0"/>
        <v>94</v>
      </c>
      <c r="BB27" s="59">
        <f t="shared" si="1"/>
        <v>10963</v>
      </c>
      <c r="BC27" s="61">
        <f t="shared" si="1"/>
        <v>93</v>
      </c>
    </row>
    <row r="28" spans="1:55" ht="13.5" customHeight="1">
      <c r="B28" s="435" t="s">
        <v>52</v>
      </c>
      <c r="C28" s="435"/>
      <c r="D28" s="85"/>
      <c r="E28" s="86"/>
      <c r="F28" s="86"/>
      <c r="G28" s="86"/>
      <c r="H28" s="86"/>
      <c r="I28" s="86"/>
      <c r="J28" s="86"/>
      <c r="K28" s="86"/>
      <c r="L28" s="86"/>
      <c r="M28" s="86"/>
      <c r="N28" s="86"/>
      <c r="O28" s="86"/>
      <c r="P28" s="86"/>
      <c r="Q28" s="86"/>
      <c r="R28" s="86"/>
      <c r="S28" s="86"/>
      <c r="T28" s="86"/>
      <c r="U28" s="86"/>
      <c r="AJ28" s="87"/>
      <c r="AK28" s="88"/>
      <c r="AL28" s="88"/>
      <c r="AM28" s="88"/>
      <c r="AN28" s="88"/>
      <c r="AO28" s="88"/>
      <c r="AP28" s="88"/>
      <c r="AQ28" s="88"/>
      <c r="AR28" s="88"/>
      <c r="AS28" s="88"/>
      <c r="AT28" s="88"/>
      <c r="AU28" s="88"/>
      <c r="AV28" s="88"/>
      <c r="AW28" s="88"/>
      <c r="AX28" s="89"/>
      <c r="AY28" s="89"/>
      <c r="AZ28" s="89"/>
      <c r="BA28" s="89"/>
    </row>
    <row r="29" spans="1:55" ht="15.75">
      <c r="A29" s="90"/>
      <c r="B29" s="90" t="s">
        <v>53</v>
      </c>
      <c r="C29" s="91" t="s">
        <v>54</v>
      </c>
      <c r="D29" s="91"/>
      <c r="E29" s="91"/>
      <c r="F29" s="91"/>
      <c r="G29" s="91"/>
      <c r="H29" s="91"/>
      <c r="I29" s="91"/>
      <c r="J29" s="91"/>
      <c r="K29" s="91"/>
      <c r="L29" s="91"/>
      <c r="M29" s="91"/>
      <c r="N29" s="91" t="s">
        <v>55</v>
      </c>
      <c r="R29" s="91"/>
      <c r="S29" s="91"/>
      <c r="T29" s="91"/>
      <c r="AE29" s="91" t="s">
        <v>54</v>
      </c>
      <c r="AF29" s="91"/>
      <c r="AG29" s="91"/>
      <c r="AH29" s="91"/>
      <c r="AI29" s="91"/>
      <c r="AJ29" s="91"/>
      <c r="AK29" s="91"/>
      <c r="AL29" s="91"/>
      <c r="AM29" s="91"/>
      <c r="AN29" s="91"/>
      <c r="AO29" s="91"/>
      <c r="AP29" s="91" t="s">
        <v>55</v>
      </c>
    </row>
    <row r="30" spans="1:55" ht="15.75">
      <c r="A30" s="91"/>
      <c r="B30" s="91"/>
      <c r="C30" s="91" t="s">
        <v>56</v>
      </c>
      <c r="D30" s="91"/>
      <c r="E30" s="91"/>
      <c r="F30" s="91"/>
      <c r="G30" s="91"/>
      <c r="H30" s="91"/>
      <c r="I30" s="91"/>
      <c r="J30" s="91"/>
      <c r="K30" s="91"/>
      <c r="L30" s="91"/>
      <c r="M30" s="91"/>
      <c r="N30" s="91" t="s">
        <v>476</v>
      </c>
      <c r="R30" s="91"/>
      <c r="S30" s="91"/>
      <c r="T30" s="91"/>
      <c r="AE30" s="91" t="s">
        <v>56</v>
      </c>
      <c r="AF30" s="91"/>
      <c r="AG30" s="91"/>
      <c r="AH30" s="91"/>
      <c r="AI30" s="91"/>
      <c r="AJ30" s="91"/>
      <c r="AK30" s="91"/>
      <c r="AL30" s="91"/>
      <c r="AM30" s="91"/>
      <c r="AN30" s="91"/>
      <c r="AO30" s="91"/>
      <c r="AP30" s="91" t="s">
        <v>476</v>
      </c>
    </row>
    <row r="31" spans="1:55" ht="15.75">
      <c r="A31" s="91"/>
      <c r="B31" s="91"/>
      <c r="C31" s="91" t="s">
        <v>57</v>
      </c>
      <c r="D31" s="91"/>
      <c r="E31" s="91"/>
      <c r="F31" s="91"/>
      <c r="G31" s="91"/>
      <c r="H31" s="91"/>
      <c r="I31" s="91"/>
      <c r="J31" s="91"/>
      <c r="K31" s="91"/>
      <c r="L31" s="91"/>
      <c r="M31" s="91"/>
      <c r="N31" s="91"/>
      <c r="R31" s="91"/>
      <c r="S31" s="91"/>
      <c r="T31" s="91"/>
      <c r="AE31" s="91" t="s">
        <v>57</v>
      </c>
      <c r="AF31" s="91"/>
      <c r="AG31" s="91"/>
      <c r="AH31" s="91"/>
      <c r="AI31" s="91"/>
      <c r="AJ31" s="91"/>
      <c r="AK31" s="91"/>
      <c r="AL31" s="91"/>
      <c r="AM31" s="91"/>
      <c r="AN31" s="91"/>
      <c r="AO31" s="91"/>
      <c r="AP31" s="91"/>
    </row>
  </sheetData>
  <dataConsolidate/>
  <mergeCells count="30">
    <mergeCell ref="B28:C28"/>
    <mergeCell ref="Y3:Z4"/>
    <mergeCell ref="AA3:AB4"/>
    <mergeCell ref="AC3:AD4"/>
    <mergeCell ref="AI3:AI4"/>
    <mergeCell ref="S3:T4"/>
    <mergeCell ref="U3:V4"/>
    <mergeCell ref="W3:X4"/>
    <mergeCell ref="G3:H4"/>
    <mergeCell ref="I3:J4"/>
    <mergeCell ref="K3:L4"/>
    <mergeCell ref="M3:N4"/>
    <mergeCell ref="AR3:AS4"/>
    <mergeCell ref="O4:P4"/>
    <mergeCell ref="AE4:AF4"/>
    <mergeCell ref="AN3:AO4"/>
    <mergeCell ref="AP3:AQ4"/>
    <mergeCell ref="Q3:R4"/>
    <mergeCell ref="A1:AD1"/>
    <mergeCell ref="AE1:BA1"/>
    <mergeCell ref="C2:D2"/>
    <mergeCell ref="G2:T2"/>
    <mergeCell ref="U2:AD2"/>
    <mergeCell ref="AE2:AF2"/>
    <mergeCell ref="AG2:AH2"/>
    <mergeCell ref="AJ2:AK2"/>
    <mergeCell ref="AN2:AS2"/>
    <mergeCell ref="AT2:AU2"/>
    <mergeCell ref="AV2:AW2"/>
    <mergeCell ref="AX2:AY2"/>
  </mergeCells>
  <phoneticPr fontId="3"/>
  <printOptions horizontalCentered="1" verticalCentered="1"/>
  <pageMargins left="0.23622047244094491" right="0.23622047244094491" top="0.74803149606299213" bottom="0.74803149606299213" header="0.31496062992125984" footer="0.31496062992125984"/>
  <pageSetup paperSize="8" scale="70" fitToWidth="0" pageOrder="overThenDown" orientation="landscape" horizontalDpi="300" verticalDpi="300" r:id="rId1"/>
  <headerFooter scaleWithDoc="0" alignWithMargins="0"/>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8F8B-9A7B-499F-9DE9-599DDA7F90B1}">
  <sheetPr>
    <pageSetUpPr fitToPage="1"/>
  </sheetPr>
  <dimension ref="A1:P76"/>
  <sheetViews>
    <sheetView view="pageBreakPreview" zoomScaleNormal="100" zoomScaleSheetLayoutView="100" zoomScalePageLayoutView="70" workbookViewId="0">
      <pane ySplit="3" topLeftCell="A40" activePane="bottomLeft" state="frozen"/>
      <selection pane="bottomLeft" activeCell="J15" sqref="J15"/>
    </sheetView>
  </sheetViews>
  <sheetFormatPr defaultRowHeight="13.5"/>
  <cols>
    <col min="1" max="1" width="11.1640625" style="92" customWidth="1"/>
    <col min="2" max="10" width="10.1640625" style="92" customWidth="1"/>
    <col min="11" max="11" width="11" style="92" customWidth="1"/>
    <col min="12" max="12" width="14.33203125" style="92" customWidth="1"/>
    <col min="13" max="13" width="1.1640625" style="92" customWidth="1"/>
    <col min="14" max="14" width="15" style="119" customWidth="1"/>
    <col min="15" max="256" width="9.33203125" style="92"/>
    <col min="257" max="257" width="11.1640625" style="92" customWidth="1"/>
    <col min="258" max="266" width="10.1640625" style="92" customWidth="1"/>
    <col min="267" max="267" width="11" style="92" customWidth="1"/>
    <col min="268" max="268" width="14.33203125" style="92" customWidth="1"/>
    <col min="269" max="269" width="1.1640625" style="92" customWidth="1"/>
    <col min="270" max="270" width="15" style="92" customWidth="1"/>
    <col min="271" max="512" width="9.33203125" style="92"/>
    <col min="513" max="513" width="11.1640625" style="92" customWidth="1"/>
    <col min="514" max="522" width="10.1640625" style="92" customWidth="1"/>
    <col min="523" max="523" width="11" style="92" customWidth="1"/>
    <col min="524" max="524" width="14.33203125" style="92" customWidth="1"/>
    <col min="525" max="525" width="1.1640625" style="92" customWidth="1"/>
    <col min="526" max="526" width="15" style="92" customWidth="1"/>
    <col min="527" max="768" width="9.33203125" style="92"/>
    <col min="769" max="769" width="11.1640625" style="92" customWidth="1"/>
    <col min="770" max="778" width="10.1640625" style="92" customWidth="1"/>
    <col min="779" max="779" width="11" style="92" customWidth="1"/>
    <col min="780" max="780" width="14.33203125" style="92" customWidth="1"/>
    <col min="781" max="781" width="1.1640625" style="92" customWidth="1"/>
    <col min="782" max="782" width="15" style="92" customWidth="1"/>
    <col min="783" max="1024" width="9.33203125" style="92"/>
    <col min="1025" max="1025" width="11.1640625" style="92" customWidth="1"/>
    <col min="1026" max="1034" width="10.1640625" style="92" customWidth="1"/>
    <col min="1035" max="1035" width="11" style="92" customWidth="1"/>
    <col min="1036" max="1036" width="14.33203125" style="92" customWidth="1"/>
    <col min="1037" max="1037" width="1.1640625" style="92" customWidth="1"/>
    <col min="1038" max="1038" width="15" style="92" customWidth="1"/>
    <col min="1039" max="1280" width="9.33203125" style="92"/>
    <col min="1281" max="1281" width="11.1640625" style="92" customWidth="1"/>
    <col min="1282" max="1290" width="10.1640625" style="92" customWidth="1"/>
    <col min="1291" max="1291" width="11" style="92" customWidth="1"/>
    <col min="1292" max="1292" width="14.33203125" style="92" customWidth="1"/>
    <col min="1293" max="1293" width="1.1640625" style="92" customWidth="1"/>
    <col min="1294" max="1294" width="15" style="92" customWidth="1"/>
    <col min="1295" max="1536" width="9.33203125" style="92"/>
    <col min="1537" max="1537" width="11.1640625" style="92" customWidth="1"/>
    <col min="1538" max="1546" width="10.1640625" style="92" customWidth="1"/>
    <col min="1547" max="1547" width="11" style="92" customWidth="1"/>
    <col min="1548" max="1548" width="14.33203125" style="92" customWidth="1"/>
    <col min="1549" max="1549" width="1.1640625" style="92" customWidth="1"/>
    <col min="1550" max="1550" width="15" style="92" customWidth="1"/>
    <col min="1551" max="1792" width="9.33203125" style="92"/>
    <col min="1793" max="1793" width="11.1640625" style="92" customWidth="1"/>
    <col min="1794" max="1802" width="10.1640625" style="92" customWidth="1"/>
    <col min="1803" max="1803" width="11" style="92" customWidth="1"/>
    <col min="1804" max="1804" width="14.33203125" style="92" customWidth="1"/>
    <col min="1805" max="1805" width="1.1640625" style="92" customWidth="1"/>
    <col min="1806" max="1806" width="15" style="92" customWidth="1"/>
    <col min="1807" max="2048" width="9.33203125" style="92"/>
    <col min="2049" max="2049" width="11.1640625" style="92" customWidth="1"/>
    <col min="2050" max="2058" width="10.1640625" style="92" customWidth="1"/>
    <col min="2059" max="2059" width="11" style="92" customWidth="1"/>
    <col min="2060" max="2060" width="14.33203125" style="92" customWidth="1"/>
    <col min="2061" max="2061" width="1.1640625" style="92" customWidth="1"/>
    <col min="2062" max="2062" width="15" style="92" customWidth="1"/>
    <col min="2063" max="2304" width="9.33203125" style="92"/>
    <col min="2305" max="2305" width="11.1640625" style="92" customWidth="1"/>
    <col min="2306" max="2314" width="10.1640625" style="92" customWidth="1"/>
    <col min="2315" max="2315" width="11" style="92" customWidth="1"/>
    <col min="2316" max="2316" width="14.33203125" style="92" customWidth="1"/>
    <col min="2317" max="2317" width="1.1640625" style="92" customWidth="1"/>
    <col min="2318" max="2318" width="15" style="92" customWidth="1"/>
    <col min="2319" max="2560" width="9.33203125" style="92"/>
    <col min="2561" max="2561" width="11.1640625" style="92" customWidth="1"/>
    <col min="2562" max="2570" width="10.1640625" style="92" customWidth="1"/>
    <col min="2571" max="2571" width="11" style="92" customWidth="1"/>
    <col min="2572" max="2572" width="14.33203125" style="92" customWidth="1"/>
    <col min="2573" max="2573" width="1.1640625" style="92" customWidth="1"/>
    <col min="2574" max="2574" width="15" style="92" customWidth="1"/>
    <col min="2575" max="2816" width="9.33203125" style="92"/>
    <col min="2817" max="2817" width="11.1640625" style="92" customWidth="1"/>
    <col min="2818" max="2826" width="10.1640625" style="92" customWidth="1"/>
    <col min="2827" max="2827" width="11" style="92" customWidth="1"/>
    <col min="2828" max="2828" width="14.33203125" style="92" customWidth="1"/>
    <col min="2829" max="2829" width="1.1640625" style="92" customWidth="1"/>
    <col min="2830" max="2830" width="15" style="92" customWidth="1"/>
    <col min="2831" max="3072" width="9.33203125" style="92"/>
    <col min="3073" max="3073" width="11.1640625" style="92" customWidth="1"/>
    <col min="3074" max="3082" width="10.1640625" style="92" customWidth="1"/>
    <col min="3083" max="3083" width="11" style="92" customWidth="1"/>
    <col min="3084" max="3084" width="14.33203125" style="92" customWidth="1"/>
    <col min="3085" max="3085" width="1.1640625" style="92" customWidth="1"/>
    <col min="3086" max="3086" width="15" style="92" customWidth="1"/>
    <col min="3087" max="3328" width="9.33203125" style="92"/>
    <col min="3329" max="3329" width="11.1640625" style="92" customWidth="1"/>
    <col min="3330" max="3338" width="10.1640625" style="92" customWidth="1"/>
    <col min="3339" max="3339" width="11" style="92" customWidth="1"/>
    <col min="3340" max="3340" width="14.33203125" style="92" customWidth="1"/>
    <col min="3341" max="3341" width="1.1640625" style="92" customWidth="1"/>
    <col min="3342" max="3342" width="15" style="92" customWidth="1"/>
    <col min="3343" max="3584" width="9.33203125" style="92"/>
    <col min="3585" max="3585" width="11.1640625" style="92" customWidth="1"/>
    <col min="3586" max="3594" width="10.1640625" style="92" customWidth="1"/>
    <col min="3595" max="3595" width="11" style="92" customWidth="1"/>
    <col min="3596" max="3596" width="14.33203125" style="92" customWidth="1"/>
    <col min="3597" max="3597" width="1.1640625" style="92" customWidth="1"/>
    <col min="3598" max="3598" width="15" style="92" customWidth="1"/>
    <col min="3599" max="3840" width="9.33203125" style="92"/>
    <col min="3841" max="3841" width="11.1640625" style="92" customWidth="1"/>
    <col min="3842" max="3850" width="10.1640625" style="92" customWidth="1"/>
    <col min="3851" max="3851" width="11" style="92" customWidth="1"/>
    <col min="3852" max="3852" width="14.33203125" style="92" customWidth="1"/>
    <col min="3853" max="3853" width="1.1640625" style="92" customWidth="1"/>
    <col min="3854" max="3854" width="15" style="92" customWidth="1"/>
    <col min="3855" max="4096" width="9.33203125" style="92"/>
    <col min="4097" max="4097" width="11.1640625" style="92" customWidth="1"/>
    <col min="4098" max="4106" width="10.1640625" style="92" customWidth="1"/>
    <col min="4107" max="4107" width="11" style="92" customWidth="1"/>
    <col min="4108" max="4108" width="14.33203125" style="92" customWidth="1"/>
    <col min="4109" max="4109" width="1.1640625" style="92" customWidth="1"/>
    <col min="4110" max="4110" width="15" style="92" customWidth="1"/>
    <col min="4111" max="4352" width="9.33203125" style="92"/>
    <col min="4353" max="4353" width="11.1640625" style="92" customWidth="1"/>
    <col min="4354" max="4362" width="10.1640625" style="92" customWidth="1"/>
    <col min="4363" max="4363" width="11" style="92" customWidth="1"/>
    <col min="4364" max="4364" width="14.33203125" style="92" customWidth="1"/>
    <col min="4365" max="4365" width="1.1640625" style="92" customWidth="1"/>
    <col min="4366" max="4366" width="15" style="92" customWidth="1"/>
    <col min="4367" max="4608" width="9.33203125" style="92"/>
    <col min="4609" max="4609" width="11.1640625" style="92" customWidth="1"/>
    <col min="4610" max="4618" width="10.1640625" style="92" customWidth="1"/>
    <col min="4619" max="4619" width="11" style="92" customWidth="1"/>
    <col min="4620" max="4620" width="14.33203125" style="92" customWidth="1"/>
    <col min="4621" max="4621" width="1.1640625" style="92" customWidth="1"/>
    <col min="4622" max="4622" width="15" style="92" customWidth="1"/>
    <col min="4623" max="4864" width="9.33203125" style="92"/>
    <col min="4865" max="4865" width="11.1640625" style="92" customWidth="1"/>
    <col min="4866" max="4874" width="10.1640625" style="92" customWidth="1"/>
    <col min="4875" max="4875" width="11" style="92" customWidth="1"/>
    <col min="4876" max="4876" width="14.33203125" style="92" customWidth="1"/>
    <col min="4877" max="4877" width="1.1640625" style="92" customWidth="1"/>
    <col min="4878" max="4878" width="15" style="92" customWidth="1"/>
    <col min="4879" max="5120" width="9.33203125" style="92"/>
    <col min="5121" max="5121" width="11.1640625" style="92" customWidth="1"/>
    <col min="5122" max="5130" width="10.1640625" style="92" customWidth="1"/>
    <col min="5131" max="5131" width="11" style="92" customWidth="1"/>
    <col min="5132" max="5132" width="14.33203125" style="92" customWidth="1"/>
    <col min="5133" max="5133" width="1.1640625" style="92" customWidth="1"/>
    <col min="5134" max="5134" width="15" style="92" customWidth="1"/>
    <col min="5135" max="5376" width="9.33203125" style="92"/>
    <col min="5377" max="5377" width="11.1640625" style="92" customWidth="1"/>
    <col min="5378" max="5386" width="10.1640625" style="92" customWidth="1"/>
    <col min="5387" max="5387" width="11" style="92" customWidth="1"/>
    <col min="5388" max="5388" width="14.33203125" style="92" customWidth="1"/>
    <col min="5389" max="5389" width="1.1640625" style="92" customWidth="1"/>
    <col min="5390" max="5390" width="15" style="92" customWidth="1"/>
    <col min="5391" max="5632" width="9.33203125" style="92"/>
    <col min="5633" max="5633" width="11.1640625" style="92" customWidth="1"/>
    <col min="5634" max="5642" width="10.1640625" style="92" customWidth="1"/>
    <col min="5643" max="5643" width="11" style="92" customWidth="1"/>
    <col min="5644" max="5644" width="14.33203125" style="92" customWidth="1"/>
    <col min="5645" max="5645" width="1.1640625" style="92" customWidth="1"/>
    <col min="5646" max="5646" width="15" style="92" customWidth="1"/>
    <col min="5647" max="5888" width="9.33203125" style="92"/>
    <col min="5889" max="5889" width="11.1640625" style="92" customWidth="1"/>
    <col min="5890" max="5898" width="10.1640625" style="92" customWidth="1"/>
    <col min="5899" max="5899" width="11" style="92" customWidth="1"/>
    <col min="5900" max="5900" width="14.33203125" style="92" customWidth="1"/>
    <col min="5901" max="5901" width="1.1640625" style="92" customWidth="1"/>
    <col min="5902" max="5902" width="15" style="92" customWidth="1"/>
    <col min="5903" max="6144" width="9.33203125" style="92"/>
    <col min="6145" max="6145" width="11.1640625" style="92" customWidth="1"/>
    <col min="6146" max="6154" width="10.1640625" style="92" customWidth="1"/>
    <col min="6155" max="6155" width="11" style="92" customWidth="1"/>
    <col min="6156" max="6156" width="14.33203125" style="92" customWidth="1"/>
    <col min="6157" max="6157" width="1.1640625" style="92" customWidth="1"/>
    <col min="6158" max="6158" width="15" style="92" customWidth="1"/>
    <col min="6159" max="6400" width="9.33203125" style="92"/>
    <col min="6401" max="6401" width="11.1640625" style="92" customWidth="1"/>
    <col min="6402" max="6410" width="10.1640625" style="92" customWidth="1"/>
    <col min="6411" max="6411" width="11" style="92" customWidth="1"/>
    <col min="6412" max="6412" width="14.33203125" style="92" customWidth="1"/>
    <col min="6413" max="6413" width="1.1640625" style="92" customWidth="1"/>
    <col min="6414" max="6414" width="15" style="92" customWidth="1"/>
    <col min="6415" max="6656" width="9.33203125" style="92"/>
    <col min="6657" max="6657" width="11.1640625" style="92" customWidth="1"/>
    <col min="6658" max="6666" width="10.1640625" style="92" customWidth="1"/>
    <col min="6667" max="6667" width="11" style="92" customWidth="1"/>
    <col min="6668" max="6668" width="14.33203125" style="92" customWidth="1"/>
    <col min="6669" max="6669" width="1.1640625" style="92" customWidth="1"/>
    <col min="6670" max="6670" width="15" style="92" customWidth="1"/>
    <col min="6671" max="6912" width="9.33203125" style="92"/>
    <col min="6913" max="6913" width="11.1640625" style="92" customWidth="1"/>
    <col min="6914" max="6922" width="10.1640625" style="92" customWidth="1"/>
    <col min="6923" max="6923" width="11" style="92" customWidth="1"/>
    <col min="6924" max="6924" width="14.33203125" style="92" customWidth="1"/>
    <col min="6925" max="6925" width="1.1640625" style="92" customWidth="1"/>
    <col min="6926" max="6926" width="15" style="92" customWidth="1"/>
    <col min="6927" max="7168" width="9.33203125" style="92"/>
    <col min="7169" max="7169" width="11.1640625" style="92" customWidth="1"/>
    <col min="7170" max="7178" width="10.1640625" style="92" customWidth="1"/>
    <col min="7179" max="7179" width="11" style="92" customWidth="1"/>
    <col min="7180" max="7180" width="14.33203125" style="92" customWidth="1"/>
    <col min="7181" max="7181" width="1.1640625" style="92" customWidth="1"/>
    <col min="7182" max="7182" width="15" style="92" customWidth="1"/>
    <col min="7183" max="7424" width="9.33203125" style="92"/>
    <col min="7425" max="7425" width="11.1640625" style="92" customWidth="1"/>
    <col min="7426" max="7434" width="10.1640625" style="92" customWidth="1"/>
    <col min="7435" max="7435" width="11" style="92" customWidth="1"/>
    <col min="7436" max="7436" width="14.33203125" style="92" customWidth="1"/>
    <col min="7437" max="7437" width="1.1640625" style="92" customWidth="1"/>
    <col min="7438" max="7438" width="15" style="92" customWidth="1"/>
    <col min="7439" max="7680" width="9.33203125" style="92"/>
    <col min="7681" max="7681" width="11.1640625" style="92" customWidth="1"/>
    <col min="7682" max="7690" width="10.1640625" style="92" customWidth="1"/>
    <col min="7691" max="7691" width="11" style="92" customWidth="1"/>
    <col min="7692" max="7692" width="14.33203125" style="92" customWidth="1"/>
    <col min="7693" max="7693" width="1.1640625" style="92" customWidth="1"/>
    <col min="7694" max="7694" width="15" style="92" customWidth="1"/>
    <col min="7695" max="7936" width="9.33203125" style="92"/>
    <col min="7937" max="7937" width="11.1640625" style="92" customWidth="1"/>
    <col min="7938" max="7946" width="10.1640625" style="92" customWidth="1"/>
    <col min="7947" max="7947" width="11" style="92" customWidth="1"/>
    <col min="7948" max="7948" width="14.33203125" style="92" customWidth="1"/>
    <col min="7949" max="7949" width="1.1640625" style="92" customWidth="1"/>
    <col min="7950" max="7950" width="15" style="92" customWidth="1"/>
    <col min="7951" max="8192" width="9.33203125" style="92"/>
    <col min="8193" max="8193" width="11.1640625" style="92" customWidth="1"/>
    <col min="8194" max="8202" width="10.1640625" style="92" customWidth="1"/>
    <col min="8203" max="8203" width="11" style="92" customWidth="1"/>
    <col min="8204" max="8204" width="14.33203125" style="92" customWidth="1"/>
    <col min="8205" max="8205" width="1.1640625" style="92" customWidth="1"/>
    <col min="8206" max="8206" width="15" style="92" customWidth="1"/>
    <col min="8207" max="8448" width="9.33203125" style="92"/>
    <col min="8449" max="8449" width="11.1640625" style="92" customWidth="1"/>
    <col min="8450" max="8458" width="10.1640625" style="92" customWidth="1"/>
    <col min="8459" max="8459" width="11" style="92" customWidth="1"/>
    <col min="8460" max="8460" width="14.33203125" style="92" customWidth="1"/>
    <col min="8461" max="8461" width="1.1640625" style="92" customWidth="1"/>
    <col min="8462" max="8462" width="15" style="92" customWidth="1"/>
    <col min="8463" max="8704" width="9.33203125" style="92"/>
    <col min="8705" max="8705" width="11.1640625" style="92" customWidth="1"/>
    <col min="8706" max="8714" width="10.1640625" style="92" customWidth="1"/>
    <col min="8715" max="8715" width="11" style="92" customWidth="1"/>
    <col min="8716" max="8716" width="14.33203125" style="92" customWidth="1"/>
    <col min="8717" max="8717" width="1.1640625" style="92" customWidth="1"/>
    <col min="8718" max="8718" width="15" style="92" customWidth="1"/>
    <col min="8719" max="8960" width="9.33203125" style="92"/>
    <col min="8961" max="8961" width="11.1640625" style="92" customWidth="1"/>
    <col min="8962" max="8970" width="10.1640625" style="92" customWidth="1"/>
    <col min="8971" max="8971" width="11" style="92" customWidth="1"/>
    <col min="8972" max="8972" width="14.33203125" style="92" customWidth="1"/>
    <col min="8973" max="8973" width="1.1640625" style="92" customWidth="1"/>
    <col min="8974" max="8974" width="15" style="92" customWidth="1"/>
    <col min="8975" max="9216" width="9.33203125" style="92"/>
    <col min="9217" max="9217" width="11.1640625" style="92" customWidth="1"/>
    <col min="9218" max="9226" width="10.1640625" style="92" customWidth="1"/>
    <col min="9227" max="9227" width="11" style="92" customWidth="1"/>
    <col min="9228" max="9228" width="14.33203125" style="92" customWidth="1"/>
    <col min="9229" max="9229" width="1.1640625" style="92" customWidth="1"/>
    <col min="9230" max="9230" width="15" style="92" customWidth="1"/>
    <col min="9231" max="9472" width="9.33203125" style="92"/>
    <col min="9473" max="9473" width="11.1640625" style="92" customWidth="1"/>
    <col min="9474" max="9482" width="10.1640625" style="92" customWidth="1"/>
    <col min="9483" max="9483" width="11" style="92" customWidth="1"/>
    <col min="9484" max="9484" width="14.33203125" style="92" customWidth="1"/>
    <col min="9485" max="9485" width="1.1640625" style="92" customWidth="1"/>
    <col min="9486" max="9486" width="15" style="92" customWidth="1"/>
    <col min="9487" max="9728" width="9.33203125" style="92"/>
    <col min="9729" max="9729" width="11.1640625" style="92" customWidth="1"/>
    <col min="9730" max="9738" width="10.1640625" style="92" customWidth="1"/>
    <col min="9739" max="9739" width="11" style="92" customWidth="1"/>
    <col min="9740" max="9740" width="14.33203125" style="92" customWidth="1"/>
    <col min="9741" max="9741" width="1.1640625" style="92" customWidth="1"/>
    <col min="9742" max="9742" width="15" style="92" customWidth="1"/>
    <col min="9743" max="9984" width="9.33203125" style="92"/>
    <col min="9985" max="9985" width="11.1640625" style="92" customWidth="1"/>
    <col min="9986" max="9994" width="10.1640625" style="92" customWidth="1"/>
    <col min="9995" max="9995" width="11" style="92" customWidth="1"/>
    <col min="9996" max="9996" width="14.33203125" style="92" customWidth="1"/>
    <col min="9997" max="9997" width="1.1640625" style="92" customWidth="1"/>
    <col min="9998" max="9998" width="15" style="92" customWidth="1"/>
    <col min="9999" max="10240" width="9.33203125" style="92"/>
    <col min="10241" max="10241" width="11.1640625" style="92" customWidth="1"/>
    <col min="10242" max="10250" width="10.1640625" style="92" customWidth="1"/>
    <col min="10251" max="10251" width="11" style="92" customWidth="1"/>
    <col min="10252" max="10252" width="14.33203125" style="92" customWidth="1"/>
    <col min="10253" max="10253" width="1.1640625" style="92" customWidth="1"/>
    <col min="10254" max="10254" width="15" style="92" customWidth="1"/>
    <col min="10255" max="10496" width="9.33203125" style="92"/>
    <col min="10497" max="10497" width="11.1640625" style="92" customWidth="1"/>
    <col min="10498" max="10506" width="10.1640625" style="92" customWidth="1"/>
    <col min="10507" max="10507" width="11" style="92" customWidth="1"/>
    <col min="10508" max="10508" width="14.33203125" style="92" customWidth="1"/>
    <col min="10509" max="10509" width="1.1640625" style="92" customWidth="1"/>
    <col min="10510" max="10510" width="15" style="92" customWidth="1"/>
    <col min="10511" max="10752" width="9.33203125" style="92"/>
    <col min="10753" max="10753" width="11.1640625" style="92" customWidth="1"/>
    <col min="10754" max="10762" width="10.1640625" style="92" customWidth="1"/>
    <col min="10763" max="10763" width="11" style="92" customWidth="1"/>
    <col min="10764" max="10764" width="14.33203125" style="92" customWidth="1"/>
    <col min="10765" max="10765" width="1.1640625" style="92" customWidth="1"/>
    <col min="10766" max="10766" width="15" style="92" customWidth="1"/>
    <col min="10767" max="11008" width="9.33203125" style="92"/>
    <col min="11009" max="11009" width="11.1640625" style="92" customWidth="1"/>
    <col min="11010" max="11018" width="10.1640625" style="92" customWidth="1"/>
    <col min="11019" max="11019" width="11" style="92" customWidth="1"/>
    <col min="11020" max="11020" width="14.33203125" style="92" customWidth="1"/>
    <col min="11021" max="11021" width="1.1640625" style="92" customWidth="1"/>
    <col min="11022" max="11022" width="15" style="92" customWidth="1"/>
    <col min="11023" max="11264" width="9.33203125" style="92"/>
    <col min="11265" max="11265" width="11.1640625" style="92" customWidth="1"/>
    <col min="11266" max="11274" width="10.1640625" style="92" customWidth="1"/>
    <col min="11275" max="11275" width="11" style="92" customWidth="1"/>
    <col min="11276" max="11276" width="14.33203125" style="92" customWidth="1"/>
    <col min="11277" max="11277" width="1.1640625" style="92" customWidth="1"/>
    <col min="11278" max="11278" width="15" style="92" customWidth="1"/>
    <col min="11279" max="11520" width="9.33203125" style="92"/>
    <col min="11521" max="11521" width="11.1640625" style="92" customWidth="1"/>
    <col min="11522" max="11530" width="10.1640625" style="92" customWidth="1"/>
    <col min="11531" max="11531" width="11" style="92" customWidth="1"/>
    <col min="11532" max="11532" width="14.33203125" style="92" customWidth="1"/>
    <col min="11533" max="11533" width="1.1640625" style="92" customWidth="1"/>
    <col min="11534" max="11534" width="15" style="92" customWidth="1"/>
    <col min="11535" max="11776" width="9.33203125" style="92"/>
    <col min="11777" max="11777" width="11.1640625" style="92" customWidth="1"/>
    <col min="11778" max="11786" width="10.1640625" style="92" customWidth="1"/>
    <col min="11787" max="11787" width="11" style="92" customWidth="1"/>
    <col min="11788" max="11788" width="14.33203125" style="92" customWidth="1"/>
    <col min="11789" max="11789" width="1.1640625" style="92" customWidth="1"/>
    <col min="11790" max="11790" width="15" style="92" customWidth="1"/>
    <col min="11791" max="12032" width="9.33203125" style="92"/>
    <col min="12033" max="12033" width="11.1640625" style="92" customWidth="1"/>
    <col min="12034" max="12042" width="10.1640625" style="92" customWidth="1"/>
    <col min="12043" max="12043" width="11" style="92" customWidth="1"/>
    <col min="12044" max="12044" width="14.33203125" style="92" customWidth="1"/>
    <col min="12045" max="12045" width="1.1640625" style="92" customWidth="1"/>
    <col min="12046" max="12046" width="15" style="92" customWidth="1"/>
    <col min="12047" max="12288" width="9.33203125" style="92"/>
    <col min="12289" max="12289" width="11.1640625" style="92" customWidth="1"/>
    <col min="12290" max="12298" width="10.1640625" style="92" customWidth="1"/>
    <col min="12299" max="12299" width="11" style="92" customWidth="1"/>
    <col min="12300" max="12300" width="14.33203125" style="92" customWidth="1"/>
    <col min="12301" max="12301" width="1.1640625" style="92" customWidth="1"/>
    <col min="12302" max="12302" width="15" style="92" customWidth="1"/>
    <col min="12303" max="12544" width="9.33203125" style="92"/>
    <col min="12545" max="12545" width="11.1640625" style="92" customWidth="1"/>
    <col min="12546" max="12554" width="10.1640625" style="92" customWidth="1"/>
    <col min="12555" max="12555" width="11" style="92" customWidth="1"/>
    <col min="12556" max="12556" width="14.33203125" style="92" customWidth="1"/>
    <col min="12557" max="12557" width="1.1640625" style="92" customWidth="1"/>
    <col min="12558" max="12558" width="15" style="92" customWidth="1"/>
    <col min="12559" max="12800" width="9.33203125" style="92"/>
    <col min="12801" max="12801" width="11.1640625" style="92" customWidth="1"/>
    <col min="12802" max="12810" width="10.1640625" style="92" customWidth="1"/>
    <col min="12811" max="12811" width="11" style="92" customWidth="1"/>
    <col min="12812" max="12812" width="14.33203125" style="92" customWidth="1"/>
    <col min="12813" max="12813" width="1.1640625" style="92" customWidth="1"/>
    <col min="12814" max="12814" width="15" style="92" customWidth="1"/>
    <col min="12815" max="13056" width="9.33203125" style="92"/>
    <col min="13057" max="13057" width="11.1640625" style="92" customWidth="1"/>
    <col min="13058" max="13066" width="10.1640625" style="92" customWidth="1"/>
    <col min="13067" max="13067" width="11" style="92" customWidth="1"/>
    <col min="13068" max="13068" width="14.33203125" style="92" customWidth="1"/>
    <col min="13069" max="13069" width="1.1640625" style="92" customWidth="1"/>
    <col min="13070" max="13070" width="15" style="92" customWidth="1"/>
    <col min="13071" max="13312" width="9.33203125" style="92"/>
    <col min="13313" max="13313" width="11.1640625" style="92" customWidth="1"/>
    <col min="13314" max="13322" width="10.1640625" style="92" customWidth="1"/>
    <col min="13323" max="13323" width="11" style="92" customWidth="1"/>
    <col min="13324" max="13324" width="14.33203125" style="92" customWidth="1"/>
    <col min="13325" max="13325" width="1.1640625" style="92" customWidth="1"/>
    <col min="13326" max="13326" width="15" style="92" customWidth="1"/>
    <col min="13327" max="13568" width="9.33203125" style="92"/>
    <col min="13569" max="13569" width="11.1640625" style="92" customWidth="1"/>
    <col min="13570" max="13578" width="10.1640625" style="92" customWidth="1"/>
    <col min="13579" max="13579" width="11" style="92" customWidth="1"/>
    <col min="13580" max="13580" width="14.33203125" style="92" customWidth="1"/>
    <col min="13581" max="13581" width="1.1640625" style="92" customWidth="1"/>
    <col min="13582" max="13582" width="15" style="92" customWidth="1"/>
    <col min="13583" max="13824" width="9.33203125" style="92"/>
    <col min="13825" max="13825" width="11.1640625" style="92" customWidth="1"/>
    <col min="13826" max="13834" width="10.1640625" style="92" customWidth="1"/>
    <col min="13835" max="13835" width="11" style="92" customWidth="1"/>
    <col min="13836" max="13836" width="14.33203125" style="92" customWidth="1"/>
    <col min="13837" max="13837" width="1.1640625" style="92" customWidth="1"/>
    <col min="13838" max="13838" width="15" style="92" customWidth="1"/>
    <col min="13839" max="14080" width="9.33203125" style="92"/>
    <col min="14081" max="14081" width="11.1640625" style="92" customWidth="1"/>
    <col min="14082" max="14090" width="10.1640625" style="92" customWidth="1"/>
    <col min="14091" max="14091" width="11" style="92" customWidth="1"/>
    <col min="14092" max="14092" width="14.33203125" style="92" customWidth="1"/>
    <col min="14093" max="14093" width="1.1640625" style="92" customWidth="1"/>
    <col min="14094" max="14094" width="15" style="92" customWidth="1"/>
    <col min="14095" max="14336" width="9.33203125" style="92"/>
    <col min="14337" max="14337" width="11.1640625" style="92" customWidth="1"/>
    <col min="14338" max="14346" width="10.1640625" style="92" customWidth="1"/>
    <col min="14347" max="14347" width="11" style="92" customWidth="1"/>
    <col min="14348" max="14348" width="14.33203125" style="92" customWidth="1"/>
    <col min="14349" max="14349" width="1.1640625" style="92" customWidth="1"/>
    <col min="14350" max="14350" width="15" style="92" customWidth="1"/>
    <col min="14351" max="14592" width="9.33203125" style="92"/>
    <col min="14593" max="14593" width="11.1640625" style="92" customWidth="1"/>
    <col min="14594" max="14602" width="10.1640625" style="92" customWidth="1"/>
    <col min="14603" max="14603" width="11" style="92" customWidth="1"/>
    <col min="14604" max="14604" width="14.33203125" style="92" customWidth="1"/>
    <col min="14605" max="14605" width="1.1640625" style="92" customWidth="1"/>
    <col min="14606" max="14606" width="15" style="92" customWidth="1"/>
    <col min="14607" max="14848" width="9.33203125" style="92"/>
    <col min="14849" max="14849" width="11.1640625" style="92" customWidth="1"/>
    <col min="14850" max="14858" width="10.1640625" style="92" customWidth="1"/>
    <col min="14859" max="14859" width="11" style="92" customWidth="1"/>
    <col min="14860" max="14860" width="14.33203125" style="92" customWidth="1"/>
    <col min="14861" max="14861" width="1.1640625" style="92" customWidth="1"/>
    <col min="14862" max="14862" width="15" style="92" customWidth="1"/>
    <col min="14863" max="15104" width="9.33203125" style="92"/>
    <col min="15105" max="15105" width="11.1640625" style="92" customWidth="1"/>
    <col min="15106" max="15114" width="10.1640625" style="92" customWidth="1"/>
    <col min="15115" max="15115" width="11" style="92" customWidth="1"/>
    <col min="15116" max="15116" width="14.33203125" style="92" customWidth="1"/>
    <col min="15117" max="15117" width="1.1640625" style="92" customWidth="1"/>
    <col min="15118" max="15118" width="15" style="92" customWidth="1"/>
    <col min="15119" max="15360" width="9.33203125" style="92"/>
    <col min="15361" max="15361" width="11.1640625" style="92" customWidth="1"/>
    <col min="15362" max="15370" width="10.1640625" style="92" customWidth="1"/>
    <col min="15371" max="15371" width="11" style="92" customWidth="1"/>
    <col min="15372" max="15372" width="14.33203125" style="92" customWidth="1"/>
    <col min="15373" max="15373" width="1.1640625" style="92" customWidth="1"/>
    <col min="15374" max="15374" width="15" style="92" customWidth="1"/>
    <col min="15375" max="15616" width="9.33203125" style="92"/>
    <col min="15617" max="15617" width="11.1640625" style="92" customWidth="1"/>
    <col min="15618" max="15626" width="10.1640625" style="92" customWidth="1"/>
    <col min="15627" max="15627" width="11" style="92" customWidth="1"/>
    <col min="15628" max="15628" width="14.33203125" style="92" customWidth="1"/>
    <col min="15629" max="15629" width="1.1640625" style="92" customWidth="1"/>
    <col min="15630" max="15630" width="15" style="92" customWidth="1"/>
    <col min="15631" max="15872" width="9.33203125" style="92"/>
    <col min="15873" max="15873" width="11.1640625" style="92" customWidth="1"/>
    <col min="15874" max="15882" width="10.1640625" style="92" customWidth="1"/>
    <col min="15883" max="15883" width="11" style="92" customWidth="1"/>
    <col min="15884" max="15884" width="14.33203125" style="92" customWidth="1"/>
    <col min="15885" max="15885" width="1.1640625" style="92" customWidth="1"/>
    <col min="15886" max="15886" width="15" style="92" customWidth="1"/>
    <col min="15887" max="16128" width="9.33203125" style="92"/>
    <col min="16129" max="16129" width="11.1640625" style="92" customWidth="1"/>
    <col min="16130" max="16138" width="10.1640625" style="92" customWidth="1"/>
    <col min="16139" max="16139" width="11" style="92" customWidth="1"/>
    <col min="16140" max="16140" width="14.33203125" style="92" customWidth="1"/>
    <col min="16141" max="16141" width="1.1640625" style="92" customWidth="1"/>
    <col min="16142" max="16142" width="15" style="92" customWidth="1"/>
    <col min="16143" max="16384" width="9.33203125" style="92"/>
  </cols>
  <sheetData>
    <row r="1" spans="1:14" ht="36.75" customHeight="1">
      <c r="A1" s="443" t="s">
        <v>58</v>
      </c>
      <c r="B1" s="443"/>
      <c r="C1" s="443"/>
      <c r="D1" s="443"/>
      <c r="E1" s="443"/>
      <c r="F1" s="443"/>
      <c r="G1" s="443"/>
      <c r="H1" s="443"/>
      <c r="I1" s="443"/>
      <c r="J1" s="443"/>
      <c r="K1" s="444"/>
      <c r="L1" s="444"/>
      <c r="M1" s="444"/>
      <c r="N1" s="444"/>
    </row>
    <row r="2" spans="1:14">
      <c r="A2" s="445"/>
      <c r="B2" s="447" t="s">
        <v>59</v>
      </c>
      <c r="C2" s="448"/>
      <c r="D2" s="448"/>
      <c r="E2" s="448"/>
      <c r="F2" s="448"/>
      <c r="G2" s="449"/>
      <c r="H2" s="450" t="s">
        <v>60</v>
      </c>
      <c r="I2" s="450" t="s">
        <v>61</v>
      </c>
      <c r="J2" s="450" t="s">
        <v>62</v>
      </c>
      <c r="K2" s="450" t="s">
        <v>63</v>
      </c>
      <c r="L2" s="450" t="s">
        <v>64</v>
      </c>
      <c r="M2" s="445"/>
      <c r="N2" s="450" t="s">
        <v>65</v>
      </c>
    </row>
    <row r="3" spans="1:14" ht="87.75" customHeight="1">
      <c r="A3" s="446"/>
      <c r="B3" s="93" t="s">
        <v>66</v>
      </c>
      <c r="C3" s="94" t="s">
        <v>67</v>
      </c>
      <c r="D3" s="94" t="s">
        <v>68</v>
      </c>
      <c r="E3" s="94" t="s">
        <v>69</v>
      </c>
      <c r="F3" s="94" t="s">
        <v>70</v>
      </c>
      <c r="G3" s="94" t="s">
        <v>71</v>
      </c>
      <c r="H3" s="451"/>
      <c r="I3" s="451"/>
      <c r="J3" s="451"/>
      <c r="K3" s="451"/>
      <c r="L3" s="451"/>
      <c r="M3" s="446"/>
      <c r="N3" s="451"/>
    </row>
    <row r="4" spans="1:14" ht="18" customHeight="1">
      <c r="A4" s="95" t="s">
        <v>72</v>
      </c>
      <c r="B4" s="96">
        <v>9498</v>
      </c>
      <c r="C4" s="96">
        <v>401</v>
      </c>
      <c r="D4" s="96">
        <v>1332</v>
      </c>
      <c r="E4" s="96">
        <v>454</v>
      </c>
      <c r="F4" s="96">
        <v>3513</v>
      </c>
      <c r="G4" s="96">
        <v>2249</v>
      </c>
      <c r="H4" s="96">
        <v>3538</v>
      </c>
      <c r="I4" s="96">
        <v>4951</v>
      </c>
      <c r="J4" s="96">
        <v>1734</v>
      </c>
      <c r="K4" s="453">
        <v>1900</v>
      </c>
      <c r="L4" s="454"/>
      <c r="M4" s="96"/>
      <c r="N4" s="97">
        <f>SUM(L4,J4,I4,H4,B4,K4)</f>
        <v>21621</v>
      </c>
    </row>
    <row r="5" spans="1:14" ht="18" customHeight="1">
      <c r="A5" s="98"/>
      <c r="B5" s="99"/>
      <c r="C5" s="99"/>
      <c r="D5" s="99"/>
      <c r="E5" s="99"/>
      <c r="F5" s="99"/>
      <c r="G5" s="99"/>
      <c r="H5" s="99"/>
      <c r="I5" s="99"/>
      <c r="J5" s="99"/>
      <c r="K5" s="100"/>
      <c r="L5" s="99"/>
      <c r="M5" s="99"/>
      <c r="N5" s="101"/>
    </row>
    <row r="6" spans="1:14" ht="18" customHeight="1">
      <c r="A6" s="98">
        <v>40</v>
      </c>
      <c r="B6" s="99">
        <v>8434</v>
      </c>
      <c r="C6" s="99">
        <v>407</v>
      </c>
      <c r="D6" s="99">
        <v>876</v>
      </c>
      <c r="E6" s="99">
        <v>528</v>
      </c>
      <c r="F6" s="99">
        <v>2464</v>
      </c>
      <c r="G6" s="99">
        <v>2245</v>
      </c>
      <c r="H6" s="99">
        <v>2653</v>
      </c>
      <c r="I6" s="99">
        <v>4048</v>
      </c>
      <c r="J6" s="99">
        <v>1407</v>
      </c>
      <c r="K6" s="100">
        <v>781</v>
      </c>
      <c r="L6" s="99">
        <v>1785</v>
      </c>
      <c r="M6" s="99"/>
      <c r="N6" s="97">
        <f>SUM(L6,J6,I6,H6,B6,K6)</f>
        <v>19108</v>
      </c>
    </row>
    <row r="7" spans="1:14" ht="18" customHeight="1">
      <c r="A7" s="98"/>
      <c r="B7" s="99"/>
      <c r="C7" s="99"/>
      <c r="D7" s="99"/>
      <c r="E7" s="99"/>
      <c r="F7" s="99"/>
      <c r="G7" s="99"/>
      <c r="H7" s="99"/>
      <c r="I7" s="99"/>
      <c r="J7" s="99"/>
      <c r="K7" s="100"/>
      <c r="L7" s="99"/>
      <c r="M7" s="99"/>
      <c r="N7" s="101"/>
    </row>
    <row r="8" spans="1:14" s="104" customFormat="1" ht="18" customHeight="1">
      <c r="A8" s="452">
        <v>45</v>
      </c>
      <c r="B8" s="102">
        <v>1</v>
      </c>
      <c r="C8" s="102">
        <v>0.3</v>
      </c>
      <c r="D8" s="102">
        <v>1.3</v>
      </c>
      <c r="E8" s="102">
        <v>1.9</v>
      </c>
      <c r="F8" s="102">
        <v>2.2000000000000002</v>
      </c>
      <c r="G8" s="102">
        <v>0.8</v>
      </c>
      <c r="H8" s="102">
        <v>7.7</v>
      </c>
      <c r="I8" s="102">
        <v>1.7</v>
      </c>
      <c r="J8" s="102">
        <v>2.2000000000000002</v>
      </c>
      <c r="K8" s="103">
        <v>3.8</v>
      </c>
      <c r="L8" s="102">
        <v>0.3</v>
      </c>
      <c r="M8" s="102"/>
      <c r="N8" s="102">
        <v>0.9</v>
      </c>
    </row>
    <row r="9" spans="1:14" ht="18" customHeight="1">
      <c r="A9" s="452"/>
      <c r="B9" s="105">
        <v>13408</v>
      </c>
      <c r="C9" s="105">
        <v>579</v>
      </c>
      <c r="D9" s="105">
        <v>1205</v>
      </c>
      <c r="E9" s="105">
        <v>1073</v>
      </c>
      <c r="F9" s="105">
        <v>4122</v>
      </c>
      <c r="G9" s="105">
        <v>2789</v>
      </c>
      <c r="H9" s="105">
        <v>2034</v>
      </c>
      <c r="I9" s="105">
        <v>5735</v>
      </c>
      <c r="J9" s="105">
        <v>4098</v>
      </c>
      <c r="K9" s="106">
        <v>1758</v>
      </c>
      <c r="L9" s="105">
        <v>3763</v>
      </c>
      <c r="M9" s="105"/>
      <c r="N9" s="97">
        <f>SUM(L9,J9,I9,H9,B9,K9)</f>
        <v>30796</v>
      </c>
    </row>
    <row r="10" spans="1:14" s="109" customFormat="1" ht="18" customHeight="1">
      <c r="A10" s="452">
        <v>50</v>
      </c>
      <c r="B10" s="107">
        <v>0.8</v>
      </c>
      <c r="C10" s="107">
        <v>0.3</v>
      </c>
      <c r="D10" s="107">
        <v>1</v>
      </c>
      <c r="E10" s="107">
        <v>1.7</v>
      </c>
      <c r="F10" s="107">
        <v>1.5</v>
      </c>
      <c r="G10" s="107">
        <v>0.6</v>
      </c>
      <c r="H10" s="107">
        <v>7.8</v>
      </c>
      <c r="I10" s="107">
        <v>1.2</v>
      </c>
      <c r="J10" s="107">
        <v>1.6</v>
      </c>
      <c r="K10" s="108">
        <v>2.7</v>
      </c>
      <c r="L10" s="107">
        <v>0.2</v>
      </c>
      <c r="M10" s="107"/>
      <c r="N10" s="107">
        <v>0.7</v>
      </c>
    </row>
    <row r="11" spans="1:14" s="100" customFormat="1" ht="18" customHeight="1">
      <c r="A11" s="452"/>
      <c r="B11" s="105">
        <v>10809</v>
      </c>
      <c r="C11" s="105">
        <v>413</v>
      </c>
      <c r="D11" s="105">
        <v>938</v>
      </c>
      <c r="E11" s="105">
        <v>951</v>
      </c>
      <c r="F11" s="105">
        <v>3025</v>
      </c>
      <c r="G11" s="105">
        <v>2409</v>
      </c>
      <c r="H11" s="105">
        <v>1416</v>
      </c>
      <c r="I11" s="105">
        <v>4618</v>
      </c>
      <c r="J11" s="105">
        <v>2975</v>
      </c>
      <c r="K11" s="106">
        <v>1166</v>
      </c>
      <c r="L11" s="105">
        <v>3969</v>
      </c>
      <c r="M11" s="105"/>
      <c r="N11" s="97">
        <f>SUM(L11,J11,I11,H11,B11,K11)</f>
        <v>24953</v>
      </c>
    </row>
    <row r="12" spans="1:14" s="109" customFormat="1" ht="18" customHeight="1">
      <c r="A12" s="452">
        <v>55</v>
      </c>
      <c r="B12" s="107">
        <v>0.6</v>
      </c>
      <c r="C12" s="107">
        <v>0.2</v>
      </c>
      <c r="D12" s="107">
        <v>0.6</v>
      </c>
      <c r="E12" s="107">
        <v>1.7</v>
      </c>
      <c r="F12" s="107">
        <v>1.2</v>
      </c>
      <c r="G12" s="107">
        <v>0.4</v>
      </c>
      <c r="H12" s="107">
        <v>11.6</v>
      </c>
      <c r="I12" s="107">
        <v>1.1000000000000001</v>
      </c>
      <c r="J12" s="107">
        <v>1.2</v>
      </c>
      <c r="K12" s="108">
        <v>2.8</v>
      </c>
      <c r="L12" s="107">
        <v>0.2</v>
      </c>
      <c r="M12" s="107"/>
      <c r="N12" s="107">
        <v>0.5</v>
      </c>
    </row>
    <row r="13" spans="1:14" s="100" customFormat="1" ht="18" customHeight="1">
      <c r="A13" s="452"/>
      <c r="B13" s="105">
        <v>7020</v>
      </c>
      <c r="C13" s="105">
        <v>263</v>
      </c>
      <c r="D13" s="105">
        <v>493</v>
      </c>
      <c r="E13" s="105">
        <v>947</v>
      </c>
      <c r="F13" s="105">
        <v>1811</v>
      </c>
      <c r="G13" s="105">
        <v>1473</v>
      </c>
      <c r="H13" s="105">
        <v>1394</v>
      </c>
      <c r="I13" s="105">
        <v>3965</v>
      </c>
      <c r="J13" s="105">
        <v>2518</v>
      </c>
      <c r="K13" s="106">
        <v>600</v>
      </c>
      <c r="L13" s="105">
        <v>3147</v>
      </c>
      <c r="M13" s="105"/>
      <c r="N13" s="97">
        <f>SUM(L13,J13,I13,H13,B13,K13)</f>
        <v>18644</v>
      </c>
    </row>
    <row r="14" spans="1:14" s="109" customFormat="1" ht="18" customHeight="1">
      <c r="A14" s="452">
        <v>60</v>
      </c>
      <c r="B14" s="107">
        <v>0.4</v>
      </c>
      <c r="C14" s="107">
        <v>0.1</v>
      </c>
      <c r="D14" s="107">
        <v>0.4</v>
      </c>
      <c r="E14" s="107">
        <v>1.1000000000000001</v>
      </c>
      <c r="F14" s="107">
        <v>1</v>
      </c>
      <c r="G14" s="107">
        <v>0.3</v>
      </c>
      <c r="H14" s="107">
        <v>8.5</v>
      </c>
      <c r="I14" s="107">
        <v>0.7</v>
      </c>
      <c r="J14" s="107">
        <v>0.9</v>
      </c>
      <c r="K14" s="108">
        <v>2.2999999999999998</v>
      </c>
      <c r="L14" s="107">
        <v>0.2</v>
      </c>
      <c r="M14" s="107"/>
      <c r="N14" s="107">
        <v>0.4</v>
      </c>
    </row>
    <row r="15" spans="1:14" s="112" customFormat="1" ht="18" customHeight="1">
      <c r="A15" s="452"/>
      <c r="B15" s="110">
        <v>5298</v>
      </c>
      <c r="C15" s="110">
        <v>162</v>
      </c>
      <c r="D15" s="110">
        <v>325</v>
      </c>
      <c r="E15" s="110">
        <v>600</v>
      </c>
      <c r="F15" s="110">
        <v>881</v>
      </c>
      <c r="G15" s="110">
        <v>1110</v>
      </c>
      <c r="H15" s="110">
        <v>974</v>
      </c>
      <c r="I15" s="110">
        <v>2679</v>
      </c>
      <c r="J15" s="110">
        <v>1835</v>
      </c>
      <c r="K15" s="111">
        <v>433</v>
      </c>
      <c r="L15" s="110">
        <v>3369</v>
      </c>
      <c r="M15" s="110"/>
      <c r="N15" s="97">
        <f>SUM(L15,J15,I15,H15,B15,K15)</f>
        <v>14588</v>
      </c>
    </row>
    <row r="16" spans="1:14" s="109" customFormat="1" ht="18" customHeight="1">
      <c r="A16" s="452" t="s">
        <v>73</v>
      </c>
      <c r="B16" s="107">
        <v>0.3</v>
      </c>
      <c r="C16" s="107">
        <v>0.1</v>
      </c>
      <c r="D16" s="107">
        <v>0.3</v>
      </c>
      <c r="E16" s="107">
        <v>1</v>
      </c>
      <c r="F16" s="107">
        <v>0.9</v>
      </c>
      <c r="G16" s="107">
        <v>0.2</v>
      </c>
      <c r="H16" s="107">
        <v>8.6</v>
      </c>
      <c r="I16" s="107">
        <v>0.6</v>
      </c>
      <c r="J16" s="107">
        <v>0.9</v>
      </c>
      <c r="K16" s="108">
        <v>1.6</v>
      </c>
      <c r="L16" s="107">
        <v>0.1</v>
      </c>
      <c r="M16" s="107"/>
      <c r="N16" s="107">
        <v>0.3</v>
      </c>
    </row>
    <row r="17" spans="1:14" s="112" customFormat="1" ht="18" customHeight="1">
      <c r="A17" s="452"/>
      <c r="B17" s="110">
        <v>4340</v>
      </c>
      <c r="C17" s="110">
        <v>176</v>
      </c>
      <c r="D17" s="110">
        <v>273</v>
      </c>
      <c r="E17" s="110">
        <v>491</v>
      </c>
      <c r="F17" s="110">
        <v>725</v>
      </c>
      <c r="G17" s="110">
        <v>880</v>
      </c>
      <c r="H17" s="110">
        <v>615</v>
      </c>
      <c r="I17" s="110">
        <v>2162</v>
      </c>
      <c r="J17" s="110">
        <v>1998</v>
      </c>
      <c r="K17" s="111">
        <v>259</v>
      </c>
      <c r="L17" s="110">
        <v>3090</v>
      </c>
      <c r="M17" s="110"/>
      <c r="N17" s="97">
        <f>SUM(L17,J17,I17,H17,B17,K17)</f>
        <v>12464</v>
      </c>
    </row>
    <row r="18" spans="1:14" s="109" customFormat="1" ht="18" customHeight="1">
      <c r="A18" s="452">
        <v>5</v>
      </c>
      <c r="B18" s="107">
        <v>0.2</v>
      </c>
      <c r="C18" s="107">
        <v>0.1</v>
      </c>
      <c r="D18" s="107">
        <v>0.2</v>
      </c>
      <c r="E18" s="107">
        <v>0.7</v>
      </c>
      <c r="F18" s="107">
        <v>0.5</v>
      </c>
      <c r="G18" s="107">
        <v>0.1</v>
      </c>
      <c r="H18" s="107">
        <v>6.8</v>
      </c>
      <c r="I18" s="107">
        <v>0.4</v>
      </c>
      <c r="J18" s="107">
        <v>0.6</v>
      </c>
      <c r="K18" s="108">
        <v>0.9</v>
      </c>
      <c r="L18" s="107">
        <v>0.1</v>
      </c>
      <c r="M18" s="107"/>
      <c r="N18" s="107">
        <v>0.2</v>
      </c>
    </row>
    <row r="19" spans="1:14" s="112" customFormat="1" ht="18" customHeight="1">
      <c r="A19" s="452"/>
      <c r="B19" s="110">
        <v>3154</v>
      </c>
      <c r="C19" s="110">
        <v>114</v>
      </c>
      <c r="D19" s="110">
        <v>268</v>
      </c>
      <c r="E19" s="110">
        <v>340</v>
      </c>
      <c r="F19" s="110">
        <v>451</v>
      </c>
      <c r="G19" s="110">
        <v>572</v>
      </c>
      <c r="H19" s="110">
        <v>462</v>
      </c>
      <c r="I19" s="110">
        <v>1661</v>
      </c>
      <c r="J19" s="110">
        <v>1400</v>
      </c>
      <c r="K19" s="111">
        <v>221</v>
      </c>
      <c r="L19" s="110">
        <v>2732</v>
      </c>
      <c r="M19" s="110"/>
      <c r="N19" s="97">
        <f>SUM(L19,J19,I19,H19,B19,K19)</f>
        <v>9630</v>
      </c>
    </row>
    <row r="20" spans="1:14" s="109" customFormat="1" ht="18" customHeight="1">
      <c r="A20" s="452">
        <v>10</v>
      </c>
      <c r="B20" s="107">
        <v>0.2</v>
      </c>
      <c r="C20" s="107">
        <v>0.1</v>
      </c>
      <c r="D20" s="107">
        <v>0.2</v>
      </c>
      <c r="E20" s="107">
        <v>0.7</v>
      </c>
      <c r="F20" s="107">
        <v>0.4</v>
      </c>
      <c r="G20" s="107">
        <v>0.1</v>
      </c>
      <c r="H20" s="107">
        <v>8.6999999999999993</v>
      </c>
      <c r="I20" s="107">
        <v>0.3</v>
      </c>
      <c r="J20" s="107">
        <v>0.5</v>
      </c>
      <c r="K20" s="108">
        <v>0.6</v>
      </c>
      <c r="L20" s="107">
        <v>0.1</v>
      </c>
      <c r="M20" s="107"/>
      <c r="N20" s="107">
        <v>0.2</v>
      </c>
    </row>
    <row r="21" spans="1:14" s="112" customFormat="1" ht="18" customHeight="1">
      <c r="A21" s="452"/>
      <c r="B21" s="110">
        <v>2457</v>
      </c>
      <c r="C21" s="110">
        <v>87</v>
      </c>
      <c r="D21" s="110">
        <v>221</v>
      </c>
      <c r="E21" s="110">
        <v>306</v>
      </c>
      <c r="F21" s="110">
        <v>490</v>
      </c>
      <c r="G21" s="110">
        <v>470</v>
      </c>
      <c r="H21" s="110">
        <v>468</v>
      </c>
      <c r="I21" s="110">
        <v>1364</v>
      </c>
      <c r="J21" s="110">
        <v>1100</v>
      </c>
      <c r="K21" s="111">
        <v>87</v>
      </c>
      <c r="L21" s="110">
        <v>3098</v>
      </c>
      <c r="M21" s="110"/>
      <c r="N21" s="97">
        <f>SUM(L21,J21,I21,H21,B21,K21)</f>
        <v>8574</v>
      </c>
    </row>
    <row r="22" spans="1:14" s="109" customFormat="1" ht="18" customHeight="1">
      <c r="A22" s="452">
        <v>15</v>
      </c>
      <c r="B22" s="107">
        <v>0.2</v>
      </c>
      <c r="C22" s="107">
        <v>0.1</v>
      </c>
      <c r="D22" s="107">
        <v>0.1</v>
      </c>
      <c r="E22" s="107">
        <v>0.6</v>
      </c>
      <c r="F22" s="107">
        <v>0.4</v>
      </c>
      <c r="G22" s="107">
        <v>0.1</v>
      </c>
      <c r="H22" s="107">
        <v>9</v>
      </c>
      <c r="I22" s="107">
        <v>0.3</v>
      </c>
      <c r="J22" s="107">
        <v>0.4</v>
      </c>
      <c r="K22" s="108">
        <v>0.8</v>
      </c>
      <c r="L22" s="107">
        <v>0.1</v>
      </c>
      <c r="M22" s="107"/>
      <c r="N22" s="107">
        <v>0.2</v>
      </c>
    </row>
    <row r="23" spans="1:14" s="112" customFormat="1" ht="18" customHeight="1">
      <c r="A23" s="452"/>
      <c r="B23" s="110">
        <v>1965</v>
      </c>
      <c r="C23" s="110">
        <v>39</v>
      </c>
      <c r="D23" s="110">
        <v>166</v>
      </c>
      <c r="E23" s="110">
        <v>231</v>
      </c>
      <c r="F23" s="110">
        <v>416</v>
      </c>
      <c r="G23" s="110">
        <v>410</v>
      </c>
      <c r="H23" s="110">
        <v>356</v>
      </c>
      <c r="I23" s="110">
        <v>1093</v>
      </c>
      <c r="J23" s="110">
        <v>969</v>
      </c>
      <c r="K23" s="111">
        <v>99</v>
      </c>
      <c r="L23" s="110">
        <v>3573</v>
      </c>
      <c r="M23" s="110"/>
      <c r="N23" s="97">
        <f>SUM(L23,J23,I23,H23,B23,K23)</f>
        <v>8055</v>
      </c>
    </row>
    <row r="24" spans="1:14" s="109" customFormat="1" ht="18" customHeight="1">
      <c r="A24" s="452">
        <v>16</v>
      </c>
      <c r="B24" s="107">
        <v>0.2</v>
      </c>
      <c r="C24" s="107">
        <v>0.1</v>
      </c>
      <c r="D24" s="107">
        <v>0.2</v>
      </c>
      <c r="E24" s="107">
        <v>0.6</v>
      </c>
      <c r="F24" s="107">
        <v>0.4</v>
      </c>
      <c r="G24" s="107">
        <v>0.1</v>
      </c>
      <c r="H24" s="107">
        <v>8.1</v>
      </c>
      <c r="I24" s="107">
        <v>0.3</v>
      </c>
      <c r="J24" s="107">
        <v>0.4</v>
      </c>
      <c r="K24" s="108">
        <v>0.8</v>
      </c>
      <c r="L24" s="107">
        <v>0.1</v>
      </c>
      <c r="M24" s="107"/>
      <c r="N24" s="107">
        <v>0.2</v>
      </c>
    </row>
    <row r="25" spans="1:14" s="112" customFormat="1" ht="18" customHeight="1">
      <c r="A25" s="452"/>
      <c r="B25" s="110">
        <v>1853</v>
      </c>
      <c r="C25" s="110">
        <v>36</v>
      </c>
      <c r="D25" s="110">
        <v>189</v>
      </c>
      <c r="E25" s="110">
        <v>209</v>
      </c>
      <c r="F25" s="110">
        <v>410</v>
      </c>
      <c r="G25" s="110">
        <v>405</v>
      </c>
      <c r="H25" s="110">
        <v>317</v>
      </c>
      <c r="I25" s="110">
        <v>971</v>
      </c>
      <c r="J25" s="110">
        <v>915</v>
      </c>
      <c r="K25" s="113">
        <v>93</v>
      </c>
      <c r="L25" s="110">
        <v>3460</v>
      </c>
      <c r="M25" s="110"/>
      <c r="N25" s="97">
        <f>SUM(L25,J25,I25,H25,B25,K25)</f>
        <v>7609</v>
      </c>
    </row>
    <row r="26" spans="1:14" s="109" customFormat="1" ht="18" customHeight="1">
      <c r="A26" s="452">
        <v>17</v>
      </c>
      <c r="B26" s="107">
        <v>0.2</v>
      </c>
      <c r="C26" s="107">
        <v>0.1</v>
      </c>
      <c r="D26" s="107">
        <v>0.2</v>
      </c>
      <c r="E26" s="107">
        <v>0.7</v>
      </c>
      <c r="F26" s="107">
        <v>0.4</v>
      </c>
      <c r="G26" s="107">
        <v>0.1</v>
      </c>
      <c r="H26" s="107">
        <v>5.9</v>
      </c>
      <c r="I26" s="107">
        <v>0.3</v>
      </c>
      <c r="J26" s="107">
        <v>0.4</v>
      </c>
      <c r="K26" s="108">
        <v>0.6</v>
      </c>
      <c r="L26" s="107">
        <v>0.1</v>
      </c>
      <c r="M26" s="107"/>
      <c r="N26" s="107">
        <v>0.2</v>
      </c>
    </row>
    <row r="27" spans="1:14" s="112" customFormat="1" ht="18" customHeight="1">
      <c r="A27" s="452"/>
      <c r="B27" s="110">
        <v>2032</v>
      </c>
      <c r="C27" s="110">
        <v>37</v>
      </c>
      <c r="D27" s="110">
        <v>185</v>
      </c>
      <c r="E27" s="110">
        <v>247</v>
      </c>
      <c r="F27" s="110">
        <v>439</v>
      </c>
      <c r="G27" s="110">
        <v>469</v>
      </c>
      <c r="H27" s="110">
        <v>231</v>
      </c>
      <c r="I27" s="110">
        <v>1020</v>
      </c>
      <c r="J27" s="110">
        <v>991</v>
      </c>
      <c r="K27" s="113">
        <v>74</v>
      </c>
      <c r="L27" s="110">
        <v>3878</v>
      </c>
      <c r="M27" s="110"/>
      <c r="N27" s="97">
        <f>SUM(L27,J27,I27,H27,B27,K27)</f>
        <v>8226</v>
      </c>
    </row>
    <row r="28" spans="1:14" s="112" customFormat="1" ht="18" customHeight="1">
      <c r="A28" s="452">
        <v>18</v>
      </c>
      <c r="B28" s="107">
        <v>0.2</v>
      </c>
      <c r="C28" s="107">
        <v>0.1</v>
      </c>
      <c r="D28" s="107">
        <v>0.2</v>
      </c>
      <c r="E28" s="107">
        <v>0.6</v>
      </c>
      <c r="F28" s="107">
        <v>0.4</v>
      </c>
      <c r="G28" s="107">
        <v>0.1</v>
      </c>
      <c r="H28" s="107">
        <v>4.9000000000000004</v>
      </c>
      <c r="I28" s="107">
        <v>0.3</v>
      </c>
      <c r="J28" s="107">
        <v>0.4</v>
      </c>
      <c r="K28" s="108">
        <v>0.6</v>
      </c>
      <c r="L28" s="107">
        <v>0.1</v>
      </c>
      <c r="M28" s="107"/>
      <c r="N28" s="107">
        <v>0.2</v>
      </c>
    </row>
    <row r="29" spans="1:14" s="112" customFormat="1" ht="18" customHeight="1">
      <c r="A29" s="452"/>
      <c r="B29" s="110">
        <v>2152</v>
      </c>
      <c r="C29" s="110">
        <v>39</v>
      </c>
      <c r="D29" s="110">
        <v>197</v>
      </c>
      <c r="E29" s="110">
        <v>214</v>
      </c>
      <c r="F29" s="110">
        <v>443</v>
      </c>
      <c r="G29" s="110">
        <v>549</v>
      </c>
      <c r="H29" s="110">
        <v>191</v>
      </c>
      <c r="I29" s="110">
        <v>1057</v>
      </c>
      <c r="J29" s="110">
        <v>917</v>
      </c>
      <c r="K29" s="111">
        <v>74</v>
      </c>
      <c r="L29" s="110">
        <v>3978</v>
      </c>
      <c r="M29" s="110"/>
      <c r="N29" s="97">
        <f>SUM(L29,J29,I29,H29,B29,K29)</f>
        <v>8369</v>
      </c>
    </row>
    <row r="30" spans="1:14" s="112" customFormat="1" ht="18" customHeight="1">
      <c r="A30" s="452">
        <v>19</v>
      </c>
      <c r="B30" s="107">
        <v>0.2</v>
      </c>
      <c r="C30" s="107">
        <v>0</v>
      </c>
      <c r="D30" s="107">
        <v>0.2</v>
      </c>
      <c r="E30" s="107">
        <v>0.5</v>
      </c>
      <c r="F30" s="107">
        <v>0.4</v>
      </c>
      <c r="G30" s="107">
        <v>0.2</v>
      </c>
      <c r="H30" s="107">
        <v>4.3</v>
      </c>
      <c r="I30" s="107">
        <v>0.3</v>
      </c>
      <c r="J30" s="107">
        <v>0.4</v>
      </c>
      <c r="K30" s="108">
        <v>0.8</v>
      </c>
      <c r="L30" s="107">
        <v>0.1</v>
      </c>
      <c r="M30" s="107"/>
      <c r="N30" s="107">
        <v>0.2</v>
      </c>
    </row>
    <row r="31" spans="1:14" s="112" customFormat="1" ht="18" customHeight="1">
      <c r="A31" s="452"/>
      <c r="B31" s="110">
        <v>2160</v>
      </c>
      <c r="C31" s="110">
        <v>28</v>
      </c>
      <c r="D31" s="110">
        <v>216</v>
      </c>
      <c r="E31" s="110">
        <v>195</v>
      </c>
      <c r="F31" s="110">
        <v>413</v>
      </c>
      <c r="G31" s="110">
        <v>596</v>
      </c>
      <c r="H31" s="110">
        <v>168</v>
      </c>
      <c r="I31" s="110">
        <v>974</v>
      </c>
      <c r="J31" s="110">
        <v>995</v>
      </c>
      <c r="K31" s="111">
        <v>97</v>
      </c>
      <c r="L31" s="110">
        <v>4290</v>
      </c>
      <c r="M31" s="110"/>
      <c r="N31" s="97">
        <f>SUM(L31,J31,I31,H31,B31,K31)</f>
        <v>8684</v>
      </c>
    </row>
    <row r="32" spans="1:14" s="112" customFormat="1" ht="18" customHeight="1">
      <c r="A32" s="452">
        <v>20</v>
      </c>
      <c r="B32" s="107">
        <v>0.2</v>
      </c>
      <c r="C32" s="107">
        <v>0.1</v>
      </c>
      <c r="D32" s="107">
        <v>0.2</v>
      </c>
      <c r="E32" s="107">
        <v>0.6</v>
      </c>
      <c r="F32" s="107">
        <v>0.4</v>
      </c>
      <c r="G32" s="107">
        <v>0.1</v>
      </c>
      <c r="H32" s="107">
        <v>6.4</v>
      </c>
      <c r="I32" s="107">
        <v>0.3</v>
      </c>
      <c r="J32" s="107">
        <v>0.5</v>
      </c>
      <c r="K32" s="107">
        <v>0.8</v>
      </c>
      <c r="L32" s="107">
        <v>0.1</v>
      </c>
      <c r="M32" s="107"/>
      <c r="N32" s="107">
        <v>0.2</v>
      </c>
    </row>
    <row r="33" spans="1:16" s="112" customFormat="1" ht="18" customHeight="1">
      <c r="A33" s="452"/>
      <c r="B33" s="110">
        <v>1965</v>
      </c>
      <c r="C33" s="110">
        <v>19</v>
      </c>
      <c r="D33" s="110">
        <v>169</v>
      </c>
      <c r="E33" s="110">
        <v>175</v>
      </c>
      <c r="F33" s="110">
        <v>396</v>
      </c>
      <c r="G33" s="110">
        <v>508</v>
      </c>
      <c r="H33" s="110">
        <v>175</v>
      </c>
      <c r="I33" s="110">
        <v>930</v>
      </c>
      <c r="J33" s="110">
        <v>1097</v>
      </c>
      <c r="K33" s="111">
        <v>93</v>
      </c>
      <c r="L33" s="110">
        <v>4614</v>
      </c>
      <c r="M33" s="110"/>
      <c r="N33" s="97">
        <f>SUM(L33,J33,I33,H33,B33,K33)</f>
        <v>8874</v>
      </c>
    </row>
    <row r="34" spans="1:16" s="112" customFormat="1" ht="18" customHeight="1">
      <c r="A34" s="452">
        <v>21</v>
      </c>
      <c r="B34" s="107">
        <v>0.1</v>
      </c>
      <c r="C34" s="107">
        <v>0.2</v>
      </c>
      <c r="D34" s="107">
        <v>0.1</v>
      </c>
      <c r="E34" s="107">
        <v>0.5</v>
      </c>
      <c r="F34" s="107">
        <v>0.3</v>
      </c>
      <c r="G34" s="107">
        <v>0.1</v>
      </c>
      <c r="H34" s="107">
        <v>5.0999999999999996</v>
      </c>
      <c r="I34" s="107">
        <v>0.2</v>
      </c>
      <c r="J34" s="107">
        <v>0.4</v>
      </c>
      <c r="K34" s="107">
        <v>0.7</v>
      </c>
      <c r="L34" s="107">
        <v>0.1</v>
      </c>
      <c r="M34" s="107"/>
      <c r="N34" s="107">
        <v>0.2</v>
      </c>
    </row>
    <row r="35" spans="1:16" s="112" customFormat="1" ht="18" customHeight="1">
      <c r="A35" s="452"/>
      <c r="B35" s="110">
        <v>1485</v>
      </c>
      <c r="C35" s="110">
        <v>30</v>
      </c>
      <c r="D35" s="110">
        <v>145</v>
      </c>
      <c r="E35" s="110">
        <v>141</v>
      </c>
      <c r="F35" s="110">
        <v>280</v>
      </c>
      <c r="G35" s="110">
        <v>322</v>
      </c>
      <c r="H35" s="110">
        <v>141</v>
      </c>
      <c r="I35" s="110">
        <v>718</v>
      </c>
      <c r="J35" s="110">
        <v>927</v>
      </c>
      <c r="K35" s="111">
        <v>82</v>
      </c>
      <c r="L35" s="110">
        <v>4138</v>
      </c>
      <c r="M35" s="110"/>
      <c r="N35" s="97">
        <f>SUM(L35,J35,I35,H35,B35,K35)</f>
        <v>7491</v>
      </c>
    </row>
    <row r="36" spans="1:16" s="112" customFormat="1" ht="18" customHeight="1">
      <c r="A36" s="452">
        <v>22</v>
      </c>
      <c r="B36" s="107">
        <v>0.2</v>
      </c>
      <c r="C36" s="107">
        <v>0.1</v>
      </c>
      <c r="D36" s="107">
        <v>0.2</v>
      </c>
      <c r="E36" s="107">
        <v>0.5</v>
      </c>
      <c r="F36" s="107">
        <v>0.3</v>
      </c>
      <c r="G36" s="107">
        <v>0.1</v>
      </c>
      <c r="H36" s="107">
        <v>5</v>
      </c>
      <c r="I36" s="107">
        <v>0.3</v>
      </c>
      <c r="J36" s="107">
        <v>0.4</v>
      </c>
      <c r="K36" s="107">
        <v>0.8</v>
      </c>
      <c r="L36" s="107">
        <v>0.1</v>
      </c>
      <c r="M36" s="107"/>
      <c r="N36" s="107">
        <v>0.2</v>
      </c>
    </row>
    <row r="37" spans="1:16" s="112" customFormat="1" ht="18" customHeight="1">
      <c r="A37" s="452"/>
      <c r="B37" s="110">
        <v>1745</v>
      </c>
      <c r="C37" s="110">
        <v>19</v>
      </c>
      <c r="D37" s="110">
        <v>178</v>
      </c>
      <c r="E37" s="110">
        <v>151</v>
      </c>
      <c r="F37" s="110">
        <v>309</v>
      </c>
      <c r="G37" s="110">
        <v>434</v>
      </c>
      <c r="H37" s="110">
        <v>138</v>
      </c>
      <c r="I37" s="110">
        <v>881</v>
      </c>
      <c r="J37" s="110">
        <v>956</v>
      </c>
      <c r="K37" s="111">
        <v>88</v>
      </c>
      <c r="L37" s="110">
        <v>4303</v>
      </c>
      <c r="M37" s="110"/>
      <c r="N37" s="97">
        <f>SUM(L37,J37,I37,H37,B37,K37)</f>
        <v>8111</v>
      </c>
    </row>
    <row r="38" spans="1:16" s="112" customFormat="1" ht="18" customHeight="1">
      <c r="A38" s="452">
        <v>23</v>
      </c>
      <c r="B38" s="107">
        <v>0.2</v>
      </c>
      <c r="C38" s="107">
        <v>0.1</v>
      </c>
      <c r="D38" s="107">
        <v>0.2</v>
      </c>
      <c r="E38" s="107">
        <v>0.5</v>
      </c>
      <c r="F38" s="107">
        <v>0.3</v>
      </c>
      <c r="G38" s="107">
        <v>0.1</v>
      </c>
      <c r="H38" s="107">
        <v>4.3</v>
      </c>
      <c r="I38" s="107">
        <v>0.3</v>
      </c>
      <c r="J38" s="107">
        <v>0.4</v>
      </c>
      <c r="K38" s="107">
        <v>0.7</v>
      </c>
      <c r="L38" s="107">
        <v>0.1</v>
      </c>
      <c r="M38" s="107"/>
      <c r="N38" s="107">
        <v>0.2</v>
      </c>
    </row>
    <row r="39" spans="1:16" s="112" customFormat="1" ht="18" customHeight="1">
      <c r="A39" s="452"/>
      <c r="B39" s="110">
        <v>1624</v>
      </c>
      <c r="C39" s="110">
        <v>22</v>
      </c>
      <c r="D39" s="110">
        <v>167</v>
      </c>
      <c r="E39" s="110">
        <v>133</v>
      </c>
      <c r="F39" s="110">
        <v>293</v>
      </c>
      <c r="G39" s="110">
        <v>408</v>
      </c>
      <c r="H39" s="110">
        <v>117</v>
      </c>
      <c r="I39" s="110">
        <v>800</v>
      </c>
      <c r="J39" s="110">
        <v>922</v>
      </c>
      <c r="K39" s="110">
        <v>87</v>
      </c>
      <c r="L39" s="110">
        <v>4229</v>
      </c>
      <c r="M39" s="110"/>
      <c r="N39" s="97">
        <f>SUM(L39,J39,I39,H39,B39,K39)</f>
        <v>7779</v>
      </c>
    </row>
    <row r="40" spans="1:16" s="112" customFormat="1" ht="18" customHeight="1">
      <c r="A40" s="452">
        <v>24</v>
      </c>
      <c r="B40" s="107">
        <v>0.2</v>
      </c>
      <c r="C40" s="107">
        <v>0.2</v>
      </c>
      <c r="D40" s="107">
        <v>0.1</v>
      </c>
      <c r="E40" s="107">
        <v>0.5</v>
      </c>
      <c r="F40" s="107">
        <v>0.2</v>
      </c>
      <c r="G40" s="107">
        <v>0.1</v>
      </c>
      <c r="H40" s="107">
        <v>4.4000000000000004</v>
      </c>
      <c r="I40" s="107">
        <v>0.2</v>
      </c>
      <c r="J40" s="107">
        <v>0.4</v>
      </c>
      <c r="K40" s="107">
        <v>0.8</v>
      </c>
      <c r="L40" s="107">
        <v>0.1</v>
      </c>
      <c r="M40" s="107"/>
      <c r="N40" s="107">
        <v>0.1</v>
      </c>
      <c r="O40" s="455"/>
      <c r="P40" s="455"/>
    </row>
    <row r="41" spans="1:16" s="112" customFormat="1" ht="18" customHeight="1">
      <c r="A41" s="452"/>
      <c r="B41" s="110">
        <v>1479</v>
      </c>
      <c r="C41" s="110">
        <v>29</v>
      </c>
      <c r="D41" s="110">
        <v>125</v>
      </c>
      <c r="E41" s="110">
        <v>128</v>
      </c>
      <c r="F41" s="110">
        <v>244</v>
      </c>
      <c r="G41" s="110">
        <v>358</v>
      </c>
      <c r="H41" s="110">
        <v>107</v>
      </c>
      <c r="I41" s="110">
        <v>745</v>
      </c>
      <c r="J41" s="110">
        <v>912</v>
      </c>
      <c r="K41" s="111">
        <v>104</v>
      </c>
      <c r="L41" s="110">
        <v>4396</v>
      </c>
      <c r="M41" s="110"/>
      <c r="N41" s="97">
        <f>SUM(L41,J41,I41,H41,B41,K41)</f>
        <v>7743</v>
      </c>
      <c r="O41" s="455"/>
      <c r="P41" s="455"/>
    </row>
    <row r="42" spans="1:16" s="112" customFormat="1" ht="18" customHeight="1">
      <c r="A42" s="452">
        <v>25</v>
      </c>
      <c r="B42" s="107">
        <v>0.14645251211396346</v>
      </c>
      <c r="C42" s="107">
        <v>0.2289720733026458</v>
      </c>
      <c r="D42" s="107">
        <v>0.12392691682719303</v>
      </c>
      <c r="E42" s="107">
        <v>0.38837393382108165</v>
      </c>
      <c r="F42" s="107">
        <v>0.27717850295590357</v>
      </c>
      <c r="G42" s="107">
        <v>8.582193175189079E-2</v>
      </c>
      <c r="H42" s="107">
        <v>4.0173949057775937</v>
      </c>
      <c r="I42" s="107">
        <v>0.2359450920684788</v>
      </c>
      <c r="J42" s="107">
        <v>0.35926625436779869</v>
      </c>
      <c r="K42" s="107">
        <v>0.79898846508885835</v>
      </c>
      <c r="L42" s="107">
        <v>0.11119464643193434</v>
      </c>
      <c r="M42" s="107"/>
      <c r="N42" s="107">
        <v>0.14032269882435494</v>
      </c>
      <c r="O42" s="455"/>
      <c r="P42" s="455"/>
    </row>
    <row r="43" spans="1:16" s="112" customFormat="1" ht="18" customHeight="1">
      <c r="A43" s="452"/>
      <c r="B43" s="110">
        <v>1389</v>
      </c>
      <c r="C43" s="110">
        <v>29</v>
      </c>
      <c r="D43" s="110">
        <v>125</v>
      </c>
      <c r="E43" s="110">
        <v>105</v>
      </c>
      <c r="F43" s="110">
        <v>277</v>
      </c>
      <c r="G43" s="110">
        <v>301</v>
      </c>
      <c r="H43" s="110">
        <v>97</v>
      </c>
      <c r="I43" s="110">
        <v>733</v>
      </c>
      <c r="J43" s="110">
        <v>887</v>
      </c>
      <c r="K43" s="110">
        <v>103</v>
      </c>
      <c r="L43" s="110">
        <v>4101</v>
      </c>
      <c r="M43" s="110"/>
      <c r="N43" s="97">
        <f>SUM(L43,J43,I43,H43,B43,K43)</f>
        <v>7310</v>
      </c>
      <c r="O43" s="455"/>
      <c r="P43" s="455"/>
    </row>
    <row r="44" spans="1:16" s="112" customFormat="1" ht="18" customHeight="1">
      <c r="A44" s="452">
        <v>26</v>
      </c>
      <c r="B44" s="107">
        <v>0.2</v>
      </c>
      <c r="C44" s="107">
        <v>0.21318089583349781</v>
      </c>
      <c r="D44" s="107">
        <v>0.15961786887342463</v>
      </c>
      <c r="E44" s="107">
        <v>0.41426552940915379</v>
      </c>
      <c r="F44" s="107">
        <v>0.26216883673085462</v>
      </c>
      <c r="G44" s="107">
        <v>8.8673158720392137E-2</v>
      </c>
      <c r="H44" s="107">
        <v>2.5</v>
      </c>
      <c r="I44" s="107">
        <v>0.22693218268523541</v>
      </c>
      <c r="J44" s="107">
        <v>0.3</v>
      </c>
      <c r="K44" s="107">
        <v>0.83001714334473642</v>
      </c>
      <c r="L44" s="107">
        <v>0.11450255837163099</v>
      </c>
      <c r="M44" s="107"/>
      <c r="N44" s="107">
        <v>0.142338277945635</v>
      </c>
      <c r="O44" s="114"/>
      <c r="P44" s="114"/>
    </row>
    <row r="45" spans="1:16" s="112" customFormat="1" ht="18" customHeight="1">
      <c r="A45" s="452"/>
      <c r="B45" s="110">
        <v>1459</v>
      </c>
      <c r="C45" s="110">
        <v>27</v>
      </c>
      <c r="D45" s="110">
        <v>161</v>
      </c>
      <c r="E45" s="110">
        <v>112</v>
      </c>
      <c r="F45" s="110">
        <v>262</v>
      </c>
      <c r="G45" s="110">
        <v>311</v>
      </c>
      <c r="H45" s="110">
        <v>61</v>
      </c>
      <c r="I45" s="110">
        <v>705</v>
      </c>
      <c r="J45" s="110">
        <v>860</v>
      </c>
      <c r="K45" s="110">
        <v>107</v>
      </c>
      <c r="L45" s="110">
        <v>4223</v>
      </c>
      <c r="M45" s="110"/>
      <c r="N45" s="97">
        <f>SUM(L45,J45,I45,H45,B45,K45)</f>
        <v>7415</v>
      </c>
      <c r="O45" s="114"/>
      <c r="P45" s="114"/>
    </row>
    <row r="46" spans="1:16" s="112" customFormat="1" ht="18" customHeight="1">
      <c r="A46" s="452">
        <v>27</v>
      </c>
      <c r="B46" s="115">
        <v>0.14743991640543366</v>
      </c>
      <c r="C46" s="107">
        <v>6.6666666666666666E-2</v>
      </c>
      <c r="D46" s="107">
        <v>0.1</v>
      </c>
      <c r="E46" s="107">
        <v>0.32962962962962961</v>
      </c>
      <c r="F46" s="107">
        <v>0.21570247933884298</v>
      </c>
      <c r="G46" s="107">
        <v>8.6170212765957446E-2</v>
      </c>
      <c r="H46" s="107">
        <v>2.1</v>
      </c>
      <c r="I46" s="107">
        <v>0.18852941176470589</v>
      </c>
      <c r="J46" s="456">
        <v>0.36223021582733816</v>
      </c>
      <c r="K46" s="457"/>
      <c r="L46" s="107">
        <v>0.11429340511440107</v>
      </c>
      <c r="M46" s="107"/>
      <c r="N46" s="107">
        <v>0.13920272057434346</v>
      </c>
      <c r="O46" s="114"/>
      <c r="P46" s="114"/>
    </row>
    <row r="47" spans="1:16" s="112" customFormat="1" ht="18" customHeight="1">
      <c r="A47" s="452"/>
      <c r="B47" s="116">
        <v>1411</v>
      </c>
      <c r="C47" s="110">
        <v>24</v>
      </c>
      <c r="D47" s="116">
        <v>125</v>
      </c>
      <c r="E47" s="110">
        <v>89</v>
      </c>
      <c r="F47" s="110">
        <v>261</v>
      </c>
      <c r="G47" s="110">
        <v>324</v>
      </c>
      <c r="H47" s="110">
        <v>63</v>
      </c>
      <c r="I47" s="110">
        <v>641</v>
      </c>
      <c r="J47" s="458">
        <v>1007</v>
      </c>
      <c r="K47" s="459"/>
      <c r="L47" s="110">
        <v>4246</v>
      </c>
      <c r="M47" s="110"/>
      <c r="N47" s="97">
        <f>SUM(L47,J47,I47,H47,B47)</f>
        <v>7368</v>
      </c>
      <c r="O47" s="114"/>
      <c r="P47" s="114"/>
    </row>
    <row r="48" spans="1:16" ht="18" customHeight="1">
      <c r="A48" s="452" t="s">
        <v>74</v>
      </c>
      <c r="B48" s="115">
        <v>0.14634397528321319</v>
      </c>
      <c r="C48" s="107">
        <v>4.8648648648648651E-2</v>
      </c>
      <c r="D48" s="115">
        <v>0.10806451612903226</v>
      </c>
      <c r="E48" s="107">
        <v>0.30740740740740741</v>
      </c>
      <c r="F48" s="107">
        <v>0.22666666666666666</v>
      </c>
      <c r="G48" s="107">
        <v>8.7272727272727266E-2</v>
      </c>
      <c r="H48" s="107">
        <v>2.7</v>
      </c>
      <c r="I48" s="107">
        <v>0.18383233532934132</v>
      </c>
      <c r="J48" s="456">
        <v>0.37686832740213527</v>
      </c>
      <c r="K48" s="457"/>
      <c r="L48" s="107">
        <v>0.11051937780121276</v>
      </c>
      <c r="M48" s="107"/>
      <c r="N48" s="107">
        <v>0.13640587251440253</v>
      </c>
    </row>
    <row r="49" spans="1:16" ht="18" customHeight="1">
      <c r="A49" s="452"/>
      <c r="B49" s="116">
        <v>1421</v>
      </c>
      <c r="C49" s="110">
        <v>18</v>
      </c>
      <c r="D49" s="110">
        <v>134</v>
      </c>
      <c r="E49" s="110">
        <v>83</v>
      </c>
      <c r="F49" s="110">
        <v>272</v>
      </c>
      <c r="G49" s="110">
        <v>336</v>
      </c>
      <c r="H49" s="110">
        <v>54</v>
      </c>
      <c r="I49" s="110">
        <v>614</v>
      </c>
      <c r="J49" s="458">
        <v>1059</v>
      </c>
      <c r="K49" s="459"/>
      <c r="L49" s="110">
        <v>4192</v>
      </c>
      <c r="M49" s="110"/>
      <c r="N49" s="97">
        <f>SUM(L49,J49,I49,H49,B49)</f>
        <v>7340</v>
      </c>
      <c r="P49" s="112"/>
    </row>
    <row r="50" spans="1:16" ht="18" customHeight="1">
      <c r="A50" s="452">
        <v>29</v>
      </c>
      <c r="B50" s="115">
        <v>0.1492354740061162</v>
      </c>
      <c r="C50" s="107">
        <v>7.0588235294117646E-2</v>
      </c>
      <c r="D50" s="115">
        <v>0.12239999999999999</v>
      </c>
      <c r="E50" s="107">
        <v>0.2931034482758621</v>
      </c>
      <c r="F50" s="107">
        <v>0.2</v>
      </c>
      <c r="G50" s="107">
        <v>8.9030612244897958E-2</v>
      </c>
      <c r="H50" s="107">
        <v>1.4333333333333333</v>
      </c>
      <c r="I50" s="107">
        <v>0.19705014749262537</v>
      </c>
      <c r="J50" s="456">
        <v>0.41272084805653703</v>
      </c>
      <c r="K50" s="457"/>
      <c r="L50" s="107">
        <v>0.11674864095262749</v>
      </c>
      <c r="M50" s="107"/>
      <c r="N50" s="107">
        <v>0.14368257451088001</v>
      </c>
      <c r="P50" s="112"/>
    </row>
    <row r="51" spans="1:16" ht="18" customHeight="1">
      <c r="A51" s="452"/>
      <c r="B51" s="110">
        <v>1464</v>
      </c>
      <c r="C51" s="116">
        <v>24</v>
      </c>
      <c r="D51" s="110">
        <v>154</v>
      </c>
      <c r="E51" s="116">
        <v>85</v>
      </c>
      <c r="F51" s="116">
        <v>245</v>
      </c>
      <c r="G51" s="116">
        <v>349</v>
      </c>
      <c r="H51" s="116">
        <v>42</v>
      </c>
      <c r="I51" s="116">
        <v>665</v>
      </c>
      <c r="J51" s="458">
        <v>1163</v>
      </c>
      <c r="K51" s="459"/>
      <c r="L51" s="116">
        <v>4510</v>
      </c>
      <c r="M51" s="116"/>
      <c r="N51" s="97">
        <f>SUM(L51,J51,I51,H51,B51)</f>
        <v>7844</v>
      </c>
      <c r="P51" s="112"/>
    </row>
    <row r="52" spans="1:16" ht="18" customHeight="1">
      <c r="A52" s="452">
        <v>30</v>
      </c>
      <c r="B52" s="115">
        <v>0.16424974823766364</v>
      </c>
      <c r="C52" s="107">
        <v>6.0606060606060608E-2</v>
      </c>
      <c r="D52" s="107">
        <v>0.13203124999999999</v>
      </c>
      <c r="E52" s="107">
        <v>0.28666666666666668</v>
      </c>
      <c r="F52" s="107">
        <v>0.22325581395348837</v>
      </c>
      <c r="G52" s="107">
        <v>9.0862944162436537E-2</v>
      </c>
      <c r="H52" s="107">
        <v>1.6</v>
      </c>
      <c r="I52" s="107">
        <v>0.20380116959064329</v>
      </c>
      <c r="J52" s="456">
        <v>0.45508771929824565</v>
      </c>
      <c r="K52" s="457" t="e">
        <v>#DIV/0!</v>
      </c>
      <c r="L52" s="107">
        <v>0.15377791373508717</v>
      </c>
      <c r="M52" s="108"/>
      <c r="N52" s="107">
        <v>0.15493309545049064</v>
      </c>
      <c r="P52" s="112"/>
    </row>
    <row r="53" spans="1:16" ht="18" customHeight="1">
      <c r="A53" s="452"/>
      <c r="B53" s="116">
        <v>1631</v>
      </c>
      <c r="C53" s="110">
        <v>20</v>
      </c>
      <c r="D53" s="110">
        <v>169</v>
      </c>
      <c r="E53" s="110">
        <v>86</v>
      </c>
      <c r="F53" s="110">
        <v>288</v>
      </c>
      <c r="G53" s="110">
        <v>358</v>
      </c>
      <c r="H53" s="110">
        <v>32</v>
      </c>
      <c r="I53" s="110">
        <v>697</v>
      </c>
      <c r="J53" s="458">
        <v>1297</v>
      </c>
      <c r="K53" s="459"/>
      <c r="L53" s="110">
        <v>5027</v>
      </c>
      <c r="M53" s="111"/>
      <c r="N53" s="97">
        <f>SUM(B53,H53,I53,J53,L53)</f>
        <v>8684</v>
      </c>
      <c r="O53" s="112"/>
      <c r="P53" s="112"/>
    </row>
    <row r="54" spans="1:16" ht="18" customHeight="1">
      <c r="A54" s="460" t="s">
        <v>75</v>
      </c>
      <c r="B54" s="115">
        <v>0.15737211634904713</v>
      </c>
      <c r="C54" s="107">
        <v>7.4999999999999997E-2</v>
      </c>
      <c r="D54" s="115">
        <v>0.10223880597014925</v>
      </c>
      <c r="E54" s="107">
        <v>0.29655172413793107</v>
      </c>
      <c r="F54" s="107">
        <v>0.23307086614173228</v>
      </c>
      <c r="G54" s="107">
        <v>9.5202020202020204E-2</v>
      </c>
      <c r="H54" s="107">
        <v>1.95</v>
      </c>
      <c r="I54" s="107">
        <v>0.17741935483870969</v>
      </c>
      <c r="J54" s="456">
        <v>0.40449826989619375</v>
      </c>
      <c r="K54" s="457" t="e">
        <v>#DIV/0!</v>
      </c>
      <c r="L54" s="107">
        <v>0.14834437086092717</v>
      </c>
      <c r="M54" s="107"/>
      <c r="N54" s="107">
        <v>0.14658669959428469</v>
      </c>
    </row>
    <row r="55" spans="1:16" ht="18" customHeight="1">
      <c r="A55" s="460"/>
      <c r="B55" s="116">
        <v>1569</v>
      </c>
      <c r="C55" s="116">
        <v>24</v>
      </c>
      <c r="D55" s="110">
        <v>137</v>
      </c>
      <c r="E55" s="116">
        <v>86</v>
      </c>
      <c r="F55" s="116">
        <v>296</v>
      </c>
      <c r="G55" s="116">
        <v>377</v>
      </c>
      <c r="H55" s="116">
        <v>39</v>
      </c>
      <c r="I55" s="116">
        <v>605</v>
      </c>
      <c r="J55" s="458">
        <v>1169</v>
      </c>
      <c r="K55" s="459"/>
      <c r="L55" s="110">
        <v>4928</v>
      </c>
      <c r="M55" s="110"/>
      <c r="N55" s="97">
        <f>SUM(B55,H55,I55,J55,L55)</f>
        <v>8310</v>
      </c>
      <c r="O55" s="112"/>
    </row>
    <row r="56" spans="1:16" ht="18" customHeight="1">
      <c r="A56" s="460" t="s">
        <v>76</v>
      </c>
      <c r="B56" s="107">
        <v>0.2</v>
      </c>
      <c r="C56" s="107">
        <v>0.3</v>
      </c>
      <c r="D56" s="107">
        <v>0.1</v>
      </c>
      <c r="E56" s="107">
        <v>0.4</v>
      </c>
      <c r="F56" s="107">
        <v>0.2</v>
      </c>
      <c r="G56" s="107">
        <v>0.1</v>
      </c>
      <c r="H56" s="107">
        <v>1.8</v>
      </c>
      <c r="I56" s="107">
        <v>0.3</v>
      </c>
      <c r="J56" s="456">
        <v>0.5</v>
      </c>
      <c r="K56" s="457" t="e">
        <v>#DIV/0!</v>
      </c>
      <c r="L56" s="107">
        <v>0.3</v>
      </c>
      <c r="M56" s="107"/>
      <c r="N56" s="107">
        <v>0.3</v>
      </c>
    </row>
    <row r="57" spans="1:16" ht="18" customHeight="1">
      <c r="A57" s="460"/>
      <c r="B57" s="116">
        <v>1853</v>
      </c>
      <c r="C57" s="116">
        <v>105</v>
      </c>
      <c r="D57" s="110">
        <v>173</v>
      </c>
      <c r="E57" s="116">
        <v>96</v>
      </c>
      <c r="F57" s="116">
        <v>190</v>
      </c>
      <c r="G57" s="116">
        <v>430</v>
      </c>
      <c r="H57" s="116">
        <v>35</v>
      </c>
      <c r="I57" s="116">
        <v>883</v>
      </c>
      <c r="J57" s="458">
        <f>1251+187</f>
        <v>1438</v>
      </c>
      <c r="K57" s="459"/>
      <c r="L57" s="116">
        <v>10829</v>
      </c>
      <c r="M57" s="116"/>
      <c r="N57" s="97">
        <f>SUM(B57,H57,I57,J57,L57)</f>
        <v>15038</v>
      </c>
    </row>
    <row r="58" spans="1:16" ht="18" customHeight="1">
      <c r="A58" s="460" t="s">
        <v>77</v>
      </c>
      <c r="B58" s="115">
        <v>0.4</v>
      </c>
      <c r="C58" s="107">
        <v>0.2</v>
      </c>
      <c r="D58" s="115">
        <v>0.3</v>
      </c>
      <c r="E58" s="107">
        <v>0.4</v>
      </c>
      <c r="F58" s="107">
        <v>0.4</v>
      </c>
      <c r="G58" s="107">
        <v>0.2</v>
      </c>
      <c r="H58" s="107">
        <v>1.3</v>
      </c>
      <c r="I58" s="107">
        <v>0.5</v>
      </c>
      <c r="J58" s="456">
        <v>0.7</v>
      </c>
      <c r="K58" s="457"/>
      <c r="L58" s="107">
        <v>0.5</v>
      </c>
      <c r="M58" s="107"/>
      <c r="N58" s="107">
        <v>0.5</v>
      </c>
    </row>
    <row r="59" spans="1:16" ht="18" customHeight="1">
      <c r="A59" s="460"/>
      <c r="B59" s="116">
        <v>3672</v>
      </c>
      <c r="C59" s="116">
        <v>58</v>
      </c>
      <c r="D59" s="110">
        <v>364</v>
      </c>
      <c r="E59" s="116">
        <v>108</v>
      </c>
      <c r="F59" s="116">
        <v>525</v>
      </c>
      <c r="G59" s="116">
        <v>908</v>
      </c>
      <c r="H59" s="116">
        <v>25</v>
      </c>
      <c r="I59" s="116">
        <v>1770</v>
      </c>
      <c r="J59" s="458">
        <v>1870</v>
      </c>
      <c r="K59" s="459"/>
      <c r="L59" s="116">
        <v>20734</v>
      </c>
      <c r="M59" s="116"/>
      <c r="N59" s="97">
        <f>SUM(L59,J59,I59,H59,B59)</f>
        <v>28071</v>
      </c>
    </row>
    <row r="60" spans="1:16" ht="18" customHeight="1">
      <c r="A60" s="460" t="s">
        <v>78</v>
      </c>
      <c r="B60" s="115">
        <v>0.6</v>
      </c>
      <c r="C60" s="115">
        <v>0.7</v>
      </c>
      <c r="D60" s="115">
        <v>0.3</v>
      </c>
      <c r="E60" s="115">
        <v>0.7</v>
      </c>
      <c r="F60" s="115">
        <v>0.7</v>
      </c>
      <c r="G60" s="115">
        <v>0.4</v>
      </c>
      <c r="H60" s="115">
        <v>1.8</v>
      </c>
      <c r="I60" s="115">
        <v>1.1000000000000001</v>
      </c>
      <c r="J60" s="456">
        <v>1</v>
      </c>
      <c r="K60" s="457"/>
      <c r="L60" s="115">
        <v>3.8</v>
      </c>
      <c r="M60" s="107"/>
      <c r="N60" s="115">
        <v>2.9</v>
      </c>
    </row>
    <row r="61" spans="1:16" ht="18" customHeight="1">
      <c r="A61" s="460"/>
      <c r="B61" s="116">
        <v>5732</v>
      </c>
      <c r="C61" s="116">
        <v>177</v>
      </c>
      <c r="D61" s="110">
        <v>421</v>
      </c>
      <c r="E61" s="116">
        <v>191</v>
      </c>
      <c r="F61" s="116">
        <v>800</v>
      </c>
      <c r="G61" s="116">
        <v>1539</v>
      </c>
      <c r="H61" s="116">
        <v>35</v>
      </c>
      <c r="I61" s="116">
        <v>3477</v>
      </c>
      <c r="J61" s="458">
        <v>3100</v>
      </c>
      <c r="K61" s="459"/>
      <c r="L61" s="116">
        <v>153151</v>
      </c>
      <c r="M61" s="116"/>
      <c r="N61" s="97">
        <f>SUM(L61,J61,I61,H61,B61)</f>
        <v>165495</v>
      </c>
    </row>
    <row r="62" spans="1:16" ht="18" customHeight="1">
      <c r="A62" s="460" t="s">
        <v>79</v>
      </c>
      <c r="B62" s="115">
        <v>0.21639501438159156</v>
      </c>
      <c r="C62" s="115">
        <v>0.125</v>
      </c>
      <c r="D62" s="115">
        <v>0.18489208633093526</v>
      </c>
      <c r="E62" s="115">
        <v>0.31111111111111112</v>
      </c>
      <c r="F62" s="115">
        <v>0.31031746031746033</v>
      </c>
      <c r="G62" s="115">
        <v>0.15061425061425063</v>
      </c>
      <c r="H62" s="115">
        <v>0.65</v>
      </c>
      <c r="I62" s="115">
        <v>0.2724242424242424</v>
      </c>
      <c r="J62" s="456">
        <v>0.5400621118012422</v>
      </c>
      <c r="K62" s="457"/>
      <c r="L62" s="115">
        <v>0.97091584158415845</v>
      </c>
      <c r="M62" s="116"/>
      <c r="N62" s="115">
        <v>0.76926965312881301</v>
      </c>
    </row>
    <row r="63" spans="1:16" ht="18" customHeight="1">
      <c r="A63" s="461"/>
      <c r="B63" s="117">
        <v>2257</v>
      </c>
      <c r="C63" s="117">
        <v>35</v>
      </c>
      <c r="D63" s="118">
        <v>257</v>
      </c>
      <c r="E63" s="117">
        <v>84</v>
      </c>
      <c r="F63" s="117">
        <v>391</v>
      </c>
      <c r="G63" s="117">
        <v>613</v>
      </c>
      <c r="H63" s="117">
        <v>13</v>
      </c>
      <c r="I63" s="117">
        <v>899</v>
      </c>
      <c r="J63" s="462">
        <v>1739</v>
      </c>
      <c r="K63" s="463"/>
      <c r="L63" s="117">
        <v>39225</v>
      </c>
      <c r="M63" s="117"/>
      <c r="N63" s="97">
        <f>SUM(L63,J63,I63,H63,B63)</f>
        <v>44133</v>
      </c>
    </row>
    <row r="64" spans="1:16" ht="18" customHeight="1">
      <c r="A64" s="460" t="s">
        <v>80</v>
      </c>
      <c r="B64" s="115">
        <v>0.2</v>
      </c>
      <c r="C64" s="115">
        <v>0.125</v>
      </c>
      <c r="D64" s="115">
        <v>0.1</v>
      </c>
      <c r="E64" s="115">
        <v>0.2</v>
      </c>
      <c r="F64" s="115">
        <v>0.2</v>
      </c>
      <c r="G64" s="115">
        <v>0.1</v>
      </c>
      <c r="H64" s="115">
        <v>1</v>
      </c>
      <c r="I64" s="115">
        <v>0.20764525993883801</v>
      </c>
      <c r="J64" s="456">
        <v>0.54716981132075504</v>
      </c>
      <c r="K64" s="457"/>
      <c r="L64" s="115">
        <v>0.53208973421116801</v>
      </c>
      <c r="M64" s="107"/>
      <c r="N64" s="115">
        <v>0.452595155709343</v>
      </c>
    </row>
    <row r="65" spans="1:14" ht="18" customHeight="1">
      <c r="A65" s="461"/>
      <c r="B65" s="117">
        <v>1901</v>
      </c>
      <c r="C65" s="117">
        <v>34</v>
      </c>
      <c r="D65" s="118">
        <v>208</v>
      </c>
      <c r="E65" s="117">
        <v>67</v>
      </c>
      <c r="F65" s="117">
        <v>284</v>
      </c>
      <c r="G65" s="117">
        <v>479</v>
      </c>
      <c r="H65" s="117">
        <v>19</v>
      </c>
      <c r="I65" s="117">
        <v>679</v>
      </c>
      <c r="J65" s="462">
        <v>1740</v>
      </c>
      <c r="K65" s="463"/>
      <c r="L65" s="117">
        <v>21820</v>
      </c>
      <c r="M65" s="117"/>
      <c r="N65" s="97">
        <f>SUM(L65,J65,I65,H65,B65,K65)</f>
        <v>26159</v>
      </c>
    </row>
    <row r="66" spans="1:14" ht="15" customHeight="1">
      <c r="A66" s="464" t="s">
        <v>81</v>
      </c>
      <c r="B66" s="464"/>
      <c r="C66" s="464"/>
      <c r="D66" s="464"/>
      <c r="E66" s="464"/>
      <c r="F66" s="464"/>
      <c r="G66" s="464"/>
      <c r="H66" s="464"/>
      <c r="I66" s="464"/>
      <c r="J66" s="464"/>
      <c r="K66" s="464"/>
      <c r="L66" s="464"/>
      <c r="M66" s="464"/>
      <c r="N66" s="464"/>
    </row>
    <row r="67" spans="1:14" ht="15" customHeight="1">
      <c r="A67" s="464" t="s">
        <v>82</v>
      </c>
      <c r="B67" s="464"/>
      <c r="C67" s="464"/>
      <c r="D67" s="464"/>
      <c r="E67" s="464"/>
      <c r="F67" s="464"/>
      <c r="G67" s="464"/>
      <c r="H67" s="464"/>
      <c r="I67" s="464"/>
      <c r="J67" s="467" t="s">
        <v>83</v>
      </c>
      <c r="K67" s="467"/>
      <c r="L67" s="467"/>
      <c r="M67" s="464" t="s">
        <v>84</v>
      </c>
      <c r="N67" s="464"/>
    </row>
    <row r="68" spans="1:14" ht="15" customHeight="1">
      <c r="A68" s="464"/>
      <c r="B68" s="464"/>
      <c r="C68" s="464"/>
      <c r="D68" s="464"/>
      <c r="E68" s="464"/>
      <c r="F68" s="464"/>
      <c r="G68" s="464"/>
      <c r="H68" s="464"/>
      <c r="I68" s="464"/>
      <c r="J68" s="468" t="s">
        <v>85</v>
      </c>
      <c r="K68" s="468"/>
      <c r="L68" s="468"/>
      <c r="M68" s="464"/>
      <c r="N68" s="464"/>
    </row>
    <row r="69" spans="1:14" ht="15" customHeight="1">
      <c r="A69" s="464" t="s">
        <v>86</v>
      </c>
      <c r="B69" s="464"/>
      <c r="C69" s="464"/>
      <c r="D69" s="464"/>
      <c r="E69" s="464"/>
      <c r="F69" s="464"/>
      <c r="G69" s="464"/>
      <c r="H69" s="464"/>
      <c r="I69" s="464"/>
      <c r="J69" s="464"/>
      <c r="K69" s="464"/>
      <c r="L69" s="464"/>
      <c r="M69" s="464"/>
      <c r="N69" s="464"/>
    </row>
    <row r="70" spans="1:14">
      <c r="A70" s="465" t="s">
        <v>87</v>
      </c>
      <c r="B70" s="465"/>
      <c r="C70" s="465"/>
      <c r="D70" s="465"/>
      <c r="E70" s="465"/>
      <c r="F70" s="465"/>
      <c r="G70" s="465"/>
      <c r="H70" s="465"/>
      <c r="I70" s="465"/>
      <c r="J70" s="465"/>
      <c r="K70" s="465"/>
      <c r="L70" s="465"/>
      <c r="M70" s="465"/>
      <c r="N70" s="465"/>
    </row>
    <row r="71" spans="1:14">
      <c r="A71" s="466" t="s">
        <v>88</v>
      </c>
      <c r="B71" s="466"/>
      <c r="C71" s="466"/>
      <c r="D71" s="466"/>
      <c r="E71" s="466"/>
      <c r="F71" s="466"/>
      <c r="G71" s="466"/>
      <c r="H71" s="466"/>
      <c r="I71" s="466"/>
      <c r="J71" s="466"/>
      <c r="K71" s="466"/>
      <c r="L71" s="466"/>
      <c r="M71" s="466"/>
      <c r="N71" s="466"/>
    </row>
    <row r="72" spans="1:14">
      <c r="A72" s="466" t="s">
        <v>89</v>
      </c>
      <c r="B72" s="466"/>
      <c r="C72" s="466"/>
      <c r="D72" s="466"/>
      <c r="E72" s="466"/>
      <c r="F72" s="466"/>
      <c r="G72" s="466"/>
      <c r="H72" s="466"/>
      <c r="I72" s="466"/>
      <c r="J72" s="466"/>
      <c r="K72" s="466"/>
      <c r="L72" s="466"/>
      <c r="M72" s="466"/>
      <c r="N72" s="466"/>
    </row>
    <row r="73" spans="1:14">
      <c r="N73" s="92"/>
    </row>
    <row r="74" spans="1:14">
      <c r="N74" s="92"/>
    </row>
    <row r="75" spans="1:14">
      <c r="N75" s="92"/>
    </row>
    <row r="76" spans="1:14">
      <c r="N76" s="92"/>
    </row>
  </sheetData>
  <mergeCells count="71">
    <mergeCell ref="A69:N69"/>
    <mergeCell ref="A70:N70"/>
    <mergeCell ref="A71:N71"/>
    <mergeCell ref="A72:N72"/>
    <mergeCell ref="A64:A65"/>
    <mergeCell ref="J64:K64"/>
    <mergeCell ref="J65:K65"/>
    <mergeCell ref="A66:N66"/>
    <mergeCell ref="A67:I68"/>
    <mergeCell ref="J67:L67"/>
    <mergeCell ref="M67:N68"/>
    <mergeCell ref="J68:L68"/>
    <mergeCell ref="A60:A61"/>
    <mergeCell ref="J60:K60"/>
    <mergeCell ref="J61:K61"/>
    <mergeCell ref="A62:A63"/>
    <mergeCell ref="J62:K62"/>
    <mergeCell ref="J63:K63"/>
    <mergeCell ref="A56:A57"/>
    <mergeCell ref="J56:K56"/>
    <mergeCell ref="J57:K57"/>
    <mergeCell ref="A58:A59"/>
    <mergeCell ref="J58:K58"/>
    <mergeCell ref="J59:K59"/>
    <mergeCell ref="A52:A53"/>
    <mergeCell ref="J52:K52"/>
    <mergeCell ref="J53:K53"/>
    <mergeCell ref="A54:A55"/>
    <mergeCell ref="J54:K54"/>
    <mergeCell ref="J55:K55"/>
    <mergeCell ref="A48:A49"/>
    <mergeCell ref="J48:K48"/>
    <mergeCell ref="J49:K49"/>
    <mergeCell ref="A50:A51"/>
    <mergeCell ref="J50:K50"/>
    <mergeCell ref="J51:K51"/>
    <mergeCell ref="O40:P41"/>
    <mergeCell ref="A42:A43"/>
    <mergeCell ref="O42:P43"/>
    <mergeCell ref="A44:A45"/>
    <mergeCell ref="A46:A47"/>
    <mergeCell ref="J46:K46"/>
    <mergeCell ref="J47:K47"/>
    <mergeCell ref="A40:A41"/>
    <mergeCell ref="A30:A31"/>
    <mergeCell ref="A32:A33"/>
    <mergeCell ref="A34:A35"/>
    <mergeCell ref="A36:A37"/>
    <mergeCell ref="A38:A39"/>
    <mergeCell ref="A28:A29"/>
    <mergeCell ref="K4:L4"/>
    <mergeCell ref="A8:A9"/>
    <mergeCell ref="A10:A11"/>
    <mergeCell ref="A12:A13"/>
    <mergeCell ref="A14:A15"/>
    <mergeCell ref="A16:A17"/>
    <mergeCell ref="A18:A19"/>
    <mergeCell ref="A20:A21"/>
    <mergeCell ref="A22:A23"/>
    <mergeCell ref="A24:A25"/>
    <mergeCell ref="A26:A27"/>
    <mergeCell ref="A1:N1"/>
    <mergeCell ref="A2:A3"/>
    <mergeCell ref="B2:G2"/>
    <mergeCell ref="H2:H3"/>
    <mergeCell ref="I2:I3"/>
    <mergeCell ref="J2:J3"/>
    <mergeCell ref="K2:K3"/>
    <mergeCell ref="L2:L3"/>
    <mergeCell ref="M2:M3"/>
    <mergeCell ref="N2:N3"/>
  </mergeCells>
  <phoneticPr fontId="4"/>
  <pageMargins left="1.5748031496062993" right="1.5748031496062993" top="1.5748031496062993" bottom="1.5748031496062993" header="0.51181102362204722" footer="0.51181102362204722"/>
  <pageSetup paperSize="8"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A92BE-289E-4233-87AC-3E6A4111621A}">
  <sheetPr>
    <pageSetUpPr fitToPage="1"/>
  </sheetPr>
  <dimension ref="A1:P51"/>
  <sheetViews>
    <sheetView view="pageBreakPreview" topLeftCell="A28" zoomScaleNormal="100" zoomScaleSheetLayoutView="100" workbookViewId="0">
      <selection activeCell="A45" sqref="A45:G45"/>
    </sheetView>
  </sheetViews>
  <sheetFormatPr defaultRowHeight="13.5"/>
  <cols>
    <col min="1" max="1" width="23.5" style="119" customWidth="1"/>
    <col min="2" max="4" width="23.5" style="92" customWidth="1"/>
    <col min="5" max="5" width="13.1640625" style="92" customWidth="1"/>
    <col min="6" max="6" width="3.83203125" style="92" customWidth="1"/>
    <col min="7" max="7" width="3.5" style="92" customWidth="1"/>
    <col min="8" max="8" width="2.83203125" style="92" customWidth="1"/>
    <col min="9" max="256" width="9.33203125" style="92"/>
    <col min="257" max="260" width="23.5" style="92" customWidth="1"/>
    <col min="261" max="261" width="13.1640625" style="92" customWidth="1"/>
    <col min="262" max="262" width="3.83203125" style="92" customWidth="1"/>
    <col min="263" max="263" width="3.5" style="92" customWidth="1"/>
    <col min="264" max="264" width="2.83203125" style="92" customWidth="1"/>
    <col min="265" max="512" width="9.33203125" style="92"/>
    <col min="513" max="516" width="23.5" style="92" customWidth="1"/>
    <col min="517" max="517" width="13.1640625" style="92" customWidth="1"/>
    <col min="518" max="518" width="3.83203125" style="92" customWidth="1"/>
    <col min="519" max="519" width="3.5" style="92" customWidth="1"/>
    <col min="520" max="520" width="2.83203125" style="92" customWidth="1"/>
    <col min="521" max="768" width="9.33203125" style="92"/>
    <col min="769" max="772" width="23.5" style="92" customWidth="1"/>
    <col min="773" max="773" width="13.1640625" style="92" customWidth="1"/>
    <col min="774" max="774" width="3.83203125" style="92" customWidth="1"/>
    <col min="775" max="775" width="3.5" style="92" customWidth="1"/>
    <col min="776" max="776" width="2.83203125" style="92" customWidth="1"/>
    <col min="777" max="1024" width="9.33203125" style="92"/>
    <col min="1025" max="1028" width="23.5" style="92" customWidth="1"/>
    <col min="1029" max="1029" width="13.1640625" style="92" customWidth="1"/>
    <col min="1030" max="1030" width="3.83203125" style="92" customWidth="1"/>
    <col min="1031" max="1031" width="3.5" style="92" customWidth="1"/>
    <col min="1032" max="1032" width="2.83203125" style="92" customWidth="1"/>
    <col min="1033" max="1280" width="9.33203125" style="92"/>
    <col min="1281" max="1284" width="23.5" style="92" customWidth="1"/>
    <col min="1285" max="1285" width="13.1640625" style="92" customWidth="1"/>
    <col min="1286" max="1286" width="3.83203125" style="92" customWidth="1"/>
    <col min="1287" max="1287" width="3.5" style="92" customWidth="1"/>
    <col min="1288" max="1288" width="2.83203125" style="92" customWidth="1"/>
    <col min="1289" max="1536" width="9.33203125" style="92"/>
    <col min="1537" max="1540" width="23.5" style="92" customWidth="1"/>
    <col min="1541" max="1541" width="13.1640625" style="92" customWidth="1"/>
    <col min="1542" max="1542" width="3.83203125" style="92" customWidth="1"/>
    <col min="1543" max="1543" width="3.5" style="92" customWidth="1"/>
    <col min="1544" max="1544" width="2.83203125" style="92" customWidth="1"/>
    <col min="1545" max="1792" width="9.33203125" style="92"/>
    <col min="1793" max="1796" width="23.5" style="92" customWidth="1"/>
    <col min="1797" max="1797" width="13.1640625" style="92" customWidth="1"/>
    <col min="1798" max="1798" width="3.83203125" style="92" customWidth="1"/>
    <col min="1799" max="1799" width="3.5" style="92" customWidth="1"/>
    <col min="1800" max="1800" width="2.83203125" style="92" customWidth="1"/>
    <col min="1801" max="2048" width="9.33203125" style="92"/>
    <col min="2049" max="2052" width="23.5" style="92" customWidth="1"/>
    <col min="2053" max="2053" width="13.1640625" style="92" customWidth="1"/>
    <col min="2054" max="2054" width="3.83203125" style="92" customWidth="1"/>
    <col min="2055" max="2055" width="3.5" style="92" customWidth="1"/>
    <col min="2056" max="2056" width="2.83203125" style="92" customWidth="1"/>
    <col min="2057" max="2304" width="9.33203125" style="92"/>
    <col min="2305" max="2308" width="23.5" style="92" customWidth="1"/>
    <col min="2309" max="2309" width="13.1640625" style="92" customWidth="1"/>
    <col min="2310" max="2310" width="3.83203125" style="92" customWidth="1"/>
    <col min="2311" max="2311" width="3.5" style="92" customWidth="1"/>
    <col min="2312" max="2312" width="2.83203125" style="92" customWidth="1"/>
    <col min="2313" max="2560" width="9.33203125" style="92"/>
    <col min="2561" max="2564" width="23.5" style="92" customWidth="1"/>
    <col min="2565" max="2565" width="13.1640625" style="92" customWidth="1"/>
    <col min="2566" max="2566" width="3.83203125" style="92" customWidth="1"/>
    <col min="2567" max="2567" width="3.5" style="92" customWidth="1"/>
    <col min="2568" max="2568" width="2.83203125" style="92" customWidth="1"/>
    <col min="2569" max="2816" width="9.33203125" style="92"/>
    <col min="2817" max="2820" width="23.5" style="92" customWidth="1"/>
    <col min="2821" max="2821" width="13.1640625" style="92" customWidth="1"/>
    <col min="2822" max="2822" width="3.83203125" style="92" customWidth="1"/>
    <col min="2823" max="2823" width="3.5" style="92" customWidth="1"/>
    <col min="2824" max="2824" width="2.83203125" style="92" customWidth="1"/>
    <col min="2825" max="3072" width="9.33203125" style="92"/>
    <col min="3073" max="3076" width="23.5" style="92" customWidth="1"/>
    <col min="3077" max="3077" width="13.1640625" style="92" customWidth="1"/>
    <col min="3078" max="3078" width="3.83203125" style="92" customWidth="1"/>
    <col min="3079" max="3079" width="3.5" style="92" customWidth="1"/>
    <col min="3080" max="3080" width="2.83203125" style="92" customWidth="1"/>
    <col min="3081" max="3328" width="9.33203125" style="92"/>
    <col min="3329" max="3332" width="23.5" style="92" customWidth="1"/>
    <col min="3333" max="3333" width="13.1640625" style="92" customWidth="1"/>
    <col min="3334" max="3334" width="3.83203125" style="92" customWidth="1"/>
    <col min="3335" max="3335" width="3.5" style="92" customWidth="1"/>
    <col min="3336" max="3336" width="2.83203125" style="92" customWidth="1"/>
    <col min="3337" max="3584" width="9.33203125" style="92"/>
    <col min="3585" max="3588" width="23.5" style="92" customWidth="1"/>
    <col min="3589" max="3589" width="13.1640625" style="92" customWidth="1"/>
    <col min="3590" max="3590" width="3.83203125" style="92" customWidth="1"/>
    <col min="3591" max="3591" width="3.5" style="92" customWidth="1"/>
    <col min="3592" max="3592" width="2.83203125" style="92" customWidth="1"/>
    <col min="3593" max="3840" width="9.33203125" style="92"/>
    <col min="3841" max="3844" width="23.5" style="92" customWidth="1"/>
    <col min="3845" max="3845" width="13.1640625" style="92" customWidth="1"/>
    <col min="3846" max="3846" width="3.83203125" style="92" customWidth="1"/>
    <col min="3847" max="3847" width="3.5" style="92" customWidth="1"/>
    <col min="3848" max="3848" width="2.83203125" style="92" customWidth="1"/>
    <col min="3849" max="4096" width="9.33203125" style="92"/>
    <col min="4097" max="4100" width="23.5" style="92" customWidth="1"/>
    <col min="4101" max="4101" width="13.1640625" style="92" customWidth="1"/>
    <col min="4102" max="4102" width="3.83203125" style="92" customWidth="1"/>
    <col min="4103" max="4103" width="3.5" style="92" customWidth="1"/>
    <col min="4104" max="4104" width="2.83203125" style="92" customWidth="1"/>
    <col min="4105" max="4352" width="9.33203125" style="92"/>
    <col min="4353" max="4356" width="23.5" style="92" customWidth="1"/>
    <col min="4357" max="4357" width="13.1640625" style="92" customWidth="1"/>
    <col min="4358" max="4358" width="3.83203125" style="92" customWidth="1"/>
    <col min="4359" max="4359" width="3.5" style="92" customWidth="1"/>
    <col min="4360" max="4360" width="2.83203125" style="92" customWidth="1"/>
    <col min="4361" max="4608" width="9.33203125" style="92"/>
    <col min="4609" max="4612" width="23.5" style="92" customWidth="1"/>
    <col min="4613" max="4613" width="13.1640625" style="92" customWidth="1"/>
    <col min="4614" max="4614" width="3.83203125" style="92" customWidth="1"/>
    <col min="4615" max="4615" width="3.5" style="92" customWidth="1"/>
    <col min="4616" max="4616" width="2.83203125" style="92" customWidth="1"/>
    <col min="4617" max="4864" width="9.33203125" style="92"/>
    <col min="4865" max="4868" width="23.5" style="92" customWidth="1"/>
    <col min="4869" max="4869" width="13.1640625" style="92" customWidth="1"/>
    <col min="4870" max="4870" width="3.83203125" style="92" customWidth="1"/>
    <col min="4871" max="4871" width="3.5" style="92" customWidth="1"/>
    <col min="4872" max="4872" width="2.83203125" style="92" customWidth="1"/>
    <col min="4873" max="5120" width="9.33203125" style="92"/>
    <col min="5121" max="5124" width="23.5" style="92" customWidth="1"/>
    <col min="5125" max="5125" width="13.1640625" style="92" customWidth="1"/>
    <col min="5126" max="5126" width="3.83203125" style="92" customWidth="1"/>
    <col min="5127" max="5127" width="3.5" style="92" customWidth="1"/>
    <col min="5128" max="5128" width="2.83203125" style="92" customWidth="1"/>
    <col min="5129" max="5376" width="9.33203125" style="92"/>
    <col min="5377" max="5380" width="23.5" style="92" customWidth="1"/>
    <col min="5381" max="5381" width="13.1640625" style="92" customWidth="1"/>
    <col min="5382" max="5382" width="3.83203125" style="92" customWidth="1"/>
    <col min="5383" max="5383" width="3.5" style="92" customWidth="1"/>
    <col min="5384" max="5384" width="2.83203125" style="92" customWidth="1"/>
    <col min="5385" max="5632" width="9.33203125" style="92"/>
    <col min="5633" max="5636" width="23.5" style="92" customWidth="1"/>
    <col min="5637" max="5637" width="13.1640625" style="92" customWidth="1"/>
    <col min="5638" max="5638" width="3.83203125" style="92" customWidth="1"/>
    <col min="5639" max="5639" width="3.5" style="92" customWidth="1"/>
    <col min="5640" max="5640" width="2.83203125" style="92" customWidth="1"/>
    <col min="5641" max="5888" width="9.33203125" style="92"/>
    <col min="5889" max="5892" width="23.5" style="92" customWidth="1"/>
    <col min="5893" max="5893" width="13.1640625" style="92" customWidth="1"/>
    <col min="5894" max="5894" width="3.83203125" style="92" customWidth="1"/>
    <col min="5895" max="5895" width="3.5" style="92" customWidth="1"/>
    <col min="5896" max="5896" width="2.83203125" style="92" customWidth="1"/>
    <col min="5897" max="6144" width="9.33203125" style="92"/>
    <col min="6145" max="6148" width="23.5" style="92" customWidth="1"/>
    <col min="6149" max="6149" width="13.1640625" style="92" customWidth="1"/>
    <col min="6150" max="6150" width="3.83203125" style="92" customWidth="1"/>
    <col min="6151" max="6151" width="3.5" style="92" customWidth="1"/>
    <col min="6152" max="6152" width="2.83203125" style="92" customWidth="1"/>
    <col min="6153" max="6400" width="9.33203125" style="92"/>
    <col min="6401" max="6404" width="23.5" style="92" customWidth="1"/>
    <col min="6405" max="6405" width="13.1640625" style="92" customWidth="1"/>
    <col min="6406" max="6406" width="3.83203125" style="92" customWidth="1"/>
    <col min="6407" max="6407" width="3.5" style="92" customWidth="1"/>
    <col min="6408" max="6408" width="2.83203125" style="92" customWidth="1"/>
    <col min="6409" max="6656" width="9.33203125" style="92"/>
    <col min="6657" max="6660" width="23.5" style="92" customWidth="1"/>
    <col min="6661" max="6661" width="13.1640625" style="92" customWidth="1"/>
    <col min="6662" max="6662" width="3.83203125" style="92" customWidth="1"/>
    <col min="6663" max="6663" width="3.5" style="92" customWidth="1"/>
    <col min="6664" max="6664" width="2.83203125" style="92" customWidth="1"/>
    <col min="6665" max="6912" width="9.33203125" style="92"/>
    <col min="6913" max="6916" width="23.5" style="92" customWidth="1"/>
    <col min="6917" max="6917" width="13.1640625" style="92" customWidth="1"/>
    <col min="6918" max="6918" width="3.83203125" style="92" customWidth="1"/>
    <col min="6919" max="6919" width="3.5" style="92" customWidth="1"/>
    <col min="6920" max="6920" width="2.83203125" style="92" customWidth="1"/>
    <col min="6921" max="7168" width="9.33203125" style="92"/>
    <col min="7169" max="7172" width="23.5" style="92" customWidth="1"/>
    <col min="7173" max="7173" width="13.1640625" style="92" customWidth="1"/>
    <col min="7174" max="7174" width="3.83203125" style="92" customWidth="1"/>
    <col min="7175" max="7175" width="3.5" style="92" customWidth="1"/>
    <col min="7176" max="7176" width="2.83203125" style="92" customWidth="1"/>
    <col min="7177" max="7424" width="9.33203125" style="92"/>
    <col min="7425" max="7428" width="23.5" style="92" customWidth="1"/>
    <col min="7429" max="7429" width="13.1640625" style="92" customWidth="1"/>
    <col min="7430" max="7430" width="3.83203125" style="92" customWidth="1"/>
    <col min="7431" max="7431" width="3.5" style="92" customWidth="1"/>
    <col min="7432" max="7432" width="2.83203125" style="92" customWidth="1"/>
    <col min="7433" max="7680" width="9.33203125" style="92"/>
    <col min="7681" max="7684" width="23.5" style="92" customWidth="1"/>
    <col min="7685" max="7685" width="13.1640625" style="92" customWidth="1"/>
    <col min="7686" max="7686" width="3.83203125" style="92" customWidth="1"/>
    <col min="7687" max="7687" width="3.5" style="92" customWidth="1"/>
    <col min="7688" max="7688" width="2.83203125" style="92" customWidth="1"/>
    <col min="7689" max="7936" width="9.33203125" style="92"/>
    <col min="7937" max="7940" width="23.5" style="92" customWidth="1"/>
    <col min="7941" max="7941" width="13.1640625" style="92" customWidth="1"/>
    <col min="7942" max="7942" width="3.83203125" style="92" customWidth="1"/>
    <col min="7943" max="7943" width="3.5" style="92" customWidth="1"/>
    <col min="7944" max="7944" width="2.83203125" style="92" customWidth="1"/>
    <col min="7945" max="8192" width="9.33203125" style="92"/>
    <col min="8193" max="8196" width="23.5" style="92" customWidth="1"/>
    <col min="8197" max="8197" width="13.1640625" style="92" customWidth="1"/>
    <col min="8198" max="8198" width="3.83203125" style="92" customWidth="1"/>
    <col min="8199" max="8199" width="3.5" style="92" customWidth="1"/>
    <col min="8200" max="8200" width="2.83203125" style="92" customWidth="1"/>
    <col min="8201" max="8448" width="9.33203125" style="92"/>
    <col min="8449" max="8452" width="23.5" style="92" customWidth="1"/>
    <col min="8453" max="8453" width="13.1640625" style="92" customWidth="1"/>
    <col min="8454" max="8454" width="3.83203125" style="92" customWidth="1"/>
    <col min="8455" max="8455" width="3.5" style="92" customWidth="1"/>
    <col min="8456" max="8456" width="2.83203125" style="92" customWidth="1"/>
    <col min="8457" max="8704" width="9.33203125" style="92"/>
    <col min="8705" max="8708" width="23.5" style="92" customWidth="1"/>
    <col min="8709" max="8709" width="13.1640625" style="92" customWidth="1"/>
    <col min="8710" max="8710" width="3.83203125" style="92" customWidth="1"/>
    <col min="8711" max="8711" width="3.5" style="92" customWidth="1"/>
    <col min="8712" max="8712" width="2.83203125" style="92" customWidth="1"/>
    <col min="8713" max="8960" width="9.33203125" style="92"/>
    <col min="8961" max="8964" width="23.5" style="92" customWidth="1"/>
    <col min="8965" max="8965" width="13.1640625" style="92" customWidth="1"/>
    <col min="8966" max="8966" width="3.83203125" style="92" customWidth="1"/>
    <col min="8967" max="8967" width="3.5" style="92" customWidth="1"/>
    <col min="8968" max="8968" width="2.83203125" style="92" customWidth="1"/>
    <col min="8969" max="9216" width="9.33203125" style="92"/>
    <col min="9217" max="9220" width="23.5" style="92" customWidth="1"/>
    <col min="9221" max="9221" width="13.1640625" style="92" customWidth="1"/>
    <col min="9222" max="9222" width="3.83203125" style="92" customWidth="1"/>
    <col min="9223" max="9223" width="3.5" style="92" customWidth="1"/>
    <col min="9224" max="9224" width="2.83203125" style="92" customWidth="1"/>
    <col min="9225" max="9472" width="9.33203125" style="92"/>
    <col min="9473" max="9476" width="23.5" style="92" customWidth="1"/>
    <col min="9477" max="9477" width="13.1640625" style="92" customWidth="1"/>
    <col min="9478" max="9478" width="3.83203125" style="92" customWidth="1"/>
    <col min="9479" max="9479" width="3.5" style="92" customWidth="1"/>
    <col min="9480" max="9480" width="2.83203125" style="92" customWidth="1"/>
    <col min="9481" max="9728" width="9.33203125" style="92"/>
    <col min="9729" max="9732" width="23.5" style="92" customWidth="1"/>
    <col min="9733" max="9733" width="13.1640625" style="92" customWidth="1"/>
    <col min="9734" max="9734" width="3.83203125" style="92" customWidth="1"/>
    <col min="9735" max="9735" width="3.5" style="92" customWidth="1"/>
    <col min="9736" max="9736" width="2.83203125" style="92" customWidth="1"/>
    <col min="9737" max="9984" width="9.33203125" style="92"/>
    <col min="9985" max="9988" width="23.5" style="92" customWidth="1"/>
    <col min="9989" max="9989" width="13.1640625" style="92" customWidth="1"/>
    <col min="9990" max="9990" width="3.83203125" style="92" customWidth="1"/>
    <col min="9991" max="9991" width="3.5" style="92" customWidth="1"/>
    <col min="9992" max="9992" width="2.83203125" style="92" customWidth="1"/>
    <col min="9993" max="10240" width="9.33203125" style="92"/>
    <col min="10241" max="10244" width="23.5" style="92" customWidth="1"/>
    <col min="10245" max="10245" width="13.1640625" style="92" customWidth="1"/>
    <col min="10246" max="10246" width="3.83203125" style="92" customWidth="1"/>
    <col min="10247" max="10247" width="3.5" style="92" customWidth="1"/>
    <col min="10248" max="10248" width="2.83203125" style="92" customWidth="1"/>
    <col min="10249" max="10496" width="9.33203125" style="92"/>
    <col min="10497" max="10500" width="23.5" style="92" customWidth="1"/>
    <col min="10501" max="10501" width="13.1640625" style="92" customWidth="1"/>
    <col min="10502" max="10502" width="3.83203125" style="92" customWidth="1"/>
    <col min="10503" max="10503" width="3.5" style="92" customWidth="1"/>
    <col min="10504" max="10504" width="2.83203125" style="92" customWidth="1"/>
    <col min="10505" max="10752" width="9.33203125" style="92"/>
    <col min="10753" max="10756" width="23.5" style="92" customWidth="1"/>
    <col min="10757" max="10757" width="13.1640625" style="92" customWidth="1"/>
    <col min="10758" max="10758" width="3.83203125" style="92" customWidth="1"/>
    <col min="10759" max="10759" width="3.5" style="92" customWidth="1"/>
    <col min="10760" max="10760" width="2.83203125" style="92" customWidth="1"/>
    <col min="10761" max="11008" width="9.33203125" style="92"/>
    <col min="11009" max="11012" width="23.5" style="92" customWidth="1"/>
    <col min="11013" max="11013" width="13.1640625" style="92" customWidth="1"/>
    <col min="11014" max="11014" width="3.83203125" style="92" customWidth="1"/>
    <col min="11015" max="11015" width="3.5" style="92" customWidth="1"/>
    <col min="11016" max="11016" width="2.83203125" style="92" customWidth="1"/>
    <col min="11017" max="11264" width="9.33203125" style="92"/>
    <col min="11265" max="11268" width="23.5" style="92" customWidth="1"/>
    <col min="11269" max="11269" width="13.1640625" style="92" customWidth="1"/>
    <col min="11270" max="11270" width="3.83203125" style="92" customWidth="1"/>
    <col min="11271" max="11271" width="3.5" style="92" customWidth="1"/>
    <col min="11272" max="11272" width="2.83203125" style="92" customWidth="1"/>
    <col min="11273" max="11520" width="9.33203125" style="92"/>
    <col min="11521" max="11524" width="23.5" style="92" customWidth="1"/>
    <col min="11525" max="11525" width="13.1640625" style="92" customWidth="1"/>
    <col min="11526" max="11526" width="3.83203125" style="92" customWidth="1"/>
    <col min="11527" max="11527" width="3.5" style="92" customWidth="1"/>
    <col min="11528" max="11528" width="2.83203125" style="92" customWidth="1"/>
    <col min="11529" max="11776" width="9.33203125" style="92"/>
    <col min="11777" max="11780" width="23.5" style="92" customWidth="1"/>
    <col min="11781" max="11781" width="13.1640625" style="92" customWidth="1"/>
    <col min="11782" max="11782" width="3.83203125" style="92" customWidth="1"/>
    <col min="11783" max="11783" width="3.5" style="92" customWidth="1"/>
    <col min="11784" max="11784" width="2.83203125" style="92" customWidth="1"/>
    <col min="11785" max="12032" width="9.33203125" style="92"/>
    <col min="12033" max="12036" width="23.5" style="92" customWidth="1"/>
    <col min="12037" max="12037" width="13.1640625" style="92" customWidth="1"/>
    <col min="12038" max="12038" width="3.83203125" style="92" customWidth="1"/>
    <col min="12039" max="12039" width="3.5" style="92" customWidth="1"/>
    <col min="12040" max="12040" width="2.83203125" style="92" customWidth="1"/>
    <col min="12041" max="12288" width="9.33203125" style="92"/>
    <col min="12289" max="12292" width="23.5" style="92" customWidth="1"/>
    <col min="12293" max="12293" width="13.1640625" style="92" customWidth="1"/>
    <col min="12294" max="12294" width="3.83203125" style="92" customWidth="1"/>
    <col min="12295" max="12295" width="3.5" style="92" customWidth="1"/>
    <col min="12296" max="12296" width="2.83203125" style="92" customWidth="1"/>
    <col min="12297" max="12544" width="9.33203125" style="92"/>
    <col min="12545" max="12548" width="23.5" style="92" customWidth="1"/>
    <col min="12549" max="12549" width="13.1640625" style="92" customWidth="1"/>
    <col min="12550" max="12550" width="3.83203125" style="92" customWidth="1"/>
    <col min="12551" max="12551" width="3.5" style="92" customWidth="1"/>
    <col min="12552" max="12552" width="2.83203125" style="92" customWidth="1"/>
    <col min="12553" max="12800" width="9.33203125" style="92"/>
    <col min="12801" max="12804" width="23.5" style="92" customWidth="1"/>
    <col min="12805" max="12805" width="13.1640625" style="92" customWidth="1"/>
    <col min="12806" max="12806" width="3.83203125" style="92" customWidth="1"/>
    <col min="12807" max="12807" width="3.5" style="92" customWidth="1"/>
    <col min="12808" max="12808" width="2.83203125" style="92" customWidth="1"/>
    <col min="12809" max="13056" width="9.33203125" style="92"/>
    <col min="13057" max="13060" width="23.5" style="92" customWidth="1"/>
    <col min="13061" max="13061" width="13.1640625" style="92" customWidth="1"/>
    <col min="13062" max="13062" width="3.83203125" style="92" customWidth="1"/>
    <col min="13063" max="13063" width="3.5" style="92" customWidth="1"/>
    <col min="13064" max="13064" width="2.83203125" style="92" customWidth="1"/>
    <col min="13065" max="13312" width="9.33203125" style="92"/>
    <col min="13313" max="13316" width="23.5" style="92" customWidth="1"/>
    <col min="13317" max="13317" width="13.1640625" style="92" customWidth="1"/>
    <col min="13318" max="13318" width="3.83203125" style="92" customWidth="1"/>
    <col min="13319" max="13319" width="3.5" style="92" customWidth="1"/>
    <col min="13320" max="13320" width="2.83203125" style="92" customWidth="1"/>
    <col min="13321" max="13568" width="9.33203125" style="92"/>
    <col min="13569" max="13572" width="23.5" style="92" customWidth="1"/>
    <col min="13573" max="13573" width="13.1640625" style="92" customWidth="1"/>
    <col min="13574" max="13574" width="3.83203125" style="92" customWidth="1"/>
    <col min="13575" max="13575" width="3.5" style="92" customWidth="1"/>
    <col min="13576" max="13576" width="2.83203125" style="92" customWidth="1"/>
    <col min="13577" max="13824" width="9.33203125" style="92"/>
    <col min="13825" max="13828" width="23.5" style="92" customWidth="1"/>
    <col min="13829" max="13829" width="13.1640625" style="92" customWidth="1"/>
    <col min="13830" max="13830" width="3.83203125" style="92" customWidth="1"/>
    <col min="13831" max="13831" width="3.5" style="92" customWidth="1"/>
    <col min="13832" max="13832" width="2.83203125" style="92" customWidth="1"/>
    <col min="13833" max="14080" width="9.33203125" style="92"/>
    <col min="14081" max="14084" width="23.5" style="92" customWidth="1"/>
    <col min="14085" max="14085" width="13.1640625" style="92" customWidth="1"/>
    <col min="14086" max="14086" width="3.83203125" style="92" customWidth="1"/>
    <col min="14087" max="14087" width="3.5" style="92" customWidth="1"/>
    <col min="14088" max="14088" width="2.83203125" style="92" customWidth="1"/>
    <col min="14089" max="14336" width="9.33203125" style="92"/>
    <col min="14337" max="14340" width="23.5" style="92" customWidth="1"/>
    <col min="14341" max="14341" width="13.1640625" style="92" customWidth="1"/>
    <col min="14342" max="14342" width="3.83203125" style="92" customWidth="1"/>
    <col min="14343" max="14343" width="3.5" style="92" customWidth="1"/>
    <col min="14344" max="14344" width="2.83203125" style="92" customWidth="1"/>
    <col min="14345" max="14592" width="9.33203125" style="92"/>
    <col min="14593" max="14596" width="23.5" style="92" customWidth="1"/>
    <col min="14597" max="14597" width="13.1640625" style="92" customWidth="1"/>
    <col min="14598" max="14598" width="3.83203125" style="92" customWidth="1"/>
    <col min="14599" max="14599" width="3.5" style="92" customWidth="1"/>
    <col min="14600" max="14600" width="2.83203125" style="92" customWidth="1"/>
    <col min="14601" max="14848" width="9.33203125" style="92"/>
    <col min="14849" max="14852" width="23.5" style="92" customWidth="1"/>
    <col min="14853" max="14853" width="13.1640625" style="92" customWidth="1"/>
    <col min="14854" max="14854" width="3.83203125" style="92" customWidth="1"/>
    <col min="14855" max="14855" width="3.5" style="92" customWidth="1"/>
    <col min="14856" max="14856" width="2.83203125" style="92" customWidth="1"/>
    <col min="14857" max="15104" width="9.33203125" style="92"/>
    <col min="15105" max="15108" width="23.5" style="92" customWidth="1"/>
    <col min="15109" max="15109" width="13.1640625" style="92" customWidth="1"/>
    <col min="15110" max="15110" width="3.83203125" style="92" customWidth="1"/>
    <col min="15111" max="15111" width="3.5" style="92" customWidth="1"/>
    <col min="15112" max="15112" width="2.83203125" style="92" customWidth="1"/>
    <col min="15113" max="15360" width="9.33203125" style="92"/>
    <col min="15361" max="15364" width="23.5" style="92" customWidth="1"/>
    <col min="15365" max="15365" width="13.1640625" style="92" customWidth="1"/>
    <col min="15366" max="15366" width="3.83203125" style="92" customWidth="1"/>
    <col min="15367" max="15367" width="3.5" style="92" customWidth="1"/>
    <col min="15368" max="15368" width="2.83203125" style="92" customWidth="1"/>
    <col min="15369" max="15616" width="9.33203125" style="92"/>
    <col min="15617" max="15620" width="23.5" style="92" customWidth="1"/>
    <col min="15621" max="15621" width="13.1640625" style="92" customWidth="1"/>
    <col min="15622" max="15622" width="3.83203125" style="92" customWidth="1"/>
    <col min="15623" max="15623" width="3.5" style="92" customWidth="1"/>
    <col min="15624" max="15624" width="2.83203125" style="92" customWidth="1"/>
    <col min="15625" max="15872" width="9.33203125" style="92"/>
    <col min="15873" max="15876" width="23.5" style="92" customWidth="1"/>
    <col min="15877" max="15877" width="13.1640625" style="92" customWidth="1"/>
    <col min="15878" max="15878" width="3.83203125" style="92" customWidth="1"/>
    <col min="15879" max="15879" width="3.5" style="92" customWidth="1"/>
    <col min="15880" max="15880" width="2.83203125" style="92" customWidth="1"/>
    <col min="15881" max="16128" width="9.33203125" style="92"/>
    <col min="16129" max="16132" width="23.5" style="92" customWidth="1"/>
    <col min="16133" max="16133" width="13.1640625" style="92" customWidth="1"/>
    <col min="16134" max="16134" width="3.83203125" style="92" customWidth="1"/>
    <col min="16135" max="16135" width="3.5" style="92" customWidth="1"/>
    <col min="16136" max="16136" width="2.83203125" style="92" customWidth="1"/>
    <col min="16137" max="16384" width="9.33203125" style="92"/>
  </cols>
  <sheetData>
    <row r="1" spans="1:7" ht="19.5" customHeight="1">
      <c r="A1" s="443" t="s">
        <v>90</v>
      </c>
      <c r="B1" s="443"/>
      <c r="C1" s="443"/>
      <c r="D1" s="443"/>
      <c r="E1" s="444"/>
      <c r="F1" s="444"/>
      <c r="G1" s="444"/>
    </row>
    <row r="2" spans="1:7" s="119" customFormat="1" ht="18" customHeight="1">
      <c r="A2" s="469" t="s">
        <v>91</v>
      </c>
      <c r="B2" s="450" t="s">
        <v>92</v>
      </c>
      <c r="C2" s="450" t="s">
        <v>93</v>
      </c>
      <c r="D2" s="450" t="s">
        <v>94</v>
      </c>
      <c r="E2" s="472" t="s">
        <v>95</v>
      </c>
      <c r="F2" s="120" t="s">
        <v>96</v>
      </c>
      <c r="G2" s="121"/>
    </row>
    <row r="3" spans="1:7" s="119" customFormat="1" ht="21" customHeight="1">
      <c r="A3" s="470"/>
      <c r="B3" s="471"/>
      <c r="C3" s="451"/>
      <c r="D3" s="451"/>
      <c r="E3" s="473"/>
      <c r="F3" s="122" t="s">
        <v>97</v>
      </c>
      <c r="G3" s="123"/>
    </row>
    <row r="4" spans="1:7" ht="27.95" customHeight="1">
      <c r="A4" s="124" t="s">
        <v>98</v>
      </c>
      <c r="B4" s="125">
        <v>5543</v>
      </c>
      <c r="C4" s="125">
        <v>197798</v>
      </c>
      <c r="D4" s="125">
        <v>27617</v>
      </c>
      <c r="E4" s="474">
        <f>D4/C4*100</f>
        <v>13.962224087200074</v>
      </c>
      <c r="F4" s="475"/>
      <c r="G4" s="126"/>
    </row>
    <row r="5" spans="1:7" ht="27.95" customHeight="1">
      <c r="A5" s="127">
        <v>40</v>
      </c>
      <c r="B5" s="128">
        <v>8927</v>
      </c>
      <c r="C5" s="128">
        <v>226979</v>
      </c>
      <c r="D5" s="128">
        <v>24048</v>
      </c>
      <c r="E5" s="474">
        <f>D5/C5*100</f>
        <v>10.59481273597998</v>
      </c>
      <c r="F5" s="475"/>
      <c r="G5" s="129"/>
    </row>
    <row r="6" spans="1:7" ht="27.95" customHeight="1">
      <c r="A6" s="127">
        <v>45</v>
      </c>
      <c r="B6" s="128">
        <v>14865</v>
      </c>
      <c r="C6" s="128">
        <v>304793</v>
      </c>
      <c r="D6" s="128">
        <v>30735</v>
      </c>
      <c r="E6" s="474">
        <f>D6/C6*100</f>
        <v>10.08389300279206</v>
      </c>
      <c r="F6" s="475"/>
      <c r="G6" s="129"/>
    </row>
    <row r="7" spans="1:7" ht="27.95" customHeight="1">
      <c r="A7" s="127">
        <v>50</v>
      </c>
      <c r="B7" s="128">
        <v>30446</v>
      </c>
      <c r="C7" s="128">
        <v>557224</v>
      </c>
      <c r="D7" s="128">
        <v>29962</v>
      </c>
      <c r="E7" s="474">
        <f>D7/C7*100</f>
        <v>5.3770117582875105</v>
      </c>
      <c r="F7" s="475"/>
      <c r="G7" s="129"/>
    </row>
    <row r="8" spans="1:7" ht="27.95" customHeight="1">
      <c r="A8" s="127">
        <v>55</v>
      </c>
      <c r="B8" s="128">
        <v>71976</v>
      </c>
      <c r="C8" s="128">
        <v>1213867</v>
      </c>
      <c r="D8" s="128">
        <v>30546</v>
      </c>
      <c r="E8" s="474">
        <f>D8/C8*100</f>
        <v>2.5164206622307059</v>
      </c>
      <c r="F8" s="475"/>
      <c r="G8" s="129"/>
    </row>
    <row r="9" spans="1:7" ht="27.95" customHeight="1">
      <c r="A9" s="127">
        <v>60</v>
      </c>
      <c r="B9" s="128">
        <v>81689</v>
      </c>
      <c r="C9" s="128">
        <v>1436463</v>
      </c>
      <c r="D9" s="128">
        <v>24429</v>
      </c>
      <c r="E9" s="474">
        <f t="shared" ref="E9:E40" si="0">D9/C9*100</f>
        <v>1.7006355193276819</v>
      </c>
      <c r="F9" s="475"/>
      <c r="G9" s="129"/>
    </row>
    <row r="10" spans="1:7" ht="27.95" customHeight="1">
      <c r="A10" s="127" t="s">
        <v>73</v>
      </c>
      <c r="B10" s="128">
        <v>80242</v>
      </c>
      <c r="C10" s="128">
        <v>1415940</v>
      </c>
      <c r="D10" s="128">
        <v>25015</v>
      </c>
      <c r="E10" s="474">
        <f t="shared" si="0"/>
        <v>1.766670904134356</v>
      </c>
      <c r="F10" s="475"/>
      <c r="G10" s="129"/>
    </row>
    <row r="11" spans="1:7" ht="27.95" customHeight="1">
      <c r="A11" s="127">
        <v>3</v>
      </c>
      <c r="B11" s="128">
        <v>73617</v>
      </c>
      <c r="C11" s="128">
        <v>1385573</v>
      </c>
      <c r="D11" s="128">
        <v>41844</v>
      </c>
      <c r="E11" s="474">
        <f t="shared" si="0"/>
        <v>3.0199780163152714</v>
      </c>
      <c r="F11" s="475"/>
      <c r="G11" s="129"/>
    </row>
    <row r="12" spans="1:7" ht="27.95" customHeight="1">
      <c r="A12" s="127">
        <v>4</v>
      </c>
      <c r="B12" s="128">
        <v>75131</v>
      </c>
      <c r="C12" s="128">
        <v>1509273</v>
      </c>
      <c r="D12" s="128">
        <v>47995</v>
      </c>
      <c r="E12" s="474">
        <f t="shared" si="0"/>
        <v>3.1800078580879667</v>
      </c>
      <c r="F12" s="475"/>
      <c r="G12" s="129"/>
    </row>
    <row r="13" spans="1:7" ht="27.95" customHeight="1">
      <c r="A13" s="127">
        <v>5</v>
      </c>
      <c r="B13" s="128">
        <v>76986</v>
      </c>
      <c r="C13" s="128">
        <v>1553650</v>
      </c>
      <c r="D13" s="128">
        <v>52353</v>
      </c>
      <c r="E13" s="474">
        <f t="shared" si="0"/>
        <v>3.3696778553728315</v>
      </c>
      <c r="F13" s="475"/>
      <c r="G13" s="129"/>
    </row>
    <row r="14" spans="1:7" ht="27.95" customHeight="1">
      <c r="A14" s="127">
        <v>6</v>
      </c>
      <c r="B14" s="128">
        <v>76051</v>
      </c>
      <c r="C14" s="128">
        <v>1558666</v>
      </c>
      <c r="D14" s="128">
        <v>55969</v>
      </c>
      <c r="E14" s="474">
        <f t="shared" si="0"/>
        <v>3.5908270277275571</v>
      </c>
      <c r="F14" s="475"/>
      <c r="G14" s="129"/>
    </row>
    <row r="15" spans="1:7" ht="27.95" customHeight="1">
      <c r="A15" s="127">
        <v>7</v>
      </c>
      <c r="B15" s="128">
        <v>76041</v>
      </c>
      <c r="C15" s="128">
        <v>1536770</v>
      </c>
      <c r="D15" s="128">
        <v>78198</v>
      </c>
      <c r="E15" s="474">
        <f t="shared" si="0"/>
        <v>5.0884647670113292</v>
      </c>
      <c r="F15" s="475"/>
      <c r="G15" s="129"/>
    </row>
    <row r="16" spans="1:7" ht="27.95" customHeight="1">
      <c r="A16" s="127">
        <v>8</v>
      </c>
      <c r="B16" s="128">
        <v>76355</v>
      </c>
      <c r="C16" s="128">
        <v>1554080</v>
      </c>
      <c r="D16" s="128">
        <v>80661</v>
      </c>
      <c r="E16" s="474">
        <f t="shared" si="0"/>
        <v>5.1902733450015441</v>
      </c>
      <c r="F16" s="475"/>
      <c r="G16" s="129"/>
    </row>
    <row r="17" spans="1:7" ht="27.95" customHeight="1">
      <c r="A17" s="127">
        <v>9</v>
      </c>
      <c r="B17" s="128">
        <v>77503</v>
      </c>
      <c r="C17" s="128">
        <v>1585063</v>
      </c>
      <c r="D17" s="128">
        <v>84125</v>
      </c>
      <c r="E17" s="474">
        <f t="shared" si="0"/>
        <v>5.3073600229139162</v>
      </c>
      <c r="F17" s="475"/>
      <c r="G17" s="129"/>
    </row>
    <row r="18" spans="1:7" ht="27.95" customHeight="1">
      <c r="A18" s="127">
        <v>10</v>
      </c>
      <c r="B18" s="128">
        <v>78099</v>
      </c>
      <c r="C18" s="128">
        <v>1606353</v>
      </c>
      <c r="D18" s="128">
        <v>93438</v>
      </c>
      <c r="E18" s="474">
        <f t="shared" si="0"/>
        <v>5.8167787528644075</v>
      </c>
      <c r="F18" s="475"/>
      <c r="G18" s="129"/>
    </row>
    <row r="19" spans="1:7" ht="27.95" customHeight="1">
      <c r="A19" s="127">
        <v>11</v>
      </c>
      <c r="B19" s="128">
        <v>79421</v>
      </c>
      <c r="C19" s="128">
        <v>1608603</v>
      </c>
      <c r="D19" s="128">
        <v>94686</v>
      </c>
      <c r="E19" s="474">
        <f t="shared" si="0"/>
        <v>5.8862255012579237</v>
      </c>
      <c r="F19" s="475"/>
      <c r="G19" s="129"/>
    </row>
    <row r="20" spans="1:7" ht="27.95" customHeight="1">
      <c r="A20" s="127">
        <v>12</v>
      </c>
      <c r="B20" s="128">
        <v>80153</v>
      </c>
      <c r="C20" s="128">
        <v>1609154</v>
      </c>
      <c r="D20" s="128">
        <v>96656</v>
      </c>
      <c r="E20" s="474">
        <f t="shared" si="0"/>
        <v>6.0066345421258625</v>
      </c>
      <c r="F20" s="475"/>
      <c r="G20" s="129"/>
    </row>
    <row r="21" spans="1:7" ht="27.95" customHeight="1">
      <c r="A21" s="127">
        <v>13</v>
      </c>
      <c r="B21" s="128">
        <v>79628</v>
      </c>
      <c r="C21" s="128">
        <v>1596593</v>
      </c>
      <c r="D21" s="128">
        <v>92718</v>
      </c>
      <c r="E21" s="474">
        <f t="shared" si="0"/>
        <v>5.8072407933643699</v>
      </c>
      <c r="F21" s="475"/>
      <c r="G21" s="129"/>
    </row>
    <row r="22" spans="1:7" ht="27.95" customHeight="1">
      <c r="A22" s="127">
        <v>14</v>
      </c>
      <c r="B22" s="128">
        <v>80989</v>
      </c>
      <c r="C22" s="128">
        <v>1626958</v>
      </c>
      <c r="D22" s="128">
        <v>96795</v>
      </c>
      <c r="E22" s="474">
        <f t="shared" si="0"/>
        <v>5.9494467589206357</v>
      </c>
      <c r="F22" s="475"/>
      <c r="G22" s="129"/>
    </row>
    <row r="23" spans="1:7" ht="27.95" customHeight="1">
      <c r="A23" s="127">
        <v>15</v>
      </c>
      <c r="B23" s="128">
        <v>79055</v>
      </c>
      <c r="C23" s="128">
        <v>1637878</v>
      </c>
      <c r="D23" s="128">
        <v>97328</v>
      </c>
      <c r="E23" s="474">
        <f t="shared" si="0"/>
        <v>5.942322932477266</v>
      </c>
      <c r="F23" s="475"/>
      <c r="G23" s="129"/>
    </row>
    <row r="24" spans="1:7" ht="27.95" customHeight="1">
      <c r="A24" s="127">
        <v>16</v>
      </c>
      <c r="B24" s="128">
        <v>81986</v>
      </c>
      <c r="C24" s="128">
        <v>1661201</v>
      </c>
      <c r="D24" s="128">
        <v>101039</v>
      </c>
      <c r="E24" s="474">
        <f t="shared" si="0"/>
        <v>6.0822862495266978</v>
      </c>
      <c r="F24" s="475"/>
      <c r="G24" s="129"/>
    </row>
    <row r="25" spans="1:7" ht="27.95" customHeight="1">
      <c r="A25" s="127">
        <v>17</v>
      </c>
      <c r="B25" s="128">
        <v>85938</v>
      </c>
      <c r="C25" s="128">
        <v>1739513</v>
      </c>
      <c r="D25" s="128">
        <v>107777</v>
      </c>
      <c r="E25" s="474">
        <f t="shared" si="0"/>
        <v>6.1958145756887131</v>
      </c>
      <c r="F25" s="475"/>
      <c r="G25" s="129"/>
    </row>
    <row r="26" spans="1:7" ht="27.95" customHeight="1">
      <c r="A26" s="127">
        <v>18</v>
      </c>
      <c r="B26" s="128">
        <v>88577</v>
      </c>
      <c r="C26" s="128">
        <v>1883529</v>
      </c>
      <c r="D26" s="128">
        <v>114142</v>
      </c>
      <c r="E26" s="474">
        <f t="shared" si="0"/>
        <v>6.0600075708948467</v>
      </c>
      <c r="F26" s="475"/>
      <c r="G26" s="129"/>
    </row>
    <row r="27" spans="1:7" ht="27.95" customHeight="1">
      <c r="A27" s="127">
        <v>19</v>
      </c>
      <c r="B27" s="128">
        <v>88556</v>
      </c>
      <c r="C27" s="128">
        <v>1955230</v>
      </c>
      <c r="D27" s="128">
        <v>123809</v>
      </c>
      <c r="E27" s="474">
        <f t="shared" si="0"/>
        <v>6.3321962122103281</v>
      </c>
      <c r="F27" s="475"/>
      <c r="G27" s="129"/>
    </row>
    <row r="28" spans="1:7" ht="27.95" customHeight="1">
      <c r="A28" s="127">
        <v>20</v>
      </c>
      <c r="B28" s="128">
        <v>91016</v>
      </c>
      <c r="C28" s="128">
        <v>2099488</v>
      </c>
      <c r="D28" s="128">
        <v>135540</v>
      </c>
      <c r="E28" s="474">
        <f t="shared" si="0"/>
        <v>6.4558597143684562</v>
      </c>
      <c r="F28" s="475"/>
      <c r="G28" s="129"/>
    </row>
    <row r="29" spans="1:7" ht="27.95" customHeight="1">
      <c r="A29" s="127">
        <v>21</v>
      </c>
      <c r="B29" s="128">
        <v>86879</v>
      </c>
      <c r="C29" s="128">
        <v>1985552</v>
      </c>
      <c r="D29" s="128">
        <v>122841</v>
      </c>
      <c r="E29" s="474">
        <f t="shared" si="0"/>
        <v>6.1867430316607175</v>
      </c>
      <c r="F29" s="475"/>
      <c r="G29" s="129"/>
    </row>
    <row r="30" spans="1:7" ht="27.95" customHeight="1">
      <c r="A30" s="127">
        <v>22</v>
      </c>
      <c r="B30" s="128">
        <v>92879</v>
      </c>
      <c r="C30" s="128">
        <v>2138360</v>
      </c>
      <c r="D30" s="128">
        <v>134272</v>
      </c>
      <c r="E30" s="474">
        <f t="shared" si="0"/>
        <v>6.2792046241044535</v>
      </c>
      <c r="F30" s="475"/>
      <c r="G30" s="129"/>
    </row>
    <row r="31" spans="1:7" ht="27.95" customHeight="1">
      <c r="A31" s="127">
        <v>23</v>
      </c>
      <c r="B31" s="128">
        <v>90217</v>
      </c>
      <c r="C31" s="128">
        <v>2093544</v>
      </c>
      <c r="D31" s="128">
        <v>129499</v>
      </c>
      <c r="E31" s="474">
        <f t="shared" si="0"/>
        <v>6.1856354583424089</v>
      </c>
      <c r="F31" s="475"/>
      <c r="G31" s="129"/>
    </row>
    <row r="32" spans="1:7" ht="27.95" customHeight="1">
      <c r="A32" s="127">
        <v>24</v>
      </c>
      <c r="B32" s="128">
        <v>92394</v>
      </c>
      <c r="C32" s="128">
        <v>2101445</v>
      </c>
      <c r="D32" s="128">
        <v>131454</v>
      </c>
      <c r="E32" s="474">
        <f t="shared" si="0"/>
        <v>6.2554099679030379</v>
      </c>
      <c r="F32" s="475"/>
      <c r="G32" s="129"/>
    </row>
    <row r="33" spans="1:16" ht="27.95" customHeight="1">
      <c r="A33" s="130">
        <v>25</v>
      </c>
      <c r="B33" s="131">
        <v>101452</v>
      </c>
      <c r="C33" s="131">
        <v>2229617</v>
      </c>
      <c r="D33" s="131">
        <v>134434</v>
      </c>
      <c r="E33" s="474">
        <f t="shared" si="0"/>
        <v>6.0294660473076762</v>
      </c>
      <c r="F33" s="475"/>
      <c r="G33" s="129"/>
    </row>
    <row r="34" spans="1:16" ht="27.95" customHeight="1">
      <c r="A34" s="127">
        <v>26</v>
      </c>
      <c r="B34" s="132">
        <v>110489</v>
      </c>
      <c r="C34" s="132">
        <v>2347420</v>
      </c>
      <c r="D34" s="132">
        <v>135678</v>
      </c>
      <c r="E34" s="474">
        <f t="shared" si="0"/>
        <v>5.7798774825127159</v>
      </c>
      <c r="F34" s="475"/>
      <c r="G34" s="133"/>
    </row>
    <row r="35" spans="1:16" ht="27.95" customHeight="1">
      <c r="A35" s="134" t="s">
        <v>99</v>
      </c>
      <c r="B35" s="135">
        <v>129812</v>
      </c>
      <c r="C35" s="135">
        <v>2575063</v>
      </c>
      <c r="D35" s="135">
        <v>144842</v>
      </c>
      <c r="E35" s="474">
        <f t="shared" si="0"/>
        <v>5.6247944225053912</v>
      </c>
      <c r="F35" s="475"/>
      <c r="G35" s="129"/>
    </row>
    <row r="36" spans="1:16" ht="27.95" customHeight="1">
      <c r="A36" s="136" t="s">
        <v>100</v>
      </c>
      <c r="B36" s="137">
        <v>148775</v>
      </c>
      <c r="C36" s="137">
        <v>2910631</v>
      </c>
      <c r="D36" s="137">
        <v>175016</v>
      </c>
      <c r="E36" s="474">
        <f t="shared" si="0"/>
        <v>6.0129916846209639</v>
      </c>
      <c r="F36" s="475"/>
      <c r="G36" s="129"/>
    </row>
    <row r="37" spans="1:16" ht="27.95" customHeight="1">
      <c r="A37" s="136" t="s">
        <v>101</v>
      </c>
      <c r="B37" s="138">
        <v>154609</v>
      </c>
      <c r="C37" s="138">
        <v>3008834</v>
      </c>
      <c r="D37" s="137">
        <v>183589</v>
      </c>
      <c r="E37" s="474">
        <f t="shared" si="0"/>
        <v>6.1016659609669395</v>
      </c>
      <c r="F37" s="475"/>
      <c r="G37" s="129"/>
      <c r="P37" s="139"/>
    </row>
    <row r="38" spans="1:16" ht="27.95" customHeight="1">
      <c r="A38" s="140" t="s">
        <v>102</v>
      </c>
      <c r="B38" s="141">
        <v>158931</v>
      </c>
      <c r="C38" s="141">
        <v>3115040</v>
      </c>
      <c r="D38" s="142">
        <v>194176</v>
      </c>
      <c r="E38" s="474">
        <f t="shared" si="0"/>
        <v>6.2334994093173766</v>
      </c>
      <c r="F38" s="475"/>
      <c r="G38" s="143"/>
    </row>
    <row r="39" spans="1:16" ht="27.95" customHeight="1">
      <c r="A39" s="140" t="s">
        <v>103</v>
      </c>
      <c r="B39" s="137">
        <v>162029</v>
      </c>
      <c r="C39" s="142">
        <v>3196111</v>
      </c>
      <c r="D39" s="144">
        <v>197928</v>
      </c>
      <c r="E39" s="474">
        <f t="shared" si="0"/>
        <v>6.1927761582748531</v>
      </c>
      <c r="F39" s="475"/>
      <c r="G39" s="129"/>
    </row>
    <row r="40" spans="1:16" ht="27.95" customHeight="1">
      <c r="A40" s="136">
        <v>2</v>
      </c>
      <c r="B40" s="137">
        <v>149533</v>
      </c>
      <c r="C40" s="137">
        <v>2886849</v>
      </c>
      <c r="D40" s="137">
        <v>164214</v>
      </c>
      <c r="E40" s="474">
        <f t="shared" si="0"/>
        <v>5.6883473988421285</v>
      </c>
      <c r="F40" s="475"/>
      <c r="G40" s="129"/>
    </row>
    <row r="41" spans="1:16" ht="27.95" customHeight="1">
      <c r="A41" s="145">
        <v>3</v>
      </c>
      <c r="B41" s="142">
        <v>168703</v>
      </c>
      <c r="C41" s="137">
        <v>3105058</v>
      </c>
      <c r="D41" s="137">
        <v>157436</v>
      </c>
      <c r="E41" s="474">
        <f>D41/C41*100</f>
        <v>5.070307865424736</v>
      </c>
      <c r="F41" s="475"/>
      <c r="G41" s="129"/>
    </row>
    <row r="42" spans="1:16" ht="27.95" customHeight="1">
      <c r="A42" s="136">
        <v>4</v>
      </c>
      <c r="B42" s="146">
        <v>178082</v>
      </c>
      <c r="C42" s="147">
        <v>3180836</v>
      </c>
      <c r="D42" s="148">
        <v>160817</v>
      </c>
      <c r="E42" s="474">
        <f>D42/C42*100</f>
        <v>5.0558092275112578</v>
      </c>
      <c r="F42" s="475"/>
      <c r="G42" s="149"/>
    </row>
    <row r="43" spans="1:16" ht="27.95" customHeight="1">
      <c r="A43" s="150">
        <v>5</v>
      </c>
      <c r="B43" s="151">
        <v>184659</v>
      </c>
      <c r="C43" s="151">
        <v>3256215</v>
      </c>
      <c r="D43" s="151">
        <v>175161</v>
      </c>
      <c r="E43" s="474">
        <f>D43/C43*100</f>
        <v>5.379282387680175</v>
      </c>
      <c r="F43" s="475"/>
      <c r="G43" s="152"/>
    </row>
    <row r="44" spans="1:16" ht="27.95" customHeight="1">
      <c r="A44" s="153">
        <v>6</v>
      </c>
      <c r="B44" s="154">
        <v>128500</v>
      </c>
      <c r="C44" s="154">
        <v>3302192</v>
      </c>
      <c r="D44" s="154">
        <v>191947</v>
      </c>
      <c r="E44" s="477">
        <f>D44/C44*100</f>
        <v>5.8127147058681023</v>
      </c>
      <c r="F44" s="478"/>
      <c r="G44" s="155"/>
    </row>
    <row r="45" spans="1:16" ht="14.25" customHeight="1">
      <c r="A45" s="466" t="s">
        <v>104</v>
      </c>
      <c r="B45" s="466"/>
      <c r="C45" s="466"/>
      <c r="D45" s="466"/>
      <c r="E45" s="479"/>
      <c r="F45" s="479"/>
      <c r="G45" s="479"/>
    </row>
    <row r="46" spans="1:16" ht="14.25" customHeight="1">
      <c r="A46" s="156" t="s">
        <v>105</v>
      </c>
      <c r="B46" s="157" t="s">
        <v>106</v>
      </c>
      <c r="C46" s="157"/>
      <c r="D46" s="157"/>
      <c r="E46" s="158"/>
      <c r="F46" s="158"/>
      <c r="G46" s="158"/>
    </row>
    <row r="47" spans="1:16" ht="14.25" customHeight="1">
      <c r="A47" s="156" t="s">
        <v>107</v>
      </c>
      <c r="B47" s="157" t="s">
        <v>108</v>
      </c>
      <c r="C47" s="158"/>
      <c r="D47" s="158"/>
      <c r="E47" s="158"/>
      <c r="F47" s="158"/>
      <c r="G47" s="158"/>
    </row>
    <row r="48" spans="1:16" ht="14.25" customHeight="1">
      <c r="A48" s="156" t="s">
        <v>109</v>
      </c>
      <c r="B48" s="476" t="s">
        <v>110</v>
      </c>
      <c r="C48" s="476"/>
      <c r="D48" s="476"/>
      <c r="E48" s="476"/>
      <c r="F48" s="476"/>
      <c r="G48" s="476"/>
    </row>
    <row r="49" spans="2:7" ht="14.25" customHeight="1">
      <c r="B49" s="476"/>
      <c r="C49" s="476"/>
      <c r="D49" s="476"/>
      <c r="E49" s="476"/>
      <c r="F49" s="476"/>
      <c r="G49" s="476"/>
    </row>
    <row r="50" spans="2:7">
      <c r="B50" s="476"/>
      <c r="C50" s="476"/>
      <c r="D50" s="476"/>
      <c r="E50" s="476"/>
      <c r="F50" s="476"/>
      <c r="G50" s="476"/>
    </row>
    <row r="51" spans="2:7">
      <c r="B51" s="159"/>
      <c r="C51" s="159"/>
      <c r="D51" s="159"/>
      <c r="E51" s="159"/>
      <c r="F51" s="159"/>
      <c r="G51" s="159"/>
    </row>
  </sheetData>
  <mergeCells count="49">
    <mergeCell ref="B48:G50"/>
    <mergeCell ref="E40:F40"/>
    <mergeCell ref="E41:F41"/>
    <mergeCell ref="E42:F42"/>
    <mergeCell ref="E43:F43"/>
    <mergeCell ref="E44:F44"/>
    <mergeCell ref="A45:G45"/>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E15:F15"/>
    <mergeCell ref="E4:F4"/>
    <mergeCell ref="E5:F5"/>
    <mergeCell ref="E6:F6"/>
    <mergeCell ref="E7:F7"/>
    <mergeCell ref="E8:F8"/>
    <mergeCell ref="E9:F9"/>
    <mergeCell ref="E10:F10"/>
    <mergeCell ref="E11:F11"/>
    <mergeCell ref="E12:F12"/>
    <mergeCell ref="E13:F13"/>
    <mergeCell ref="E14:F14"/>
    <mergeCell ref="A1:G1"/>
    <mergeCell ref="A2:A3"/>
    <mergeCell ref="B2:B3"/>
    <mergeCell ref="C2:C3"/>
    <mergeCell ref="D2:D3"/>
    <mergeCell ref="E2:E3"/>
  </mergeCells>
  <phoneticPr fontId="4"/>
  <pageMargins left="1.7716535433070868" right="1.7716535433070868" top="0.70866141732283472" bottom="0.98425196850393704" header="0.51181102362204722" footer="0.51181102362204722"/>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9B1D-8A07-486F-8B20-FB4A7BBBAF83}">
  <sheetPr>
    <pageSetUpPr fitToPage="1"/>
  </sheetPr>
  <dimension ref="A1:L129"/>
  <sheetViews>
    <sheetView view="pageBreakPreview" zoomScaleNormal="100" zoomScaleSheetLayoutView="100" workbookViewId="0">
      <pane xSplit="2" ySplit="4" topLeftCell="C108" activePane="bottomRight" state="frozen"/>
      <selection pane="topRight" activeCell="C1" sqref="C1"/>
      <selection pane="bottomLeft" activeCell="A5" sqref="A5"/>
      <selection pane="bottomRight" activeCell="B89" sqref="B89"/>
    </sheetView>
  </sheetViews>
  <sheetFormatPr defaultColWidth="2.5" defaultRowHeight="13.5"/>
  <cols>
    <col min="1" max="1" width="4.1640625" style="161" customWidth="1"/>
    <col min="2" max="2" width="60.6640625" style="161" customWidth="1"/>
    <col min="3" max="3" width="11.83203125" style="221" customWidth="1"/>
    <col min="4" max="4" width="16.83203125" style="221" customWidth="1"/>
    <col min="5" max="5" width="11.83203125" style="221" customWidth="1"/>
    <col min="6" max="6" width="11.83203125" style="222" customWidth="1"/>
    <col min="7" max="7" width="2.5" style="161" customWidth="1"/>
    <col min="8" max="247" width="9.33203125" style="161" customWidth="1"/>
    <col min="248" max="248" width="4.1640625" style="161" customWidth="1"/>
    <col min="249" max="249" width="60.6640625" style="161" customWidth="1"/>
    <col min="250" max="250" width="11.83203125" style="161" customWidth="1"/>
    <col min="251" max="251" width="16.83203125" style="161" customWidth="1"/>
    <col min="252" max="253" width="11.83203125" style="161" customWidth="1"/>
    <col min="254" max="256" width="2.5" style="161"/>
    <col min="257" max="257" width="4.1640625" style="161" customWidth="1"/>
    <col min="258" max="258" width="60.6640625" style="161" customWidth="1"/>
    <col min="259" max="259" width="11.83203125" style="161" customWidth="1"/>
    <col min="260" max="260" width="16.83203125" style="161" customWidth="1"/>
    <col min="261" max="262" width="11.83203125" style="161" customWidth="1"/>
    <col min="263" max="263" width="2.5" style="161"/>
    <col min="264" max="503" width="9.33203125" style="161" customWidth="1"/>
    <col min="504" max="504" width="4.1640625" style="161" customWidth="1"/>
    <col min="505" max="505" width="60.6640625" style="161" customWidth="1"/>
    <col min="506" max="506" width="11.83203125" style="161" customWidth="1"/>
    <col min="507" max="507" width="16.83203125" style="161" customWidth="1"/>
    <col min="508" max="509" width="11.83203125" style="161" customWidth="1"/>
    <col min="510" max="512" width="2.5" style="161"/>
    <col min="513" max="513" width="4.1640625" style="161" customWidth="1"/>
    <col min="514" max="514" width="60.6640625" style="161" customWidth="1"/>
    <col min="515" max="515" width="11.83203125" style="161" customWidth="1"/>
    <col min="516" max="516" width="16.83203125" style="161" customWidth="1"/>
    <col min="517" max="518" width="11.83203125" style="161" customWidth="1"/>
    <col min="519" max="519" width="2.5" style="161"/>
    <col min="520" max="759" width="9.33203125" style="161" customWidth="1"/>
    <col min="760" max="760" width="4.1640625" style="161" customWidth="1"/>
    <col min="761" max="761" width="60.6640625" style="161" customWidth="1"/>
    <col min="762" max="762" width="11.83203125" style="161" customWidth="1"/>
    <col min="763" max="763" width="16.83203125" style="161" customWidth="1"/>
    <col min="764" max="765" width="11.83203125" style="161" customWidth="1"/>
    <col min="766" max="768" width="2.5" style="161"/>
    <col min="769" max="769" width="4.1640625" style="161" customWidth="1"/>
    <col min="770" max="770" width="60.6640625" style="161" customWidth="1"/>
    <col min="771" max="771" width="11.83203125" style="161" customWidth="1"/>
    <col min="772" max="772" width="16.83203125" style="161" customWidth="1"/>
    <col min="773" max="774" width="11.83203125" style="161" customWidth="1"/>
    <col min="775" max="775" width="2.5" style="161"/>
    <col min="776" max="1015" width="9.33203125" style="161" customWidth="1"/>
    <col min="1016" max="1016" width="4.1640625" style="161" customWidth="1"/>
    <col min="1017" max="1017" width="60.6640625" style="161" customWidth="1"/>
    <col min="1018" max="1018" width="11.83203125" style="161" customWidth="1"/>
    <col min="1019" max="1019" width="16.83203125" style="161" customWidth="1"/>
    <col min="1020" max="1021" width="11.83203125" style="161" customWidth="1"/>
    <col min="1022" max="1024" width="2.5" style="161"/>
    <col min="1025" max="1025" width="4.1640625" style="161" customWidth="1"/>
    <col min="1026" max="1026" width="60.6640625" style="161" customWidth="1"/>
    <col min="1027" max="1027" width="11.83203125" style="161" customWidth="1"/>
    <col min="1028" max="1028" width="16.83203125" style="161" customWidth="1"/>
    <col min="1029" max="1030" width="11.83203125" style="161" customWidth="1"/>
    <col min="1031" max="1031" width="2.5" style="161"/>
    <col min="1032" max="1271" width="9.33203125" style="161" customWidth="1"/>
    <col min="1272" max="1272" width="4.1640625" style="161" customWidth="1"/>
    <col min="1273" max="1273" width="60.6640625" style="161" customWidth="1"/>
    <col min="1274" max="1274" width="11.83203125" style="161" customWidth="1"/>
    <col min="1275" max="1275" width="16.83203125" style="161" customWidth="1"/>
    <col min="1276" max="1277" width="11.83203125" style="161" customWidth="1"/>
    <col min="1278" max="1280" width="2.5" style="161"/>
    <col min="1281" max="1281" width="4.1640625" style="161" customWidth="1"/>
    <col min="1282" max="1282" width="60.6640625" style="161" customWidth="1"/>
    <col min="1283" max="1283" width="11.83203125" style="161" customWidth="1"/>
    <col min="1284" max="1284" width="16.83203125" style="161" customWidth="1"/>
    <col min="1285" max="1286" width="11.83203125" style="161" customWidth="1"/>
    <col min="1287" max="1287" width="2.5" style="161"/>
    <col min="1288" max="1527" width="9.33203125" style="161" customWidth="1"/>
    <col min="1528" max="1528" width="4.1640625" style="161" customWidth="1"/>
    <col min="1529" max="1529" width="60.6640625" style="161" customWidth="1"/>
    <col min="1530" max="1530" width="11.83203125" style="161" customWidth="1"/>
    <col min="1531" max="1531" width="16.83203125" style="161" customWidth="1"/>
    <col min="1532" max="1533" width="11.83203125" style="161" customWidth="1"/>
    <col min="1534" max="1536" width="2.5" style="161"/>
    <col min="1537" max="1537" width="4.1640625" style="161" customWidth="1"/>
    <col min="1538" max="1538" width="60.6640625" style="161" customWidth="1"/>
    <col min="1539" max="1539" width="11.83203125" style="161" customWidth="1"/>
    <col min="1540" max="1540" width="16.83203125" style="161" customWidth="1"/>
    <col min="1541" max="1542" width="11.83203125" style="161" customWidth="1"/>
    <col min="1543" max="1543" width="2.5" style="161"/>
    <col min="1544" max="1783" width="9.33203125" style="161" customWidth="1"/>
    <col min="1784" max="1784" width="4.1640625" style="161" customWidth="1"/>
    <col min="1785" max="1785" width="60.6640625" style="161" customWidth="1"/>
    <col min="1786" max="1786" width="11.83203125" style="161" customWidth="1"/>
    <col min="1787" max="1787" width="16.83203125" style="161" customWidth="1"/>
    <col min="1788" max="1789" width="11.83203125" style="161" customWidth="1"/>
    <col min="1790" max="1792" width="2.5" style="161"/>
    <col min="1793" max="1793" width="4.1640625" style="161" customWidth="1"/>
    <col min="1794" max="1794" width="60.6640625" style="161" customWidth="1"/>
    <col min="1795" max="1795" width="11.83203125" style="161" customWidth="1"/>
    <col min="1796" max="1796" width="16.83203125" style="161" customWidth="1"/>
    <col min="1797" max="1798" width="11.83203125" style="161" customWidth="1"/>
    <col min="1799" max="1799" width="2.5" style="161"/>
    <col min="1800" max="2039" width="9.33203125" style="161" customWidth="1"/>
    <col min="2040" max="2040" width="4.1640625" style="161" customWidth="1"/>
    <col min="2041" max="2041" width="60.6640625" style="161" customWidth="1"/>
    <col min="2042" max="2042" width="11.83203125" style="161" customWidth="1"/>
    <col min="2043" max="2043" width="16.83203125" style="161" customWidth="1"/>
    <col min="2044" max="2045" width="11.83203125" style="161" customWidth="1"/>
    <col min="2046" max="2048" width="2.5" style="161"/>
    <col min="2049" max="2049" width="4.1640625" style="161" customWidth="1"/>
    <col min="2050" max="2050" width="60.6640625" style="161" customWidth="1"/>
    <col min="2051" max="2051" width="11.83203125" style="161" customWidth="1"/>
    <col min="2052" max="2052" width="16.83203125" style="161" customWidth="1"/>
    <col min="2053" max="2054" width="11.83203125" style="161" customWidth="1"/>
    <col min="2055" max="2055" width="2.5" style="161"/>
    <col min="2056" max="2295" width="9.33203125" style="161" customWidth="1"/>
    <col min="2296" max="2296" width="4.1640625" style="161" customWidth="1"/>
    <col min="2297" max="2297" width="60.6640625" style="161" customWidth="1"/>
    <col min="2298" max="2298" width="11.83203125" style="161" customWidth="1"/>
    <col min="2299" max="2299" width="16.83203125" style="161" customWidth="1"/>
    <col min="2300" max="2301" width="11.83203125" style="161" customWidth="1"/>
    <col min="2302" max="2304" width="2.5" style="161"/>
    <col min="2305" max="2305" width="4.1640625" style="161" customWidth="1"/>
    <col min="2306" max="2306" width="60.6640625" style="161" customWidth="1"/>
    <col min="2307" max="2307" width="11.83203125" style="161" customWidth="1"/>
    <col min="2308" max="2308" width="16.83203125" style="161" customWidth="1"/>
    <col min="2309" max="2310" width="11.83203125" style="161" customWidth="1"/>
    <col min="2311" max="2311" width="2.5" style="161"/>
    <col min="2312" max="2551" width="9.33203125" style="161" customWidth="1"/>
    <col min="2552" max="2552" width="4.1640625" style="161" customWidth="1"/>
    <col min="2553" max="2553" width="60.6640625" style="161" customWidth="1"/>
    <col min="2554" max="2554" width="11.83203125" style="161" customWidth="1"/>
    <col min="2555" max="2555" width="16.83203125" style="161" customWidth="1"/>
    <col min="2556" max="2557" width="11.83203125" style="161" customWidth="1"/>
    <col min="2558" max="2560" width="2.5" style="161"/>
    <col min="2561" max="2561" width="4.1640625" style="161" customWidth="1"/>
    <col min="2562" max="2562" width="60.6640625" style="161" customWidth="1"/>
    <col min="2563" max="2563" width="11.83203125" style="161" customWidth="1"/>
    <col min="2564" max="2564" width="16.83203125" style="161" customWidth="1"/>
    <col min="2565" max="2566" width="11.83203125" style="161" customWidth="1"/>
    <col min="2567" max="2567" width="2.5" style="161"/>
    <col min="2568" max="2807" width="9.33203125" style="161" customWidth="1"/>
    <col min="2808" max="2808" width="4.1640625" style="161" customWidth="1"/>
    <col min="2809" max="2809" width="60.6640625" style="161" customWidth="1"/>
    <col min="2810" max="2810" width="11.83203125" style="161" customWidth="1"/>
    <col min="2811" max="2811" width="16.83203125" style="161" customWidth="1"/>
    <col min="2812" max="2813" width="11.83203125" style="161" customWidth="1"/>
    <col min="2814" max="2816" width="2.5" style="161"/>
    <col min="2817" max="2817" width="4.1640625" style="161" customWidth="1"/>
    <col min="2818" max="2818" width="60.6640625" style="161" customWidth="1"/>
    <col min="2819" max="2819" width="11.83203125" style="161" customWidth="1"/>
    <col min="2820" max="2820" width="16.83203125" style="161" customWidth="1"/>
    <col min="2821" max="2822" width="11.83203125" style="161" customWidth="1"/>
    <col min="2823" max="2823" width="2.5" style="161"/>
    <col min="2824" max="3063" width="9.33203125" style="161" customWidth="1"/>
    <col min="3064" max="3064" width="4.1640625" style="161" customWidth="1"/>
    <col min="3065" max="3065" width="60.6640625" style="161" customWidth="1"/>
    <col min="3066" max="3066" width="11.83203125" style="161" customWidth="1"/>
    <col min="3067" max="3067" width="16.83203125" style="161" customWidth="1"/>
    <col min="3068" max="3069" width="11.83203125" style="161" customWidth="1"/>
    <col min="3070" max="3072" width="2.5" style="161"/>
    <col min="3073" max="3073" width="4.1640625" style="161" customWidth="1"/>
    <col min="3074" max="3074" width="60.6640625" style="161" customWidth="1"/>
    <col min="3075" max="3075" width="11.83203125" style="161" customWidth="1"/>
    <col min="3076" max="3076" width="16.83203125" style="161" customWidth="1"/>
    <col min="3077" max="3078" width="11.83203125" style="161" customWidth="1"/>
    <col min="3079" max="3079" width="2.5" style="161"/>
    <col min="3080" max="3319" width="9.33203125" style="161" customWidth="1"/>
    <col min="3320" max="3320" width="4.1640625" style="161" customWidth="1"/>
    <col min="3321" max="3321" width="60.6640625" style="161" customWidth="1"/>
    <col min="3322" max="3322" width="11.83203125" style="161" customWidth="1"/>
    <col min="3323" max="3323" width="16.83203125" style="161" customWidth="1"/>
    <col min="3324" max="3325" width="11.83203125" style="161" customWidth="1"/>
    <col min="3326" max="3328" width="2.5" style="161"/>
    <col min="3329" max="3329" width="4.1640625" style="161" customWidth="1"/>
    <col min="3330" max="3330" width="60.6640625" style="161" customWidth="1"/>
    <col min="3331" max="3331" width="11.83203125" style="161" customWidth="1"/>
    <col min="3332" max="3332" width="16.83203125" style="161" customWidth="1"/>
    <col min="3333" max="3334" width="11.83203125" style="161" customWidth="1"/>
    <col min="3335" max="3335" width="2.5" style="161"/>
    <col min="3336" max="3575" width="9.33203125" style="161" customWidth="1"/>
    <col min="3576" max="3576" width="4.1640625" style="161" customWidth="1"/>
    <col min="3577" max="3577" width="60.6640625" style="161" customWidth="1"/>
    <col min="3578" max="3578" width="11.83203125" style="161" customWidth="1"/>
    <col min="3579" max="3579" width="16.83203125" style="161" customWidth="1"/>
    <col min="3580" max="3581" width="11.83203125" style="161" customWidth="1"/>
    <col min="3582" max="3584" width="2.5" style="161"/>
    <col min="3585" max="3585" width="4.1640625" style="161" customWidth="1"/>
    <col min="3586" max="3586" width="60.6640625" style="161" customWidth="1"/>
    <col min="3587" max="3587" width="11.83203125" style="161" customWidth="1"/>
    <col min="3588" max="3588" width="16.83203125" style="161" customWidth="1"/>
    <col min="3589" max="3590" width="11.83203125" style="161" customWidth="1"/>
    <col min="3591" max="3591" width="2.5" style="161"/>
    <col min="3592" max="3831" width="9.33203125" style="161" customWidth="1"/>
    <col min="3832" max="3832" width="4.1640625" style="161" customWidth="1"/>
    <col min="3833" max="3833" width="60.6640625" style="161" customWidth="1"/>
    <col min="3834" max="3834" width="11.83203125" style="161" customWidth="1"/>
    <col min="3835" max="3835" width="16.83203125" style="161" customWidth="1"/>
    <col min="3836" max="3837" width="11.83203125" style="161" customWidth="1"/>
    <col min="3838" max="3840" width="2.5" style="161"/>
    <col min="3841" max="3841" width="4.1640625" style="161" customWidth="1"/>
    <col min="3842" max="3842" width="60.6640625" style="161" customWidth="1"/>
    <col min="3843" max="3843" width="11.83203125" style="161" customWidth="1"/>
    <col min="3844" max="3844" width="16.83203125" style="161" customWidth="1"/>
    <col min="3845" max="3846" width="11.83203125" style="161" customWidth="1"/>
    <col min="3847" max="3847" width="2.5" style="161"/>
    <col min="3848" max="4087" width="9.33203125" style="161" customWidth="1"/>
    <col min="4088" max="4088" width="4.1640625" style="161" customWidth="1"/>
    <col min="4089" max="4089" width="60.6640625" style="161" customWidth="1"/>
    <col min="4090" max="4090" width="11.83203125" style="161" customWidth="1"/>
    <col min="4091" max="4091" width="16.83203125" style="161" customWidth="1"/>
    <col min="4092" max="4093" width="11.83203125" style="161" customWidth="1"/>
    <col min="4094" max="4096" width="2.5" style="161"/>
    <col min="4097" max="4097" width="4.1640625" style="161" customWidth="1"/>
    <col min="4098" max="4098" width="60.6640625" style="161" customWidth="1"/>
    <col min="4099" max="4099" width="11.83203125" style="161" customWidth="1"/>
    <col min="4100" max="4100" width="16.83203125" style="161" customWidth="1"/>
    <col min="4101" max="4102" width="11.83203125" style="161" customWidth="1"/>
    <col min="4103" max="4103" width="2.5" style="161"/>
    <col min="4104" max="4343" width="9.33203125" style="161" customWidth="1"/>
    <col min="4344" max="4344" width="4.1640625" style="161" customWidth="1"/>
    <col min="4345" max="4345" width="60.6640625" style="161" customWidth="1"/>
    <col min="4346" max="4346" width="11.83203125" style="161" customWidth="1"/>
    <col min="4347" max="4347" width="16.83203125" style="161" customWidth="1"/>
    <col min="4348" max="4349" width="11.83203125" style="161" customWidth="1"/>
    <col min="4350" max="4352" width="2.5" style="161"/>
    <col min="4353" max="4353" width="4.1640625" style="161" customWidth="1"/>
    <col min="4354" max="4354" width="60.6640625" style="161" customWidth="1"/>
    <col min="4355" max="4355" width="11.83203125" style="161" customWidth="1"/>
    <col min="4356" max="4356" width="16.83203125" style="161" customWidth="1"/>
    <col min="4357" max="4358" width="11.83203125" style="161" customWidth="1"/>
    <col min="4359" max="4359" width="2.5" style="161"/>
    <col min="4360" max="4599" width="9.33203125" style="161" customWidth="1"/>
    <col min="4600" max="4600" width="4.1640625" style="161" customWidth="1"/>
    <col min="4601" max="4601" width="60.6640625" style="161" customWidth="1"/>
    <col min="4602" max="4602" width="11.83203125" style="161" customWidth="1"/>
    <col min="4603" max="4603" width="16.83203125" style="161" customWidth="1"/>
    <col min="4604" max="4605" width="11.83203125" style="161" customWidth="1"/>
    <col min="4606" max="4608" width="2.5" style="161"/>
    <col min="4609" max="4609" width="4.1640625" style="161" customWidth="1"/>
    <col min="4610" max="4610" width="60.6640625" style="161" customWidth="1"/>
    <col min="4611" max="4611" width="11.83203125" style="161" customWidth="1"/>
    <col min="4612" max="4612" width="16.83203125" style="161" customWidth="1"/>
    <col min="4613" max="4614" width="11.83203125" style="161" customWidth="1"/>
    <col min="4615" max="4615" width="2.5" style="161"/>
    <col min="4616" max="4855" width="9.33203125" style="161" customWidth="1"/>
    <col min="4856" max="4856" width="4.1640625" style="161" customWidth="1"/>
    <col min="4857" max="4857" width="60.6640625" style="161" customWidth="1"/>
    <col min="4858" max="4858" width="11.83203125" style="161" customWidth="1"/>
    <col min="4859" max="4859" width="16.83203125" style="161" customWidth="1"/>
    <col min="4860" max="4861" width="11.83203125" style="161" customWidth="1"/>
    <col min="4862" max="4864" width="2.5" style="161"/>
    <col min="4865" max="4865" width="4.1640625" style="161" customWidth="1"/>
    <col min="4866" max="4866" width="60.6640625" style="161" customWidth="1"/>
    <col min="4867" max="4867" width="11.83203125" style="161" customWidth="1"/>
    <col min="4868" max="4868" width="16.83203125" style="161" customWidth="1"/>
    <col min="4869" max="4870" width="11.83203125" style="161" customWidth="1"/>
    <col min="4871" max="4871" width="2.5" style="161"/>
    <col min="4872" max="5111" width="9.33203125" style="161" customWidth="1"/>
    <col min="5112" max="5112" width="4.1640625" style="161" customWidth="1"/>
    <col min="5113" max="5113" width="60.6640625" style="161" customWidth="1"/>
    <col min="5114" max="5114" width="11.83203125" style="161" customWidth="1"/>
    <col min="5115" max="5115" width="16.83203125" style="161" customWidth="1"/>
    <col min="5116" max="5117" width="11.83203125" style="161" customWidth="1"/>
    <col min="5118" max="5120" width="2.5" style="161"/>
    <col min="5121" max="5121" width="4.1640625" style="161" customWidth="1"/>
    <col min="5122" max="5122" width="60.6640625" style="161" customWidth="1"/>
    <col min="5123" max="5123" width="11.83203125" style="161" customWidth="1"/>
    <col min="5124" max="5124" width="16.83203125" style="161" customWidth="1"/>
    <col min="5125" max="5126" width="11.83203125" style="161" customWidth="1"/>
    <col min="5127" max="5127" width="2.5" style="161"/>
    <col min="5128" max="5367" width="9.33203125" style="161" customWidth="1"/>
    <col min="5368" max="5368" width="4.1640625" style="161" customWidth="1"/>
    <col min="5369" max="5369" width="60.6640625" style="161" customWidth="1"/>
    <col min="5370" max="5370" width="11.83203125" style="161" customWidth="1"/>
    <col min="5371" max="5371" width="16.83203125" style="161" customWidth="1"/>
    <col min="5372" max="5373" width="11.83203125" style="161" customWidth="1"/>
    <col min="5374" max="5376" width="2.5" style="161"/>
    <col min="5377" max="5377" width="4.1640625" style="161" customWidth="1"/>
    <col min="5378" max="5378" width="60.6640625" style="161" customWidth="1"/>
    <col min="5379" max="5379" width="11.83203125" style="161" customWidth="1"/>
    <col min="5380" max="5380" width="16.83203125" style="161" customWidth="1"/>
    <col min="5381" max="5382" width="11.83203125" style="161" customWidth="1"/>
    <col min="5383" max="5383" width="2.5" style="161"/>
    <col min="5384" max="5623" width="9.33203125" style="161" customWidth="1"/>
    <col min="5624" max="5624" width="4.1640625" style="161" customWidth="1"/>
    <col min="5625" max="5625" width="60.6640625" style="161" customWidth="1"/>
    <col min="5626" max="5626" width="11.83203125" style="161" customWidth="1"/>
    <col min="5627" max="5627" width="16.83203125" style="161" customWidth="1"/>
    <col min="5628" max="5629" width="11.83203125" style="161" customWidth="1"/>
    <col min="5630" max="5632" width="2.5" style="161"/>
    <col min="5633" max="5633" width="4.1640625" style="161" customWidth="1"/>
    <col min="5634" max="5634" width="60.6640625" style="161" customWidth="1"/>
    <col min="5635" max="5635" width="11.83203125" style="161" customWidth="1"/>
    <col min="5636" max="5636" width="16.83203125" style="161" customWidth="1"/>
    <col min="5637" max="5638" width="11.83203125" style="161" customWidth="1"/>
    <col min="5639" max="5639" width="2.5" style="161"/>
    <col min="5640" max="5879" width="9.33203125" style="161" customWidth="1"/>
    <col min="5880" max="5880" width="4.1640625" style="161" customWidth="1"/>
    <col min="5881" max="5881" width="60.6640625" style="161" customWidth="1"/>
    <col min="5882" max="5882" width="11.83203125" style="161" customWidth="1"/>
    <col min="5883" max="5883" width="16.83203125" style="161" customWidth="1"/>
    <col min="5884" max="5885" width="11.83203125" style="161" customWidth="1"/>
    <col min="5886" max="5888" width="2.5" style="161"/>
    <col min="5889" max="5889" width="4.1640625" style="161" customWidth="1"/>
    <col min="5890" max="5890" width="60.6640625" style="161" customWidth="1"/>
    <col min="5891" max="5891" width="11.83203125" style="161" customWidth="1"/>
    <col min="5892" max="5892" width="16.83203125" style="161" customWidth="1"/>
    <col min="5893" max="5894" width="11.83203125" style="161" customWidth="1"/>
    <col min="5895" max="5895" width="2.5" style="161"/>
    <col min="5896" max="6135" width="9.33203125" style="161" customWidth="1"/>
    <col min="6136" max="6136" width="4.1640625" style="161" customWidth="1"/>
    <col min="6137" max="6137" width="60.6640625" style="161" customWidth="1"/>
    <col min="6138" max="6138" width="11.83203125" style="161" customWidth="1"/>
    <col min="6139" max="6139" width="16.83203125" style="161" customWidth="1"/>
    <col min="6140" max="6141" width="11.83203125" style="161" customWidth="1"/>
    <col min="6142" max="6144" width="2.5" style="161"/>
    <col min="6145" max="6145" width="4.1640625" style="161" customWidth="1"/>
    <col min="6146" max="6146" width="60.6640625" style="161" customWidth="1"/>
    <col min="6147" max="6147" width="11.83203125" style="161" customWidth="1"/>
    <col min="6148" max="6148" width="16.83203125" style="161" customWidth="1"/>
    <col min="6149" max="6150" width="11.83203125" style="161" customWidth="1"/>
    <col min="6151" max="6151" width="2.5" style="161"/>
    <col min="6152" max="6391" width="9.33203125" style="161" customWidth="1"/>
    <col min="6392" max="6392" width="4.1640625" style="161" customWidth="1"/>
    <col min="6393" max="6393" width="60.6640625" style="161" customWidth="1"/>
    <col min="6394" max="6394" width="11.83203125" style="161" customWidth="1"/>
    <col min="6395" max="6395" width="16.83203125" style="161" customWidth="1"/>
    <col min="6396" max="6397" width="11.83203125" style="161" customWidth="1"/>
    <col min="6398" max="6400" width="2.5" style="161"/>
    <col min="6401" max="6401" width="4.1640625" style="161" customWidth="1"/>
    <col min="6402" max="6402" width="60.6640625" style="161" customWidth="1"/>
    <col min="6403" max="6403" width="11.83203125" style="161" customWidth="1"/>
    <col min="6404" max="6404" width="16.83203125" style="161" customWidth="1"/>
    <col min="6405" max="6406" width="11.83203125" style="161" customWidth="1"/>
    <col min="6407" max="6407" width="2.5" style="161"/>
    <col min="6408" max="6647" width="9.33203125" style="161" customWidth="1"/>
    <col min="6648" max="6648" width="4.1640625" style="161" customWidth="1"/>
    <col min="6649" max="6649" width="60.6640625" style="161" customWidth="1"/>
    <col min="6650" max="6650" width="11.83203125" style="161" customWidth="1"/>
    <col min="6651" max="6651" width="16.83203125" style="161" customWidth="1"/>
    <col min="6652" max="6653" width="11.83203125" style="161" customWidth="1"/>
    <col min="6654" max="6656" width="2.5" style="161"/>
    <col min="6657" max="6657" width="4.1640625" style="161" customWidth="1"/>
    <col min="6658" max="6658" width="60.6640625" style="161" customWidth="1"/>
    <col min="6659" max="6659" width="11.83203125" style="161" customWidth="1"/>
    <col min="6660" max="6660" width="16.83203125" style="161" customWidth="1"/>
    <col min="6661" max="6662" width="11.83203125" style="161" customWidth="1"/>
    <col min="6663" max="6663" width="2.5" style="161"/>
    <col min="6664" max="6903" width="9.33203125" style="161" customWidth="1"/>
    <col min="6904" max="6904" width="4.1640625" style="161" customWidth="1"/>
    <col min="6905" max="6905" width="60.6640625" style="161" customWidth="1"/>
    <col min="6906" max="6906" width="11.83203125" style="161" customWidth="1"/>
    <col min="6907" max="6907" width="16.83203125" style="161" customWidth="1"/>
    <col min="6908" max="6909" width="11.83203125" style="161" customWidth="1"/>
    <col min="6910" max="6912" width="2.5" style="161"/>
    <col min="6913" max="6913" width="4.1640625" style="161" customWidth="1"/>
    <col min="6914" max="6914" width="60.6640625" style="161" customWidth="1"/>
    <col min="6915" max="6915" width="11.83203125" style="161" customWidth="1"/>
    <col min="6916" max="6916" width="16.83203125" style="161" customWidth="1"/>
    <col min="6917" max="6918" width="11.83203125" style="161" customWidth="1"/>
    <col min="6919" max="6919" width="2.5" style="161"/>
    <col min="6920" max="7159" width="9.33203125" style="161" customWidth="1"/>
    <col min="7160" max="7160" width="4.1640625" style="161" customWidth="1"/>
    <col min="7161" max="7161" width="60.6640625" style="161" customWidth="1"/>
    <col min="7162" max="7162" width="11.83203125" style="161" customWidth="1"/>
    <col min="7163" max="7163" width="16.83203125" style="161" customWidth="1"/>
    <col min="7164" max="7165" width="11.83203125" style="161" customWidth="1"/>
    <col min="7166" max="7168" width="2.5" style="161"/>
    <col min="7169" max="7169" width="4.1640625" style="161" customWidth="1"/>
    <col min="7170" max="7170" width="60.6640625" style="161" customWidth="1"/>
    <col min="7171" max="7171" width="11.83203125" style="161" customWidth="1"/>
    <col min="7172" max="7172" width="16.83203125" style="161" customWidth="1"/>
    <col min="7173" max="7174" width="11.83203125" style="161" customWidth="1"/>
    <col min="7175" max="7175" width="2.5" style="161"/>
    <col min="7176" max="7415" width="9.33203125" style="161" customWidth="1"/>
    <col min="7416" max="7416" width="4.1640625" style="161" customWidth="1"/>
    <col min="7417" max="7417" width="60.6640625" style="161" customWidth="1"/>
    <col min="7418" max="7418" width="11.83203125" style="161" customWidth="1"/>
    <col min="7419" max="7419" width="16.83203125" style="161" customWidth="1"/>
    <col min="7420" max="7421" width="11.83203125" style="161" customWidth="1"/>
    <col min="7422" max="7424" width="2.5" style="161"/>
    <col min="7425" max="7425" width="4.1640625" style="161" customWidth="1"/>
    <col min="7426" max="7426" width="60.6640625" style="161" customWidth="1"/>
    <col min="7427" max="7427" width="11.83203125" style="161" customWidth="1"/>
    <col min="7428" max="7428" width="16.83203125" style="161" customWidth="1"/>
    <col min="7429" max="7430" width="11.83203125" style="161" customWidth="1"/>
    <col min="7431" max="7431" width="2.5" style="161"/>
    <col min="7432" max="7671" width="9.33203125" style="161" customWidth="1"/>
    <col min="7672" max="7672" width="4.1640625" style="161" customWidth="1"/>
    <col min="7673" max="7673" width="60.6640625" style="161" customWidth="1"/>
    <col min="7674" max="7674" width="11.83203125" style="161" customWidth="1"/>
    <col min="7675" max="7675" width="16.83203125" style="161" customWidth="1"/>
    <col min="7676" max="7677" width="11.83203125" style="161" customWidth="1"/>
    <col min="7678" max="7680" width="2.5" style="161"/>
    <col min="7681" max="7681" width="4.1640625" style="161" customWidth="1"/>
    <col min="7682" max="7682" width="60.6640625" style="161" customWidth="1"/>
    <col min="7683" max="7683" width="11.83203125" style="161" customWidth="1"/>
    <col min="7684" max="7684" width="16.83203125" style="161" customWidth="1"/>
    <col min="7685" max="7686" width="11.83203125" style="161" customWidth="1"/>
    <col min="7687" max="7687" width="2.5" style="161"/>
    <col min="7688" max="7927" width="9.33203125" style="161" customWidth="1"/>
    <col min="7928" max="7928" width="4.1640625" style="161" customWidth="1"/>
    <col min="7929" max="7929" width="60.6640625" style="161" customWidth="1"/>
    <col min="7930" max="7930" width="11.83203125" style="161" customWidth="1"/>
    <col min="7931" max="7931" width="16.83203125" style="161" customWidth="1"/>
    <col min="7932" max="7933" width="11.83203125" style="161" customWidth="1"/>
    <col min="7934" max="7936" width="2.5" style="161"/>
    <col min="7937" max="7937" width="4.1640625" style="161" customWidth="1"/>
    <col min="7938" max="7938" width="60.6640625" style="161" customWidth="1"/>
    <col min="7939" max="7939" width="11.83203125" style="161" customWidth="1"/>
    <col min="7940" max="7940" width="16.83203125" style="161" customWidth="1"/>
    <col min="7941" max="7942" width="11.83203125" style="161" customWidth="1"/>
    <col min="7943" max="7943" width="2.5" style="161"/>
    <col min="7944" max="8183" width="9.33203125" style="161" customWidth="1"/>
    <col min="8184" max="8184" width="4.1640625" style="161" customWidth="1"/>
    <col min="8185" max="8185" width="60.6640625" style="161" customWidth="1"/>
    <col min="8186" max="8186" width="11.83203125" style="161" customWidth="1"/>
    <col min="8187" max="8187" width="16.83203125" style="161" customWidth="1"/>
    <col min="8188" max="8189" width="11.83203125" style="161" customWidth="1"/>
    <col min="8190" max="8192" width="2.5" style="161"/>
    <col min="8193" max="8193" width="4.1640625" style="161" customWidth="1"/>
    <col min="8194" max="8194" width="60.6640625" style="161" customWidth="1"/>
    <col min="8195" max="8195" width="11.83203125" style="161" customWidth="1"/>
    <col min="8196" max="8196" width="16.83203125" style="161" customWidth="1"/>
    <col min="8197" max="8198" width="11.83203125" style="161" customWidth="1"/>
    <col min="8199" max="8199" width="2.5" style="161"/>
    <col min="8200" max="8439" width="9.33203125" style="161" customWidth="1"/>
    <col min="8440" max="8440" width="4.1640625" style="161" customWidth="1"/>
    <col min="8441" max="8441" width="60.6640625" style="161" customWidth="1"/>
    <col min="8442" max="8442" width="11.83203125" style="161" customWidth="1"/>
    <col min="8443" max="8443" width="16.83203125" style="161" customWidth="1"/>
    <col min="8444" max="8445" width="11.83203125" style="161" customWidth="1"/>
    <col min="8446" max="8448" width="2.5" style="161"/>
    <col min="8449" max="8449" width="4.1640625" style="161" customWidth="1"/>
    <col min="8450" max="8450" width="60.6640625" style="161" customWidth="1"/>
    <col min="8451" max="8451" width="11.83203125" style="161" customWidth="1"/>
    <col min="8452" max="8452" width="16.83203125" style="161" customWidth="1"/>
    <col min="8453" max="8454" width="11.83203125" style="161" customWidth="1"/>
    <col min="8455" max="8455" width="2.5" style="161"/>
    <col min="8456" max="8695" width="9.33203125" style="161" customWidth="1"/>
    <col min="8696" max="8696" width="4.1640625" style="161" customWidth="1"/>
    <col min="8697" max="8697" width="60.6640625" style="161" customWidth="1"/>
    <col min="8698" max="8698" width="11.83203125" style="161" customWidth="1"/>
    <col min="8699" max="8699" width="16.83203125" style="161" customWidth="1"/>
    <col min="8700" max="8701" width="11.83203125" style="161" customWidth="1"/>
    <col min="8702" max="8704" width="2.5" style="161"/>
    <col min="8705" max="8705" width="4.1640625" style="161" customWidth="1"/>
    <col min="8706" max="8706" width="60.6640625" style="161" customWidth="1"/>
    <col min="8707" max="8707" width="11.83203125" style="161" customWidth="1"/>
    <col min="8708" max="8708" width="16.83203125" style="161" customWidth="1"/>
    <col min="8709" max="8710" width="11.83203125" style="161" customWidth="1"/>
    <col min="8711" max="8711" width="2.5" style="161"/>
    <col min="8712" max="8951" width="9.33203125" style="161" customWidth="1"/>
    <col min="8952" max="8952" width="4.1640625" style="161" customWidth="1"/>
    <col min="8953" max="8953" width="60.6640625" style="161" customWidth="1"/>
    <col min="8954" max="8954" width="11.83203125" style="161" customWidth="1"/>
    <col min="8955" max="8955" width="16.83203125" style="161" customWidth="1"/>
    <col min="8956" max="8957" width="11.83203125" style="161" customWidth="1"/>
    <col min="8958" max="8960" width="2.5" style="161"/>
    <col min="8961" max="8961" width="4.1640625" style="161" customWidth="1"/>
    <col min="8962" max="8962" width="60.6640625" style="161" customWidth="1"/>
    <col min="8963" max="8963" width="11.83203125" style="161" customWidth="1"/>
    <col min="8964" max="8964" width="16.83203125" style="161" customWidth="1"/>
    <col min="8965" max="8966" width="11.83203125" style="161" customWidth="1"/>
    <col min="8967" max="8967" width="2.5" style="161"/>
    <col min="8968" max="9207" width="9.33203125" style="161" customWidth="1"/>
    <col min="9208" max="9208" width="4.1640625" style="161" customWidth="1"/>
    <col min="9209" max="9209" width="60.6640625" style="161" customWidth="1"/>
    <col min="9210" max="9210" width="11.83203125" style="161" customWidth="1"/>
    <col min="9211" max="9211" width="16.83203125" style="161" customWidth="1"/>
    <col min="9212" max="9213" width="11.83203125" style="161" customWidth="1"/>
    <col min="9214" max="9216" width="2.5" style="161"/>
    <col min="9217" max="9217" width="4.1640625" style="161" customWidth="1"/>
    <col min="9218" max="9218" width="60.6640625" style="161" customWidth="1"/>
    <col min="9219" max="9219" width="11.83203125" style="161" customWidth="1"/>
    <col min="9220" max="9220" width="16.83203125" style="161" customWidth="1"/>
    <col min="9221" max="9222" width="11.83203125" style="161" customWidth="1"/>
    <col min="9223" max="9223" width="2.5" style="161"/>
    <col min="9224" max="9463" width="9.33203125" style="161" customWidth="1"/>
    <col min="9464" max="9464" width="4.1640625" style="161" customWidth="1"/>
    <col min="9465" max="9465" width="60.6640625" style="161" customWidth="1"/>
    <col min="9466" max="9466" width="11.83203125" style="161" customWidth="1"/>
    <col min="9467" max="9467" width="16.83203125" style="161" customWidth="1"/>
    <col min="9468" max="9469" width="11.83203125" style="161" customWidth="1"/>
    <col min="9470" max="9472" width="2.5" style="161"/>
    <col min="9473" max="9473" width="4.1640625" style="161" customWidth="1"/>
    <col min="9474" max="9474" width="60.6640625" style="161" customWidth="1"/>
    <col min="9475" max="9475" width="11.83203125" style="161" customWidth="1"/>
    <col min="9476" max="9476" width="16.83203125" style="161" customWidth="1"/>
    <col min="9477" max="9478" width="11.83203125" style="161" customWidth="1"/>
    <col min="9479" max="9479" width="2.5" style="161"/>
    <col min="9480" max="9719" width="9.33203125" style="161" customWidth="1"/>
    <col min="9720" max="9720" width="4.1640625" style="161" customWidth="1"/>
    <col min="9721" max="9721" width="60.6640625" style="161" customWidth="1"/>
    <col min="9722" max="9722" width="11.83203125" style="161" customWidth="1"/>
    <col min="9723" max="9723" width="16.83203125" style="161" customWidth="1"/>
    <col min="9724" max="9725" width="11.83203125" style="161" customWidth="1"/>
    <col min="9726" max="9728" width="2.5" style="161"/>
    <col min="9729" max="9729" width="4.1640625" style="161" customWidth="1"/>
    <col min="9730" max="9730" width="60.6640625" style="161" customWidth="1"/>
    <col min="9731" max="9731" width="11.83203125" style="161" customWidth="1"/>
    <col min="9732" max="9732" width="16.83203125" style="161" customWidth="1"/>
    <col min="9733" max="9734" width="11.83203125" style="161" customWidth="1"/>
    <col min="9735" max="9735" width="2.5" style="161"/>
    <col min="9736" max="9975" width="9.33203125" style="161" customWidth="1"/>
    <col min="9976" max="9976" width="4.1640625" style="161" customWidth="1"/>
    <col min="9977" max="9977" width="60.6640625" style="161" customWidth="1"/>
    <col min="9978" max="9978" width="11.83203125" style="161" customWidth="1"/>
    <col min="9979" max="9979" width="16.83203125" style="161" customWidth="1"/>
    <col min="9980" max="9981" width="11.83203125" style="161" customWidth="1"/>
    <col min="9982" max="9984" width="2.5" style="161"/>
    <col min="9985" max="9985" width="4.1640625" style="161" customWidth="1"/>
    <col min="9986" max="9986" width="60.6640625" style="161" customWidth="1"/>
    <col min="9987" max="9987" width="11.83203125" style="161" customWidth="1"/>
    <col min="9988" max="9988" width="16.83203125" style="161" customWidth="1"/>
    <col min="9989" max="9990" width="11.83203125" style="161" customWidth="1"/>
    <col min="9991" max="9991" width="2.5" style="161"/>
    <col min="9992" max="10231" width="9.33203125" style="161" customWidth="1"/>
    <col min="10232" max="10232" width="4.1640625" style="161" customWidth="1"/>
    <col min="10233" max="10233" width="60.6640625" style="161" customWidth="1"/>
    <col min="10234" max="10234" width="11.83203125" style="161" customWidth="1"/>
    <col min="10235" max="10235" width="16.83203125" style="161" customWidth="1"/>
    <col min="10236" max="10237" width="11.83203125" style="161" customWidth="1"/>
    <col min="10238" max="10240" width="2.5" style="161"/>
    <col min="10241" max="10241" width="4.1640625" style="161" customWidth="1"/>
    <col min="10242" max="10242" width="60.6640625" style="161" customWidth="1"/>
    <col min="10243" max="10243" width="11.83203125" style="161" customWidth="1"/>
    <col min="10244" max="10244" width="16.83203125" style="161" customWidth="1"/>
    <col min="10245" max="10246" width="11.83203125" style="161" customWidth="1"/>
    <col min="10247" max="10247" width="2.5" style="161"/>
    <col min="10248" max="10487" width="9.33203125" style="161" customWidth="1"/>
    <col min="10488" max="10488" width="4.1640625" style="161" customWidth="1"/>
    <col min="10489" max="10489" width="60.6640625" style="161" customWidth="1"/>
    <col min="10490" max="10490" width="11.83203125" style="161" customWidth="1"/>
    <col min="10491" max="10491" width="16.83203125" style="161" customWidth="1"/>
    <col min="10492" max="10493" width="11.83203125" style="161" customWidth="1"/>
    <col min="10494" max="10496" width="2.5" style="161"/>
    <col min="10497" max="10497" width="4.1640625" style="161" customWidth="1"/>
    <col min="10498" max="10498" width="60.6640625" style="161" customWidth="1"/>
    <col min="10499" max="10499" width="11.83203125" style="161" customWidth="1"/>
    <col min="10500" max="10500" width="16.83203125" style="161" customWidth="1"/>
    <col min="10501" max="10502" width="11.83203125" style="161" customWidth="1"/>
    <col min="10503" max="10503" width="2.5" style="161"/>
    <col min="10504" max="10743" width="9.33203125" style="161" customWidth="1"/>
    <col min="10744" max="10744" width="4.1640625" style="161" customWidth="1"/>
    <col min="10745" max="10745" width="60.6640625" style="161" customWidth="1"/>
    <col min="10746" max="10746" width="11.83203125" style="161" customWidth="1"/>
    <col min="10747" max="10747" width="16.83203125" style="161" customWidth="1"/>
    <col min="10748" max="10749" width="11.83203125" style="161" customWidth="1"/>
    <col min="10750" max="10752" width="2.5" style="161"/>
    <col min="10753" max="10753" width="4.1640625" style="161" customWidth="1"/>
    <col min="10754" max="10754" width="60.6640625" style="161" customWidth="1"/>
    <col min="10755" max="10755" width="11.83203125" style="161" customWidth="1"/>
    <col min="10756" max="10756" width="16.83203125" style="161" customWidth="1"/>
    <col min="10757" max="10758" width="11.83203125" style="161" customWidth="1"/>
    <col min="10759" max="10759" width="2.5" style="161"/>
    <col min="10760" max="10999" width="9.33203125" style="161" customWidth="1"/>
    <col min="11000" max="11000" width="4.1640625" style="161" customWidth="1"/>
    <col min="11001" max="11001" width="60.6640625" style="161" customWidth="1"/>
    <col min="11002" max="11002" width="11.83203125" style="161" customWidth="1"/>
    <col min="11003" max="11003" width="16.83203125" style="161" customWidth="1"/>
    <col min="11004" max="11005" width="11.83203125" style="161" customWidth="1"/>
    <col min="11006" max="11008" width="2.5" style="161"/>
    <col min="11009" max="11009" width="4.1640625" style="161" customWidth="1"/>
    <col min="11010" max="11010" width="60.6640625" style="161" customWidth="1"/>
    <col min="11011" max="11011" width="11.83203125" style="161" customWidth="1"/>
    <col min="11012" max="11012" width="16.83203125" style="161" customWidth="1"/>
    <col min="11013" max="11014" width="11.83203125" style="161" customWidth="1"/>
    <col min="11015" max="11015" width="2.5" style="161"/>
    <col min="11016" max="11255" width="9.33203125" style="161" customWidth="1"/>
    <col min="11256" max="11256" width="4.1640625" style="161" customWidth="1"/>
    <col min="11257" max="11257" width="60.6640625" style="161" customWidth="1"/>
    <col min="11258" max="11258" width="11.83203125" style="161" customWidth="1"/>
    <col min="11259" max="11259" width="16.83203125" style="161" customWidth="1"/>
    <col min="11260" max="11261" width="11.83203125" style="161" customWidth="1"/>
    <col min="11262" max="11264" width="2.5" style="161"/>
    <col min="11265" max="11265" width="4.1640625" style="161" customWidth="1"/>
    <col min="11266" max="11266" width="60.6640625" style="161" customWidth="1"/>
    <col min="11267" max="11267" width="11.83203125" style="161" customWidth="1"/>
    <col min="11268" max="11268" width="16.83203125" style="161" customWidth="1"/>
    <col min="11269" max="11270" width="11.83203125" style="161" customWidth="1"/>
    <col min="11271" max="11271" width="2.5" style="161"/>
    <col min="11272" max="11511" width="9.33203125" style="161" customWidth="1"/>
    <col min="11512" max="11512" width="4.1640625" style="161" customWidth="1"/>
    <col min="11513" max="11513" width="60.6640625" style="161" customWidth="1"/>
    <col min="11514" max="11514" width="11.83203125" style="161" customWidth="1"/>
    <col min="11515" max="11515" width="16.83203125" style="161" customWidth="1"/>
    <col min="11516" max="11517" width="11.83203125" style="161" customWidth="1"/>
    <col min="11518" max="11520" width="2.5" style="161"/>
    <col min="11521" max="11521" width="4.1640625" style="161" customWidth="1"/>
    <col min="11522" max="11522" width="60.6640625" style="161" customWidth="1"/>
    <col min="11523" max="11523" width="11.83203125" style="161" customWidth="1"/>
    <col min="11524" max="11524" width="16.83203125" style="161" customWidth="1"/>
    <col min="11525" max="11526" width="11.83203125" style="161" customWidth="1"/>
    <col min="11527" max="11527" width="2.5" style="161"/>
    <col min="11528" max="11767" width="9.33203125" style="161" customWidth="1"/>
    <col min="11768" max="11768" width="4.1640625" style="161" customWidth="1"/>
    <col min="11769" max="11769" width="60.6640625" style="161" customWidth="1"/>
    <col min="11770" max="11770" width="11.83203125" style="161" customWidth="1"/>
    <col min="11771" max="11771" width="16.83203125" style="161" customWidth="1"/>
    <col min="11772" max="11773" width="11.83203125" style="161" customWidth="1"/>
    <col min="11774" max="11776" width="2.5" style="161"/>
    <col min="11777" max="11777" width="4.1640625" style="161" customWidth="1"/>
    <col min="11778" max="11778" width="60.6640625" style="161" customWidth="1"/>
    <col min="11779" max="11779" width="11.83203125" style="161" customWidth="1"/>
    <col min="11780" max="11780" width="16.83203125" style="161" customWidth="1"/>
    <col min="11781" max="11782" width="11.83203125" style="161" customWidth="1"/>
    <col min="11783" max="11783" width="2.5" style="161"/>
    <col min="11784" max="12023" width="9.33203125" style="161" customWidth="1"/>
    <col min="12024" max="12024" width="4.1640625" style="161" customWidth="1"/>
    <col min="12025" max="12025" width="60.6640625" style="161" customWidth="1"/>
    <col min="12026" max="12026" width="11.83203125" style="161" customWidth="1"/>
    <col min="12027" max="12027" width="16.83203125" style="161" customWidth="1"/>
    <col min="12028" max="12029" width="11.83203125" style="161" customWidth="1"/>
    <col min="12030" max="12032" width="2.5" style="161"/>
    <col min="12033" max="12033" width="4.1640625" style="161" customWidth="1"/>
    <col min="12034" max="12034" width="60.6640625" style="161" customWidth="1"/>
    <col min="12035" max="12035" width="11.83203125" style="161" customWidth="1"/>
    <col min="12036" max="12036" width="16.83203125" style="161" customWidth="1"/>
    <col min="12037" max="12038" width="11.83203125" style="161" customWidth="1"/>
    <col min="12039" max="12039" width="2.5" style="161"/>
    <col min="12040" max="12279" width="9.33203125" style="161" customWidth="1"/>
    <col min="12280" max="12280" width="4.1640625" style="161" customWidth="1"/>
    <col min="12281" max="12281" width="60.6640625" style="161" customWidth="1"/>
    <col min="12282" max="12282" width="11.83203125" style="161" customWidth="1"/>
    <col min="12283" max="12283" width="16.83203125" style="161" customWidth="1"/>
    <col min="12284" max="12285" width="11.83203125" style="161" customWidth="1"/>
    <col min="12286" max="12288" width="2.5" style="161"/>
    <col min="12289" max="12289" width="4.1640625" style="161" customWidth="1"/>
    <col min="12290" max="12290" width="60.6640625" style="161" customWidth="1"/>
    <col min="12291" max="12291" width="11.83203125" style="161" customWidth="1"/>
    <col min="12292" max="12292" width="16.83203125" style="161" customWidth="1"/>
    <col min="12293" max="12294" width="11.83203125" style="161" customWidth="1"/>
    <col min="12295" max="12295" width="2.5" style="161"/>
    <col min="12296" max="12535" width="9.33203125" style="161" customWidth="1"/>
    <col min="12536" max="12536" width="4.1640625" style="161" customWidth="1"/>
    <col min="12537" max="12537" width="60.6640625" style="161" customWidth="1"/>
    <col min="12538" max="12538" width="11.83203125" style="161" customWidth="1"/>
    <col min="12539" max="12539" width="16.83203125" style="161" customWidth="1"/>
    <col min="12540" max="12541" width="11.83203125" style="161" customWidth="1"/>
    <col min="12542" max="12544" width="2.5" style="161"/>
    <col min="12545" max="12545" width="4.1640625" style="161" customWidth="1"/>
    <col min="12546" max="12546" width="60.6640625" style="161" customWidth="1"/>
    <col min="12547" max="12547" width="11.83203125" style="161" customWidth="1"/>
    <col min="12548" max="12548" width="16.83203125" style="161" customWidth="1"/>
    <col min="12549" max="12550" width="11.83203125" style="161" customWidth="1"/>
    <col min="12551" max="12551" width="2.5" style="161"/>
    <col min="12552" max="12791" width="9.33203125" style="161" customWidth="1"/>
    <col min="12792" max="12792" width="4.1640625" style="161" customWidth="1"/>
    <col min="12793" max="12793" width="60.6640625" style="161" customWidth="1"/>
    <col min="12794" max="12794" width="11.83203125" style="161" customWidth="1"/>
    <col min="12795" max="12795" width="16.83203125" style="161" customWidth="1"/>
    <col min="12796" max="12797" width="11.83203125" style="161" customWidth="1"/>
    <col min="12798" max="12800" width="2.5" style="161"/>
    <col min="12801" max="12801" width="4.1640625" style="161" customWidth="1"/>
    <col min="12802" max="12802" width="60.6640625" style="161" customWidth="1"/>
    <col min="12803" max="12803" width="11.83203125" style="161" customWidth="1"/>
    <col min="12804" max="12804" width="16.83203125" style="161" customWidth="1"/>
    <col min="12805" max="12806" width="11.83203125" style="161" customWidth="1"/>
    <col min="12807" max="12807" width="2.5" style="161"/>
    <col min="12808" max="13047" width="9.33203125" style="161" customWidth="1"/>
    <col min="13048" max="13048" width="4.1640625" style="161" customWidth="1"/>
    <col min="13049" max="13049" width="60.6640625" style="161" customWidth="1"/>
    <col min="13050" max="13050" width="11.83203125" style="161" customWidth="1"/>
    <col min="13051" max="13051" width="16.83203125" style="161" customWidth="1"/>
    <col min="13052" max="13053" width="11.83203125" style="161" customWidth="1"/>
    <col min="13054" max="13056" width="2.5" style="161"/>
    <col min="13057" max="13057" width="4.1640625" style="161" customWidth="1"/>
    <col min="13058" max="13058" width="60.6640625" style="161" customWidth="1"/>
    <col min="13059" max="13059" width="11.83203125" style="161" customWidth="1"/>
    <col min="13060" max="13060" width="16.83203125" style="161" customWidth="1"/>
    <col min="13061" max="13062" width="11.83203125" style="161" customWidth="1"/>
    <col min="13063" max="13063" width="2.5" style="161"/>
    <col min="13064" max="13303" width="9.33203125" style="161" customWidth="1"/>
    <col min="13304" max="13304" width="4.1640625" style="161" customWidth="1"/>
    <col min="13305" max="13305" width="60.6640625" style="161" customWidth="1"/>
    <col min="13306" max="13306" width="11.83203125" style="161" customWidth="1"/>
    <col min="13307" max="13307" width="16.83203125" style="161" customWidth="1"/>
    <col min="13308" max="13309" width="11.83203125" style="161" customWidth="1"/>
    <col min="13310" max="13312" width="2.5" style="161"/>
    <col min="13313" max="13313" width="4.1640625" style="161" customWidth="1"/>
    <col min="13314" max="13314" width="60.6640625" style="161" customWidth="1"/>
    <col min="13315" max="13315" width="11.83203125" style="161" customWidth="1"/>
    <col min="13316" max="13316" width="16.83203125" style="161" customWidth="1"/>
    <col min="13317" max="13318" width="11.83203125" style="161" customWidth="1"/>
    <col min="13319" max="13319" width="2.5" style="161"/>
    <col min="13320" max="13559" width="9.33203125" style="161" customWidth="1"/>
    <col min="13560" max="13560" width="4.1640625" style="161" customWidth="1"/>
    <col min="13561" max="13561" width="60.6640625" style="161" customWidth="1"/>
    <col min="13562" max="13562" width="11.83203125" style="161" customWidth="1"/>
    <col min="13563" max="13563" width="16.83203125" style="161" customWidth="1"/>
    <col min="13564" max="13565" width="11.83203125" style="161" customWidth="1"/>
    <col min="13566" max="13568" width="2.5" style="161"/>
    <col min="13569" max="13569" width="4.1640625" style="161" customWidth="1"/>
    <col min="13570" max="13570" width="60.6640625" style="161" customWidth="1"/>
    <col min="13571" max="13571" width="11.83203125" style="161" customWidth="1"/>
    <col min="13572" max="13572" width="16.83203125" style="161" customWidth="1"/>
    <col min="13573" max="13574" width="11.83203125" style="161" customWidth="1"/>
    <col min="13575" max="13575" width="2.5" style="161"/>
    <col min="13576" max="13815" width="9.33203125" style="161" customWidth="1"/>
    <col min="13816" max="13816" width="4.1640625" style="161" customWidth="1"/>
    <col min="13817" max="13817" width="60.6640625" style="161" customWidth="1"/>
    <col min="13818" max="13818" width="11.83203125" style="161" customWidth="1"/>
    <col min="13819" max="13819" width="16.83203125" style="161" customWidth="1"/>
    <col min="13820" max="13821" width="11.83203125" style="161" customWidth="1"/>
    <col min="13822" max="13824" width="2.5" style="161"/>
    <col min="13825" max="13825" width="4.1640625" style="161" customWidth="1"/>
    <col min="13826" max="13826" width="60.6640625" style="161" customWidth="1"/>
    <col min="13827" max="13827" width="11.83203125" style="161" customWidth="1"/>
    <col min="13828" max="13828" width="16.83203125" style="161" customWidth="1"/>
    <col min="13829" max="13830" width="11.83203125" style="161" customWidth="1"/>
    <col min="13831" max="13831" width="2.5" style="161"/>
    <col min="13832" max="14071" width="9.33203125" style="161" customWidth="1"/>
    <col min="14072" max="14072" width="4.1640625" style="161" customWidth="1"/>
    <col min="14073" max="14073" width="60.6640625" style="161" customWidth="1"/>
    <col min="14074" max="14074" width="11.83203125" style="161" customWidth="1"/>
    <col min="14075" max="14075" width="16.83203125" style="161" customWidth="1"/>
    <col min="14076" max="14077" width="11.83203125" style="161" customWidth="1"/>
    <col min="14078" max="14080" width="2.5" style="161"/>
    <col min="14081" max="14081" width="4.1640625" style="161" customWidth="1"/>
    <col min="14082" max="14082" width="60.6640625" style="161" customWidth="1"/>
    <col min="14083" max="14083" width="11.83203125" style="161" customWidth="1"/>
    <col min="14084" max="14084" width="16.83203125" style="161" customWidth="1"/>
    <col min="14085" max="14086" width="11.83203125" style="161" customWidth="1"/>
    <col min="14087" max="14087" width="2.5" style="161"/>
    <col min="14088" max="14327" width="9.33203125" style="161" customWidth="1"/>
    <col min="14328" max="14328" width="4.1640625" style="161" customWidth="1"/>
    <col min="14329" max="14329" width="60.6640625" style="161" customWidth="1"/>
    <col min="14330" max="14330" width="11.83203125" style="161" customWidth="1"/>
    <col min="14331" max="14331" width="16.83203125" style="161" customWidth="1"/>
    <col min="14332" max="14333" width="11.83203125" style="161" customWidth="1"/>
    <col min="14334" max="14336" width="2.5" style="161"/>
    <col min="14337" max="14337" width="4.1640625" style="161" customWidth="1"/>
    <col min="14338" max="14338" width="60.6640625" style="161" customWidth="1"/>
    <col min="14339" max="14339" width="11.83203125" style="161" customWidth="1"/>
    <col min="14340" max="14340" width="16.83203125" style="161" customWidth="1"/>
    <col min="14341" max="14342" width="11.83203125" style="161" customWidth="1"/>
    <col min="14343" max="14343" width="2.5" style="161"/>
    <col min="14344" max="14583" width="9.33203125" style="161" customWidth="1"/>
    <col min="14584" max="14584" width="4.1640625" style="161" customWidth="1"/>
    <col min="14585" max="14585" width="60.6640625" style="161" customWidth="1"/>
    <col min="14586" max="14586" width="11.83203125" style="161" customWidth="1"/>
    <col min="14587" max="14587" width="16.83203125" style="161" customWidth="1"/>
    <col min="14588" max="14589" width="11.83203125" style="161" customWidth="1"/>
    <col min="14590" max="14592" width="2.5" style="161"/>
    <col min="14593" max="14593" width="4.1640625" style="161" customWidth="1"/>
    <col min="14594" max="14594" width="60.6640625" style="161" customWidth="1"/>
    <col min="14595" max="14595" width="11.83203125" style="161" customWidth="1"/>
    <col min="14596" max="14596" width="16.83203125" style="161" customWidth="1"/>
    <col min="14597" max="14598" width="11.83203125" style="161" customWidth="1"/>
    <col min="14599" max="14599" width="2.5" style="161"/>
    <col min="14600" max="14839" width="9.33203125" style="161" customWidth="1"/>
    <col min="14840" max="14840" width="4.1640625" style="161" customWidth="1"/>
    <col min="14841" max="14841" width="60.6640625" style="161" customWidth="1"/>
    <col min="14842" max="14842" width="11.83203125" style="161" customWidth="1"/>
    <col min="14843" max="14843" width="16.83203125" style="161" customWidth="1"/>
    <col min="14844" max="14845" width="11.83203125" style="161" customWidth="1"/>
    <col min="14846" max="14848" width="2.5" style="161"/>
    <col min="14849" max="14849" width="4.1640625" style="161" customWidth="1"/>
    <col min="14850" max="14850" width="60.6640625" style="161" customWidth="1"/>
    <col min="14851" max="14851" width="11.83203125" style="161" customWidth="1"/>
    <col min="14852" max="14852" width="16.83203125" style="161" customWidth="1"/>
    <col min="14853" max="14854" width="11.83203125" style="161" customWidth="1"/>
    <col min="14855" max="14855" width="2.5" style="161"/>
    <col min="14856" max="15095" width="9.33203125" style="161" customWidth="1"/>
    <col min="15096" max="15096" width="4.1640625" style="161" customWidth="1"/>
    <col min="15097" max="15097" width="60.6640625" style="161" customWidth="1"/>
    <col min="15098" max="15098" width="11.83203125" style="161" customWidth="1"/>
    <col min="15099" max="15099" width="16.83203125" style="161" customWidth="1"/>
    <col min="15100" max="15101" width="11.83203125" style="161" customWidth="1"/>
    <col min="15102" max="15104" width="2.5" style="161"/>
    <col min="15105" max="15105" width="4.1640625" style="161" customWidth="1"/>
    <col min="15106" max="15106" width="60.6640625" style="161" customWidth="1"/>
    <col min="15107" max="15107" width="11.83203125" style="161" customWidth="1"/>
    <col min="15108" max="15108" width="16.83203125" style="161" customWidth="1"/>
    <col min="15109" max="15110" width="11.83203125" style="161" customWidth="1"/>
    <col min="15111" max="15111" width="2.5" style="161"/>
    <col min="15112" max="15351" width="9.33203125" style="161" customWidth="1"/>
    <col min="15352" max="15352" width="4.1640625" style="161" customWidth="1"/>
    <col min="15353" max="15353" width="60.6640625" style="161" customWidth="1"/>
    <col min="15354" max="15354" width="11.83203125" style="161" customWidth="1"/>
    <col min="15355" max="15355" width="16.83203125" style="161" customWidth="1"/>
    <col min="15356" max="15357" width="11.83203125" style="161" customWidth="1"/>
    <col min="15358" max="15360" width="2.5" style="161"/>
    <col min="15361" max="15361" width="4.1640625" style="161" customWidth="1"/>
    <col min="15362" max="15362" width="60.6640625" style="161" customWidth="1"/>
    <col min="15363" max="15363" width="11.83203125" style="161" customWidth="1"/>
    <col min="15364" max="15364" width="16.83203125" style="161" customWidth="1"/>
    <col min="15365" max="15366" width="11.83203125" style="161" customWidth="1"/>
    <col min="15367" max="15367" width="2.5" style="161"/>
    <col min="15368" max="15607" width="9.33203125" style="161" customWidth="1"/>
    <col min="15608" max="15608" width="4.1640625" style="161" customWidth="1"/>
    <col min="15609" max="15609" width="60.6640625" style="161" customWidth="1"/>
    <col min="15610" max="15610" width="11.83203125" style="161" customWidth="1"/>
    <col min="15611" max="15611" width="16.83203125" style="161" customWidth="1"/>
    <col min="15612" max="15613" width="11.83203125" style="161" customWidth="1"/>
    <col min="15614" max="15616" width="2.5" style="161"/>
    <col min="15617" max="15617" width="4.1640625" style="161" customWidth="1"/>
    <col min="15618" max="15618" width="60.6640625" style="161" customWidth="1"/>
    <col min="15619" max="15619" width="11.83203125" style="161" customWidth="1"/>
    <col min="15620" max="15620" width="16.83203125" style="161" customWidth="1"/>
    <col min="15621" max="15622" width="11.83203125" style="161" customWidth="1"/>
    <col min="15623" max="15623" width="2.5" style="161"/>
    <col min="15624" max="15863" width="9.33203125" style="161" customWidth="1"/>
    <col min="15864" max="15864" width="4.1640625" style="161" customWidth="1"/>
    <col min="15865" max="15865" width="60.6640625" style="161" customWidth="1"/>
    <col min="15866" max="15866" width="11.83203125" style="161" customWidth="1"/>
    <col min="15867" max="15867" width="16.83203125" style="161" customWidth="1"/>
    <col min="15868" max="15869" width="11.83203125" style="161" customWidth="1"/>
    <col min="15870" max="15872" width="2.5" style="161"/>
    <col min="15873" max="15873" width="4.1640625" style="161" customWidth="1"/>
    <col min="15874" max="15874" width="60.6640625" style="161" customWidth="1"/>
    <col min="15875" max="15875" width="11.83203125" style="161" customWidth="1"/>
    <col min="15876" max="15876" width="16.83203125" style="161" customWidth="1"/>
    <col min="15877" max="15878" width="11.83203125" style="161" customWidth="1"/>
    <col min="15879" max="15879" width="2.5" style="161"/>
    <col min="15880" max="16119" width="9.33203125" style="161" customWidth="1"/>
    <col min="16120" max="16120" width="4.1640625" style="161" customWidth="1"/>
    <col min="16121" max="16121" width="60.6640625" style="161" customWidth="1"/>
    <col min="16122" max="16122" width="11.83203125" style="161" customWidth="1"/>
    <col min="16123" max="16123" width="16.83203125" style="161" customWidth="1"/>
    <col min="16124" max="16125" width="11.83203125" style="161" customWidth="1"/>
    <col min="16126" max="16128" width="2.5" style="161"/>
    <col min="16129" max="16129" width="4.1640625" style="161" customWidth="1"/>
    <col min="16130" max="16130" width="60.6640625" style="161" customWidth="1"/>
    <col min="16131" max="16131" width="11.83203125" style="161" customWidth="1"/>
    <col min="16132" max="16132" width="16.83203125" style="161" customWidth="1"/>
    <col min="16133" max="16134" width="11.83203125" style="161" customWidth="1"/>
    <col min="16135" max="16135" width="2.5" style="161"/>
    <col min="16136" max="16375" width="9.33203125" style="161" customWidth="1"/>
    <col min="16376" max="16376" width="4.1640625" style="161" customWidth="1"/>
    <col min="16377" max="16377" width="60.6640625" style="161" customWidth="1"/>
    <col min="16378" max="16378" width="11.83203125" style="161" customWidth="1"/>
    <col min="16379" max="16379" width="16.83203125" style="161" customWidth="1"/>
    <col min="16380" max="16381" width="11.83203125" style="161" customWidth="1"/>
    <col min="16382" max="16384" width="2.5" style="161"/>
  </cols>
  <sheetData>
    <row r="1" spans="1:7" ht="24">
      <c r="A1" s="482" t="s">
        <v>111</v>
      </c>
      <c r="B1" s="482"/>
      <c r="C1" s="482"/>
      <c r="D1" s="482"/>
      <c r="E1" s="482"/>
      <c r="F1" s="482"/>
      <c r="G1" s="160"/>
    </row>
    <row r="2" spans="1:7" ht="24">
      <c r="A2" s="162"/>
      <c r="B2" s="162"/>
      <c r="C2" s="162"/>
      <c r="D2" s="162"/>
      <c r="E2" s="162"/>
      <c r="F2" s="163"/>
      <c r="G2" s="160"/>
    </row>
    <row r="3" spans="1:7" ht="19.5" thickBot="1">
      <c r="A3" s="164"/>
      <c r="B3" s="165"/>
      <c r="C3" s="166"/>
      <c r="D3" s="166"/>
      <c r="E3" s="166"/>
      <c r="F3" s="167"/>
    </row>
    <row r="4" spans="1:7" s="171" customFormat="1" ht="38.25" thickBot="1">
      <c r="A4" s="483" t="s">
        <v>112</v>
      </c>
      <c r="B4" s="484"/>
      <c r="C4" s="168" t="s">
        <v>113</v>
      </c>
      <c r="D4" s="169" t="s">
        <v>114</v>
      </c>
      <c r="E4" s="168" t="s">
        <v>115</v>
      </c>
      <c r="F4" s="170" t="s">
        <v>116</v>
      </c>
    </row>
    <row r="5" spans="1:7" ht="18.75">
      <c r="A5" s="172"/>
      <c r="B5" s="173" t="s">
        <v>117</v>
      </c>
      <c r="C5" s="174">
        <v>41191</v>
      </c>
      <c r="D5" s="174">
        <v>710499</v>
      </c>
      <c r="E5" s="174">
        <v>21727</v>
      </c>
      <c r="F5" s="175">
        <f>IF(D5="","",E5/D5*100)</f>
        <v>3.0579916368636688</v>
      </c>
    </row>
    <row r="6" spans="1:7" ht="18.75">
      <c r="A6" s="176"/>
      <c r="B6" s="177" t="s">
        <v>118</v>
      </c>
      <c r="C6" s="178">
        <v>3377</v>
      </c>
      <c r="D6" s="174">
        <v>47318</v>
      </c>
      <c r="E6" s="179">
        <v>664</v>
      </c>
      <c r="F6" s="175">
        <f t="shared" ref="F6:F11" si="0">IF(D6="","",E6/D6*100)</f>
        <v>1.4032714823111712</v>
      </c>
    </row>
    <row r="7" spans="1:7" ht="18.75">
      <c r="A7" s="176"/>
      <c r="B7" s="177" t="s">
        <v>119</v>
      </c>
      <c r="C7" s="178">
        <v>18</v>
      </c>
      <c r="D7" s="178">
        <v>91</v>
      </c>
      <c r="E7" s="174">
        <v>2</v>
      </c>
      <c r="F7" s="175">
        <f t="shared" si="0"/>
        <v>2.197802197802198</v>
      </c>
    </row>
    <row r="8" spans="1:7" ht="18.75">
      <c r="A8" s="176"/>
      <c r="B8" s="177" t="s">
        <v>120</v>
      </c>
      <c r="C8" s="178">
        <v>17079</v>
      </c>
      <c r="D8" s="174">
        <v>380353</v>
      </c>
      <c r="E8" s="174">
        <v>42861</v>
      </c>
      <c r="F8" s="175">
        <f t="shared" si="0"/>
        <v>11.268742457664329</v>
      </c>
    </row>
    <row r="9" spans="1:7" ht="18.75">
      <c r="A9" s="176"/>
      <c r="B9" s="177" t="s">
        <v>121</v>
      </c>
      <c r="C9" s="178">
        <v>322</v>
      </c>
      <c r="D9" s="174">
        <v>3128</v>
      </c>
      <c r="E9" s="174">
        <v>521</v>
      </c>
      <c r="F9" s="175">
        <f t="shared" si="0"/>
        <v>16.656010230179028</v>
      </c>
    </row>
    <row r="10" spans="1:7" ht="18.75">
      <c r="A10" s="485" t="s">
        <v>122</v>
      </c>
      <c r="B10" s="177" t="s">
        <v>123</v>
      </c>
      <c r="C10" s="178">
        <v>37</v>
      </c>
      <c r="D10" s="174">
        <v>502</v>
      </c>
      <c r="E10" s="174">
        <v>30</v>
      </c>
      <c r="F10" s="175">
        <f t="shared" si="0"/>
        <v>5.9760956175298805</v>
      </c>
    </row>
    <row r="11" spans="1:7" ht="18.75">
      <c r="A11" s="485"/>
      <c r="B11" s="180" t="s">
        <v>124</v>
      </c>
      <c r="C11" s="178">
        <v>363</v>
      </c>
      <c r="D11" s="174">
        <v>3041</v>
      </c>
      <c r="E11" s="174">
        <v>219</v>
      </c>
      <c r="F11" s="175">
        <f t="shared" si="0"/>
        <v>7.2015784281486344</v>
      </c>
    </row>
    <row r="12" spans="1:7" ht="18.75">
      <c r="A12" s="485"/>
      <c r="B12" s="181" t="s">
        <v>125</v>
      </c>
      <c r="C12" s="182">
        <v>395</v>
      </c>
      <c r="D12" s="182">
        <f>SUM(D10:D11)</f>
        <v>3543</v>
      </c>
      <c r="E12" s="182">
        <f>SUM(E10:E11)</f>
        <v>249</v>
      </c>
      <c r="F12" s="183">
        <f>IF(D12="","",E12/D12*100)</f>
        <v>7.0279424216765456</v>
      </c>
    </row>
    <row r="13" spans="1:7" ht="18.75">
      <c r="A13" s="486" t="s">
        <v>126</v>
      </c>
      <c r="B13" s="177" t="s">
        <v>127</v>
      </c>
      <c r="C13" s="184">
        <v>8</v>
      </c>
      <c r="D13" s="184">
        <v>12</v>
      </c>
      <c r="E13" s="184">
        <v>1</v>
      </c>
      <c r="F13" s="185">
        <f t="shared" ref="F13:F84" si="1">IF(D13="","",E13/D13*100)</f>
        <v>8.3333333333333321</v>
      </c>
    </row>
    <row r="14" spans="1:7" ht="18.75">
      <c r="A14" s="487"/>
      <c r="B14" s="177" t="s">
        <v>128</v>
      </c>
      <c r="C14" s="186">
        <v>45</v>
      </c>
      <c r="D14" s="184">
        <v>186</v>
      </c>
      <c r="E14" s="184">
        <v>4</v>
      </c>
      <c r="F14" s="185">
        <f t="shared" si="1"/>
        <v>2.1505376344086025</v>
      </c>
    </row>
    <row r="15" spans="1:7" ht="18.75">
      <c r="A15" s="487"/>
      <c r="B15" s="180" t="s">
        <v>129</v>
      </c>
      <c r="C15" s="187">
        <v>6</v>
      </c>
      <c r="D15" s="184">
        <v>58</v>
      </c>
      <c r="E15" s="184">
        <v>0</v>
      </c>
      <c r="F15" s="185">
        <f t="shared" si="1"/>
        <v>0</v>
      </c>
    </row>
    <row r="16" spans="1:7" ht="18.75">
      <c r="A16" s="487"/>
      <c r="B16" s="180" t="s">
        <v>130</v>
      </c>
      <c r="C16" s="184">
        <v>5</v>
      </c>
      <c r="D16" s="184">
        <v>66</v>
      </c>
      <c r="E16" s="184">
        <v>3</v>
      </c>
      <c r="F16" s="185">
        <f t="shared" si="1"/>
        <v>4.5454545454545459</v>
      </c>
    </row>
    <row r="17" spans="1:6" ht="18.75">
      <c r="A17" s="487"/>
      <c r="B17" s="180" t="s">
        <v>131</v>
      </c>
      <c r="C17" s="184">
        <v>10</v>
      </c>
      <c r="D17" s="184">
        <v>23</v>
      </c>
      <c r="E17" s="184">
        <v>0</v>
      </c>
      <c r="F17" s="185">
        <f t="shared" si="1"/>
        <v>0</v>
      </c>
    </row>
    <row r="18" spans="1:6" ht="18.75">
      <c r="A18" s="487"/>
      <c r="B18" s="180" t="s">
        <v>132</v>
      </c>
      <c r="C18" s="184">
        <v>10</v>
      </c>
      <c r="D18" s="184">
        <v>24</v>
      </c>
      <c r="E18" s="184">
        <v>0</v>
      </c>
      <c r="F18" s="185">
        <f t="shared" si="1"/>
        <v>0</v>
      </c>
    </row>
    <row r="19" spans="1:6" ht="18.75">
      <c r="A19" s="488"/>
      <c r="B19" s="180" t="s">
        <v>133</v>
      </c>
      <c r="C19" s="184">
        <v>21</v>
      </c>
      <c r="D19" s="184">
        <v>75</v>
      </c>
      <c r="E19" s="184">
        <v>1</v>
      </c>
      <c r="F19" s="185">
        <f>IF(D19="","",E19/D19*100)</f>
        <v>1.3333333333333335</v>
      </c>
    </row>
    <row r="20" spans="1:6" ht="18.75">
      <c r="A20" s="487"/>
      <c r="B20" s="177" t="s">
        <v>134</v>
      </c>
      <c r="C20" s="184">
        <v>43</v>
      </c>
      <c r="D20" s="184">
        <v>463</v>
      </c>
      <c r="E20" s="184">
        <v>9</v>
      </c>
      <c r="F20" s="185">
        <f>IF(D20="","",E20/D20*100)</f>
        <v>1.9438444924406046</v>
      </c>
    </row>
    <row r="21" spans="1:6" ht="18.75">
      <c r="A21" s="487"/>
      <c r="B21" s="180" t="s">
        <v>135</v>
      </c>
      <c r="C21" s="184">
        <v>55</v>
      </c>
      <c r="D21" s="184">
        <v>730</v>
      </c>
      <c r="E21" s="184">
        <v>10</v>
      </c>
      <c r="F21" s="185">
        <f t="shared" si="1"/>
        <v>1.3698630136986301</v>
      </c>
    </row>
    <row r="22" spans="1:6" ht="18.75">
      <c r="A22" s="487"/>
      <c r="B22" s="180" t="s">
        <v>136</v>
      </c>
      <c r="C22" s="184">
        <v>285</v>
      </c>
      <c r="D22" s="184">
        <v>2674</v>
      </c>
      <c r="E22" s="184">
        <v>19</v>
      </c>
      <c r="F22" s="185">
        <f t="shared" si="1"/>
        <v>0.71054599850411371</v>
      </c>
    </row>
    <row r="23" spans="1:6" ht="18.75">
      <c r="A23" s="487"/>
      <c r="B23" s="180" t="s">
        <v>137</v>
      </c>
      <c r="C23" s="184">
        <v>75</v>
      </c>
      <c r="D23" s="188">
        <v>534</v>
      </c>
      <c r="E23" s="184">
        <v>8</v>
      </c>
      <c r="F23" s="185">
        <f t="shared" si="1"/>
        <v>1.4981273408239701</v>
      </c>
    </row>
    <row r="24" spans="1:6" ht="18.75">
      <c r="A24" s="487"/>
      <c r="B24" s="180" t="s">
        <v>138</v>
      </c>
      <c r="C24" s="184">
        <v>34</v>
      </c>
      <c r="D24" s="184">
        <v>269</v>
      </c>
      <c r="E24" s="184">
        <v>10</v>
      </c>
      <c r="F24" s="185">
        <f t="shared" si="1"/>
        <v>3.7174721189591078</v>
      </c>
    </row>
    <row r="25" spans="1:6" ht="18.75">
      <c r="A25" s="487"/>
      <c r="B25" s="180" t="s">
        <v>139</v>
      </c>
      <c r="C25" s="184">
        <v>146</v>
      </c>
      <c r="D25" s="184">
        <v>1192</v>
      </c>
      <c r="E25" s="184">
        <v>9</v>
      </c>
      <c r="F25" s="185">
        <f t="shared" si="1"/>
        <v>0.75503355704697994</v>
      </c>
    </row>
    <row r="26" spans="1:6" ht="18.75">
      <c r="A26" s="487"/>
      <c r="B26" s="180" t="s">
        <v>140</v>
      </c>
      <c r="C26" s="184">
        <v>9</v>
      </c>
      <c r="D26" s="184">
        <v>152</v>
      </c>
      <c r="E26" s="184">
        <v>1</v>
      </c>
      <c r="F26" s="185">
        <f t="shared" si="1"/>
        <v>0.6578947368421052</v>
      </c>
    </row>
    <row r="27" spans="1:6" ht="18.75">
      <c r="A27" s="487"/>
      <c r="B27" s="180" t="s">
        <v>141</v>
      </c>
      <c r="C27" s="184">
        <v>637</v>
      </c>
      <c r="D27" s="184">
        <v>6635</v>
      </c>
      <c r="E27" s="184">
        <v>71</v>
      </c>
      <c r="F27" s="185">
        <f t="shared" si="1"/>
        <v>1.07008289374529</v>
      </c>
    </row>
    <row r="28" spans="1:6" ht="18.75">
      <c r="A28" s="487"/>
      <c r="B28" s="180" t="s">
        <v>142</v>
      </c>
      <c r="C28" s="184">
        <v>370</v>
      </c>
      <c r="D28" s="184">
        <v>6373</v>
      </c>
      <c r="E28" s="184">
        <v>58</v>
      </c>
      <c r="F28" s="185">
        <f t="shared" si="1"/>
        <v>0.91008943982425861</v>
      </c>
    </row>
    <row r="29" spans="1:6" ht="18.75">
      <c r="A29" s="487"/>
      <c r="B29" s="180" t="s">
        <v>143</v>
      </c>
      <c r="C29" s="184">
        <v>54</v>
      </c>
      <c r="D29" s="184">
        <v>222</v>
      </c>
      <c r="E29" s="184">
        <v>1</v>
      </c>
      <c r="F29" s="185">
        <f t="shared" si="1"/>
        <v>0.45045045045045046</v>
      </c>
    </row>
    <row r="30" spans="1:6" ht="18.75">
      <c r="A30" s="487"/>
      <c r="B30" s="189" t="s">
        <v>144</v>
      </c>
      <c r="C30" s="190">
        <v>36</v>
      </c>
      <c r="D30" s="190">
        <v>254</v>
      </c>
      <c r="E30" s="190">
        <v>3</v>
      </c>
      <c r="F30" s="185">
        <f t="shared" si="1"/>
        <v>1.1811023622047243</v>
      </c>
    </row>
    <row r="31" spans="1:6" ht="18.75">
      <c r="A31" s="487"/>
      <c r="B31" s="189" t="s">
        <v>145</v>
      </c>
      <c r="C31" s="190">
        <v>216</v>
      </c>
      <c r="D31" s="190">
        <v>2832</v>
      </c>
      <c r="E31" s="190">
        <v>65</v>
      </c>
      <c r="F31" s="185">
        <f t="shared" si="1"/>
        <v>2.2951977401129944</v>
      </c>
    </row>
    <row r="32" spans="1:6" ht="18.75">
      <c r="A32" s="487"/>
      <c r="B32" s="189" t="s">
        <v>146</v>
      </c>
      <c r="C32" s="190">
        <v>1004</v>
      </c>
      <c r="D32" s="190">
        <v>18366</v>
      </c>
      <c r="E32" s="190">
        <v>82</v>
      </c>
      <c r="F32" s="185">
        <f t="shared" si="1"/>
        <v>0.44647718610475878</v>
      </c>
    </row>
    <row r="33" spans="1:6" ht="18.75">
      <c r="A33" s="487"/>
      <c r="B33" s="189" t="s">
        <v>147</v>
      </c>
      <c r="C33" s="190">
        <v>49</v>
      </c>
      <c r="D33" s="190">
        <v>292</v>
      </c>
      <c r="E33" s="190">
        <v>21</v>
      </c>
      <c r="F33" s="185">
        <f t="shared" si="1"/>
        <v>7.1917808219178081</v>
      </c>
    </row>
    <row r="34" spans="1:6" ht="18.75">
      <c r="A34" s="487"/>
      <c r="B34" s="189" t="s">
        <v>148</v>
      </c>
      <c r="C34" s="190">
        <v>20</v>
      </c>
      <c r="D34" s="190">
        <v>76</v>
      </c>
      <c r="E34" s="190">
        <v>1</v>
      </c>
      <c r="F34" s="185">
        <f t="shared" si="1"/>
        <v>1.3157894736842104</v>
      </c>
    </row>
    <row r="35" spans="1:6" ht="18.75">
      <c r="A35" s="487"/>
      <c r="B35" s="189" t="s">
        <v>149</v>
      </c>
      <c r="C35" s="190">
        <v>568</v>
      </c>
      <c r="D35" s="190">
        <v>4772</v>
      </c>
      <c r="E35" s="190">
        <v>176</v>
      </c>
      <c r="F35" s="185">
        <f t="shared" si="1"/>
        <v>3.6881810561609383</v>
      </c>
    </row>
    <row r="36" spans="1:6" ht="18.75">
      <c r="A36" s="487"/>
      <c r="B36" s="189" t="s">
        <v>150</v>
      </c>
      <c r="C36" s="190">
        <v>2653</v>
      </c>
      <c r="D36" s="190">
        <v>33036</v>
      </c>
      <c r="E36" s="190">
        <v>342</v>
      </c>
      <c r="F36" s="185">
        <f t="shared" si="1"/>
        <v>1.0352342898656011</v>
      </c>
    </row>
    <row r="37" spans="1:6" ht="18.75">
      <c r="A37" s="487"/>
      <c r="B37" s="189" t="s">
        <v>151</v>
      </c>
      <c r="C37" s="190">
        <v>120</v>
      </c>
      <c r="D37" s="190">
        <v>701</v>
      </c>
      <c r="E37" s="190">
        <v>14</v>
      </c>
      <c r="F37" s="185">
        <f t="shared" si="1"/>
        <v>1.9971469329529243</v>
      </c>
    </row>
    <row r="38" spans="1:6" ht="18.75">
      <c r="A38" s="487"/>
      <c r="B38" s="189" t="s">
        <v>152</v>
      </c>
      <c r="C38" s="190">
        <v>284</v>
      </c>
      <c r="D38" s="190">
        <v>3411</v>
      </c>
      <c r="E38" s="190">
        <v>130</v>
      </c>
      <c r="F38" s="185">
        <f t="shared" si="1"/>
        <v>3.8111990618586922</v>
      </c>
    </row>
    <row r="39" spans="1:6" ht="18.75">
      <c r="A39" s="487"/>
      <c r="B39" s="189" t="s">
        <v>153</v>
      </c>
      <c r="C39" s="190">
        <v>576</v>
      </c>
      <c r="D39" s="190">
        <v>13877</v>
      </c>
      <c r="E39" s="190">
        <v>51</v>
      </c>
      <c r="F39" s="185">
        <f t="shared" si="1"/>
        <v>0.36751459249117241</v>
      </c>
    </row>
    <row r="40" spans="1:6" ht="18.75">
      <c r="A40" s="487"/>
      <c r="B40" s="189" t="s">
        <v>154</v>
      </c>
      <c r="C40" s="190">
        <v>835</v>
      </c>
      <c r="D40" s="190">
        <v>8948</v>
      </c>
      <c r="E40" s="190">
        <v>66</v>
      </c>
      <c r="F40" s="185">
        <f t="shared" si="1"/>
        <v>0.73759499329459099</v>
      </c>
    </row>
    <row r="41" spans="1:6" ht="18.75">
      <c r="A41" s="487"/>
      <c r="B41" s="189" t="s">
        <v>155</v>
      </c>
      <c r="C41" s="190">
        <v>255</v>
      </c>
      <c r="D41" s="190">
        <v>3585</v>
      </c>
      <c r="E41" s="190">
        <v>8</v>
      </c>
      <c r="F41" s="185">
        <f t="shared" si="1"/>
        <v>0.22315202231520223</v>
      </c>
    </row>
    <row r="42" spans="1:6" ht="18.75">
      <c r="A42" s="487"/>
      <c r="B42" s="189" t="s">
        <v>156</v>
      </c>
      <c r="C42" s="190">
        <v>682</v>
      </c>
      <c r="D42" s="190">
        <v>7210</v>
      </c>
      <c r="E42" s="190">
        <v>92</v>
      </c>
      <c r="F42" s="185">
        <f t="shared" si="1"/>
        <v>1.2760055478502081</v>
      </c>
    </row>
    <row r="43" spans="1:6" ht="18.75">
      <c r="A43" s="487"/>
      <c r="B43" s="189" t="s">
        <v>157</v>
      </c>
      <c r="C43" s="190">
        <v>345</v>
      </c>
      <c r="D43" s="190">
        <v>3490</v>
      </c>
      <c r="E43" s="190">
        <v>112</v>
      </c>
      <c r="F43" s="185">
        <f t="shared" si="1"/>
        <v>3.2091690544412605</v>
      </c>
    </row>
    <row r="44" spans="1:6" ht="18.75">
      <c r="A44" s="487"/>
      <c r="B44" s="189" t="s">
        <v>158</v>
      </c>
      <c r="C44" s="190">
        <v>165</v>
      </c>
      <c r="D44" s="190">
        <v>1176</v>
      </c>
      <c r="E44" s="190">
        <v>10</v>
      </c>
      <c r="F44" s="185">
        <f t="shared" si="1"/>
        <v>0.85034013605442182</v>
      </c>
    </row>
    <row r="45" spans="1:6" ht="18.75">
      <c r="A45" s="487"/>
      <c r="B45" s="189" t="s">
        <v>159</v>
      </c>
      <c r="C45" s="190">
        <v>648</v>
      </c>
      <c r="D45" s="190">
        <v>5100</v>
      </c>
      <c r="E45" s="190">
        <v>82</v>
      </c>
      <c r="F45" s="185">
        <f t="shared" si="1"/>
        <v>1.607843137254902</v>
      </c>
    </row>
    <row r="46" spans="1:6" ht="18.75">
      <c r="A46" s="487"/>
      <c r="B46" s="189" t="s">
        <v>160</v>
      </c>
      <c r="C46" s="190">
        <v>676</v>
      </c>
      <c r="D46" s="190">
        <v>4661</v>
      </c>
      <c r="E46" s="190">
        <v>103</v>
      </c>
      <c r="F46" s="185">
        <f t="shared" si="1"/>
        <v>2.2098262175498822</v>
      </c>
    </row>
    <row r="47" spans="1:6" ht="18.75">
      <c r="A47" s="487"/>
      <c r="B47" s="189" t="s">
        <v>161</v>
      </c>
      <c r="C47" s="190">
        <v>590</v>
      </c>
      <c r="D47" s="190">
        <v>8750</v>
      </c>
      <c r="E47" s="190">
        <v>67</v>
      </c>
      <c r="F47" s="185">
        <f t="shared" si="1"/>
        <v>0.76571428571428568</v>
      </c>
    </row>
    <row r="48" spans="1:6" ht="18.75">
      <c r="A48" s="487"/>
      <c r="B48" s="189" t="s">
        <v>162</v>
      </c>
      <c r="C48" s="190">
        <v>73</v>
      </c>
      <c r="D48" s="190">
        <v>944</v>
      </c>
      <c r="E48" s="190">
        <v>3</v>
      </c>
      <c r="F48" s="185">
        <f t="shared" si="1"/>
        <v>0.31779661016949157</v>
      </c>
    </row>
    <row r="49" spans="1:6" ht="18.75">
      <c r="A49" s="487"/>
      <c r="B49" s="189" t="s">
        <v>163</v>
      </c>
      <c r="C49" s="190">
        <v>25</v>
      </c>
      <c r="D49" s="190">
        <v>275</v>
      </c>
      <c r="E49" s="190">
        <v>0</v>
      </c>
      <c r="F49" s="185">
        <f t="shared" si="1"/>
        <v>0</v>
      </c>
    </row>
    <row r="50" spans="1:6" ht="18.75">
      <c r="A50" s="487"/>
      <c r="B50" s="189" t="s">
        <v>164</v>
      </c>
      <c r="C50" s="190">
        <v>27</v>
      </c>
      <c r="D50" s="190">
        <v>209</v>
      </c>
      <c r="E50" s="190">
        <v>0</v>
      </c>
      <c r="F50" s="185">
        <f t="shared" si="1"/>
        <v>0</v>
      </c>
    </row>
    <row r="51" spans="1:6" ht="18.75">
      <c r="A51" s="487"/>
      <c r="B51" s="189" t="s">
        <v>165</v>
      </c>
      <c r="C51" s="190">
        <v>24</v>
      </c>
      <c r="D51" s="190">
        <v>256</v>
      </c>
      <c r="E51" s="190">
        <v>7</v>
      </c>
      <c r="F51" s="185">
        <f t="shared" si="1"/>
        <v>2.734375</v>
      </c>
    </row>
    <row r="52" spans="1:6" ht="18.75">
      <c r="A52" s="487"/>
      <c r="B52" s="189" t="s">
        <v>166</v>
      </c>
      <c r="C52" s="190">
        <v>2324</v>
      </c>
      <c r="D52" s="190">
        <v>41625</v>
      </c>
      <c r="E52" s="190">
        <v>181</v>
      </c>
      <c r="F52" s="185">
        <f t="shared" si="1"/>
        <v>0.43483483483483487</v>
      </c>
    </row>
    <row r="53" spans="1:6" ht="18.75">
      <c r="A53" s="487"/>
      <c r="B53" s="189" t="s">
        <v>167</v>
      </c>
      <c r="C53" s="190">
        <v>32</v>
      </c>
      <c r="D53" s="190">
        <v>219</v>
      </c>
      <c r="E53" s="190">
        <v>0</v>
      </c>
      <c r="F53" s="185">
        <f t="shared" si="1"/>
        <v>0</v>
      </c>
    </row>
    <row r="54" spans="1:6" ht="18.75">
      <c r="A54" s="487"/>
      <c r="B54" s="189" t="s">
        <v>168</v>
      </c>
      <c r="C54" s="190">
        <v>1466</v>
      </c>
      <c r="D54" s="190">
        <v>23607</v>
      </c>
      <c r="E54" s="190">
        <v>479</v>
      </c>
      <c r="F54" s="185">
        <f t="shared" si="1"/>
        <v>2.0290591773626465</v>
      </c>
    </row>
    <row r="55" spans="1:6" ht="18.75">
      <c r="A55" s="487"/>
      <c r="B55" s="189" t="s">
        <v>169</v>
      </c>
      <c r="C55" s="190">
        <v>29</v>
      </c>
      <c r="D55" s="190">
        <v>225</v>
      </c>
      <c r="E55" s="190">
        <v>2</v>
      </c>
      <c r="F55" s="185">
        <f t="shared" si="1"/>
        <v>0.88888888888888884</v>
      </c>
    </row>
    <row r="56" spans="1:6" ht="18.75">
      <c r="A56" s="487"/>
      <c r="B56" s="189" t="s">
        <v>170</v>
      </c>
      <c r="C56" s="190">
        <v>55</v>
      </c>
      <c r="D56" s="190">
        <v>337</v>
      </c>
      <c r="E56" s="190">
        <v>5</v>
      </c>
      <c r="F56" s="185">
        <f t="shared" si="1"/>
        <v>1.4836795252225521</v>
      </c>
    </row>
    <row r="57" spans="1:6" ht="18.75">
      <c r="A57" s="487"/>
      <c r="B57" s="189" t="s">
        <v>171</v>
      </c>
      <c r="C57" s="190">
        <v>3981</v>
      </c>
      <c r="D57" s="190">
        <v>69042</v>
      </c>
      <c r="E57" s="190">
        <v>669</v>
      </c>
      <c r="F57" s="185">
        <f t="shared" si="1"/>
        <v>0.96897540627444156</v>
      </c>
    </row>
    <row r="58" spans="1:6" ht="18.75">
      <c r="A58" s="487"/>
      <c r="B58" s="189" t="s">
        <v>172</v>
      </c>
      <c r="C58" s="190">
        <v>241</v>
      </c>
      <c r="D58" s="190">
        <v>1194</v>
      </c>
      <c r="E58" s="190">
        <v>8</v>
      </c>
      <c r="F58" s="185">
        <f t="shared" si="1"/>
        <v>0.67001675041876052</v>
      </c>
    </row>
    <row r="59" spans="1:6" ht="18.75">
      <c r="A59" s="487"/>
      <c r="B59" s="189" t="s">
        <v>173</v>
      </c>
      <c r="C59" s="190">
        <v>585</v>
      </c>
      <c r="D59" s="190">
        <v>10805</v>
      </c>
      <c r="E59" s="190">
        <v>58</v>
      </c>
      <c r="F59" s="185">
        <f t="shared" si="1"/>
        <v>0.53678852383155951</v>
      </c>
    </row>
    <row r="60" spans="1:6" ht="18.75">
      <c r="A60" s="487" t="s">
        <v>174</v>
      </c>
      <c r="B60" s="189" t="s">
        <v>175</v>
      </c>
      <c r="C60" s="190">
        <v>162</v>
      </c>
      <c r="D60" s="190">
        <v>1364</v>
      </c>
      <c r="E60" s="190">
        <v>28</v>
      </c>
      <c r="F60" s="185">
        <f t="shared" si="1"/>
        <v>2.0527859237536656</v>
      </c>
    </row>
    <row r="61" spans="1:6" ht="18.75">
      <c r="A61" s="487"/>
      <c r="B61" s="189" t="s">
        <v>176</v>
      </c>
      <c r="C61" s="190">
        <v>2372</v>
      </c>
      <c r="D61" s="190">
        <v>65187</v>
      </c>
      <c r="E61" s="190">
        <v>243</v>
      </c>
      <c r="F61" s="185">
        <f t="shared" si="1"/>
        <v>0.37277371255004832</v>
      </c>
    </row>
    <row r="62" spans="1:6" ht="18.75">
      <c r="A62" s="487"/>
      <c r="B62" s="189" t="s">
        <v>177</v>
      </c>
      <c r="C62" s="190">
        <v>930</v>
      </c>
      <c r="D62" s="190">
        <v>12744</v>
      </c>
      <c r="E62" s="190">
        <v>119</v>
      </c>
      <c r="F62" s="185">
        <f t="shared" si="1"/>
        <v>0.9337727558066542</v>
      </c>
    </row>
    <row r="63" spans="1:6" ht="18.75">
      <c r="A63" s="487"/>
      <c r="B63" s="191" t="s">
        <v>178</v>
      </c>
      <c r="C63" s="190">
        <v>225</v>
      </c>
      <c r="D63" s="190">
        <v>3075</v>
      </c>
      <c r="E63" s="190">
        <v>6</v>
      </c>
      <c r="F63" s="185">
        <f t="shared" si="1"/>
        <v>0.1951219512195122</v>
      </c>
    </row>
    <row r="64" spans="1:6" ht="18.75">
      <c r="A64" s="487"/>
      <c r="B64" s="191" t="s">
        <v>179</v>
      </c>
      <c r="C64" s="190">
        <v>26</v>
      </c>
      <c r="D64" s="190">
        <v>233</v>
      </c>
      <c r="E64" s="190">
        <v>2</v>
      </c>
      <c r="F64" s="185">
        <f t="shared" si="1"/>
        <v>0.85836909871244638</v>
      </c>
    </row>
    <row r="65" spans="1:6" ht="18.75">
      <c r="A65" s="487"/>
      <c r="B65" s="191" t="s">
        <v>180</v>
      </c>
      <c r="C65" s="190">
        <v>878</v>
      </c>
      <c r="D65" s="190">
        <v>12210</v>
      </c>
      <c r="E65" s="190">
        <v>115</v>
      </c>
      <c r="F65" s="185">
        <f t="shared" si="1"/>
        <v>0.94185094185094187</v>
      </c>
    </row>
    <row r="66" spans="1:6" ht="18.75">
      <c r="A66" s="487"/>
      <c r="B66" s="191" t="s">
        <v>181</v>
      </c>
      <c r="C66" s="192">
        <v>17410</v>
      </c>
      <c r="D66" s="192">
        <v>181443</v>
      </c>
      <c r="E66" s="192">
        <v>1434</v>
      </c>
      <c r="F66" s="185">
        <f t="shared" si="1"/>
        <v>0.79033084770423778</v>
      </c>
    </row>
    <row r="67" spans="1:6" ht="18.75">
      <c r="A67" s="487"/>
      <c r="B67" s="191" t="s">
        <v>182</v>
      </c>
      <c r="C67" s="192">
        <v>3625</v>
      </c>
      <c r="D67" s="192">
        <v>85685</v>
      </c>
      <c r="E67" s="192">
        <v>352</v>
      </c>
      <c r="F67" s="185">
        <f t="shared" si="1"/>
        <v>0.41080702573379235</v>
      </c>
    </row>
    <row r="68" spans="1:6" ht="18.75">
      <c r="A68" s="487"/>
      <c r="B68" s="191" t="s">
        <v>183</v>
      </c>
      <c r="C68" s="190">
        <v>99</v>
      </c>
      <c r="D68" s="190">
        <v>851</v>
      </c>
      <c r="E68" s="190">
        <v>38</v>
      </c>
      <c r="F68" s="185">
        <f t="shared" si="1"/>
        <v>4.4653349001175089</v>
      </c>
    </row>
    <row r="69" spans="1:6" ht="18.75">
      <c r="A69" s="487"/>
      <c r="B69" s="191" t="s">
        <v>184</v>
      </c>
      <c r="C69" s="190">
        <v>2905</v>
      </c>
      <c r="D69" s="190">
        <v>35536</v>
      </c>
      <c r="E69" s="190">
        <v>1725</v>
      </c>
      <c r="F69" s="185">
        <f t="shared" si="1"/>
        <v>4.854232327780279</v>
      </c>
    </row>
    <row r="70" spans="1:6" ht="18.75">
      <c r="A70" s="487"/>
      <c r="B70" s="191" t="s">
        <v>185</v>
      </c>
      <c r="C70" s="190">
        <v>528</v>
      </c>
      <c r="D70" s="190">
        <v>2946</v>
      </c>
      <c r="E70" s="190">
        <v>140</v>
      </c>
      <c r="F70" s="185">
        <f t="shared" si="1"/>
        <v>4.7522063815342834</v>
      </c>
    </row>
    <row r="71" spans="1:6" ht="18.75">
      <c r="A71" s="487"/>
      <c r="B71" s="191" t="s">
        <v>186</v>
      </c>
      <c r="C71" s="190">
        <v>983</v>
      </c>
      <c r="D71" s="190">
        <v>9082</v>
      </c>
      <c r="E71" s="190">
        <v>460</v>
      </c>
      <c r="F71" s="185">
        <f t="shared" si="1"/>
        <v>5.0649636643911036</v>
      </c>
    </row>
    <row r="72" spans="1:6" ht="18.75">
      <c r="A72" s="487"/>
      <c r="B72" s="191" t="s">
        <v>187</v>
      </c>
      <c r="C72" s="190">
        <v>646</v>
      </c>
      <c r="D72" s="190">
        <v>5084</v>
      </c>
      <c r="E72" s="190">
        <v>240</v>
      </c>
      <c r="F72" s="185">
        <f t="shared" si="1"/>
        <v>4.7206923682140047</v>
      </c>
    </row>
    <row r="73" spans="1:6" ht="18.75">
      <c r="A73" s="487"/>
      <c r="B73" s="191" t="s">
        <v>188</v>
      </c>
      <c r="C73" s="190">
        <v>4347</v>
      </c>
      <c r="D73" s="190">
        <v>51676</v>
      </c>
      <c r="E73" s="190">
        <v>3203</v>
      </c>
      <c r="F73" s="185">
        <f t="shared" si="1"/>
        <v>6.1982351575199317</v>
      </c>
    </row>
    <row r="74" spans="1:6" ht="18.75">
      <c r="A74" s="487"/>
      <c r="B74" s="191" t="s">
        <v>189</v>
      </c>
      <c r="C74" s="190">
        <v>28</v>
      </c>
      <c r="D74" s="190">
        <v>161</v>
      </c>
      <c r="E74" s="190">
        <v>1</v>
      </c>
      <c r="F74" s="185">
        <f t="shared" si="1"/>
        <v>0.6211180124223602</v>
      </c>
    </row>
    <row r="75" spans="1:6" ht="18.75">
      <c r="A75" s="487"/>
      <c r="B75" s="191" t="s">
        <v>190</v>
      </c>
      <c r="C75" s="190">
        <v>4769</v>
      </c>
      <c r="D75" s="190">
        <v>44771</v>
      </c>
      <c r="E75" s="190">
        <v>3524</v>
      </c>
      <c r="F75" s="185">
        <f t="shared" si="1"/>
        <v>7.8711666033816536</v>
      </c>
    </row>
    <row r="76" spans="1:6" ht="18.75">
      <c r="A76" s="487"/>
      <c r="B76" s="191" t="s">
        <v>191</v>
      </c>
      <c r="C76" s="190">
        <v>248</v>
      </c>
      <c r="D76" s="190">
        <v>1552</v>
      </c>
      <c r="E76" s="190">
        <v>83</v>
      </c>
      <c r="F76" s="185">
        <f t="shared" si="1"/>
        <v>5.3479381443298966</v>
      </c>
    </row>
    <row r="77" spans="1:6" ht="18.75">
      <c r="A77" s="487"/>
      <c r="B77" s="191" t="s">
        <v>192</v>
      </c>
      <c r="C77" s="190">
        <v>569</v>
      </c>
      <c r="D77" s="190">
        <v>3407</v>
      </c>
      <c r="E77" s="190">
        <v>303</v>
      </c>
      <c r="F77" s="185">
        <f t="shared" si="1"/>
        <v>8.8934546521866746</v>
      </c>
    </row>
    <row r="78" spans="1:6" ht="18.75">
      <c r="A78" s="487"/>
      <c r="B78" s="191" t="s">
        <v>193</v>
      </c>
      <c r="C78" s="190">
        <v>1026</v>
      </c>
      <c r="D78" s="190">
        <v>6258</v>
      </c>
      <c r="E78" s="190">
        <v>459</v>
      </c>
      <c r="F78" s="185">
        <f t="shared" si="1"/>
        <v>7.3346116970278041</v>
      </c>
    </row>
    <row r="79" spans="1:6" ht="18.75">
      <c r="A79" s="487"/>
      <c r="B79" s="191" t="s">
        <v>194</v>
      </c>
      <c r="C79" s="190">
        <v>9151</v>
      </c>
      <c r="D79" s="190">
        <v>105280</v>
      </c>
      <c r="E79" s="190">
        <v>787</v>
      </c>
      <c r="F79" s="185">
        <f t="shared" si="1"/>
        <v>0.7475303951367781</v>
      </c>
    </row>
    <row r="80" spans="1:6" ht="18.75">
      <c r="A80" s="487"/>
      <c r="B80" s="191" t="s">
        <v>195</v>
      </c>
      <c r="C80" s="190">
        <v>1522</v>
      </c>
      <c r="D80" s="190">
        <v>25512</v>
      </c>
      <c r="E80" s="190">
        <v>270</v>
      </c>
      <c r="F80" s="185">
        <f t="shared" si="1"/>
        <v>1.0583254938852305</v>
      </c>
    </row>
    <row r="81" spans="1:6" ht="18.75">
      <c r="A81" s="487"/>
      <c r="B81" s="191" t="s">
        <v>196</v>
      </c>
      <c r="C81" s="190">
        <v>1399</v>
      </c>
      <c r="D81" s="190">
        <v>28725</v>
      </c>
      <c r="E81" s="190">
        <v>357</v>
      </c>
      <c r="F81" s="185">
        <f>IF(D81="","",E81/D81*100)</f>
        <v>1.2428198433420365</v>
      </c>
    </row>
    <row r="82" spans="1:6" ht="18.75">
      <c r="A82" s="487"/>
      <c r="B82" s="191" t="s">
        <v>197</v>
      </c>
      <c r="C82" s="190">
        <v>135</v>
      </c>
      <c r="D82" s="190">
        <v>1349</v>
      </c>
      <c r="E82" s="190">
        <v>14</v>
      </c>
      <c r="F82" s="185">
        <f>IF(D82="","",E82/D82*100)</f>
        <v>1.0378057820607858</v>
      </c>
    </row>
    <row r="83" spans="1:6" ht="18.75">
      <c r="A83" s="487"/>
      <c r="B83" s="191" t="s">
        <v>198</v>
      </c>
      <c r="C83" s="190">
        <v>905</v>
      </c>
      <c r="D83" s="190">
        <v>16405</v>
      </c>
      <c r="E83" s="190">
        <v>69</v>
      </c>
      <c r="F83" s="185">
        <f>IF(D83="","",E83/D83*100)</f>
        <v>0.42060347455044195</v>
      </c>
    </row>
    <row r="84" spans="1:6" ht="18.75">
      <c r="A84" s="487"/>
      <c r="B84" s="191" t="s">
        <v>199</v>
      </c>
      <c r="C84" s="190">
        <v>24815</v>
      </c>
      <c r="D84" s="190">
        <v>256919</v>
      </c>
      <c r="E84" s="190">
        <v>2275</v>
      </c>
      <c r="F84" s="185">
        <f t="shared" si="1"/>
        <v>0.88549309315387337</v>
      </c>
    </row>
    <row r="85" spans="1:6" ht="18.75">
      <c r="A85" s="488"/>
      <c r="B85" s="193" t="s">
        <v>125</v>
      </c>
      <c r="C85" s="194">
        <v>47857</v>
      </c>
      <c r="D85" s="194">
        <v>1246418</v>
      </c>
      <c r="E85" s="194">
        <v>19289</v>
      </c>
      <c r="F85" s="183">
        <f t="shared" ref="F85:F90" si="2">IF(D85="","",E85/D85*100)</f>
        <v>1.5475546726700031</v>
      </c>
    </row>
    <row r="86" spans="1:6" ht="18.75">
      <c r="A86" s="485" t="s">
        <v>200</v>
      </c>
      <c r="B86" s="191" t="s">
        <v>201</v>
      </c>
      <c r="C86" s="195">
        <v>648</v>
      </c>
      <c r="D86" s="195">
        <v>7157</v>
      </c>
      <c r="E86" s="195">
        <v>61</v>
      </c>
      <c r="F86" s="196">
        <f t="shared" si="2"/>
        <v>0.8523124214056168</v>
      </c>
    </row>
    <row r="87" spans="1:6" ht="18.75">
      <c r="A87" s="485"/>
      <c r="B87" s="191" t="s">
        <v>202</v>
      </c>
      <c r="C87" s="195">
        <v>387</v>
      </c>
      <c r="D87" s="195">
        <v>5022</v>
      </c>
      <c r="E87" s="195">
        <v>41</v>
      </c>
      <c r="F87" s="196">
        <f t="shared" si="2"/>
        <v>0.8164078056551175</v>
      </c>
    </row>
    <row r="88" spans="1:6" ht="18.75">
      <c r="A88" s="485"/>
      <c r="B88" s="191" t="s">
        <v>203</v>
      </c>
      <c r="C88" s="195">
        <v>2139</v>
      </c>
      <c r="D88" s="195">
        <v>21342</v>
      </c>
      <c r="E88" s="195">
        <v>227</v>
      </c>
      <c r="F88" s="196">
        <f t="shared" si="2"/>
        <v>1.063630400149939</v>
      </c>
    </row>
    <row r="89" spans="1:6" ht="18.75">
      <c r="A89" s="485"/>
      <c r="B89" s="191" t="s">
        <v>204</v>
      </c>
      <c r="C89" s="195">
        <v>2366</v>
      </c>
      <c r="D89" s="195">
        <v>21067</v>
      </c>
      <c r="E89" s="195">
        <v>295</v>
      </c>
      <c r="F89" s="196">
        <f t="shared" si="2"/>
        <v>1.4002942991408365</v>
      </c>
    </row>
    <row r="90" spans="1:6" ht="19.5" thickBot="1">
      <c r="A90" s="486"/>
      <c r="B90" s="197" t="s">
        <v>125</v>
      </c>
      <c r="C90" s="198">
        <f>2482+C89</f>
        <v>4848</v>
      </c>
      <c r="D90" s="198">
        <f>33521+D89</f>
        <v>54588</v>
      </c>
      <c r="E90" s="198">
        <f>329+E89</f>
        <v>624</v>
      </c>
      <c r="F90" s="199">
        <f t="shared" si="2"/>
        <v>1.1431083754671356</v>
      </c>
    </row>
    <row r="91" spans="1:6" ht="19.5" thickBot="1">
      <c r="A91" s="489" t="s">
        <v>205</v>
      </c>
      <c r="B91" s="490"/>
      <c r="C91" s="200">
        <f>SUM(C5:C9,C12,C85,C90)</f>
        <v>115087</v>
      </c>
      <c r="D91" s="200">
        <f>SUM(D5:D9,D12,D85,D90)</f>
        <v>2445938</v>
      </c>
      <c r="E91" s="200">
        <f>SUM(E5:E9,E12,E85,E90)</f>
        <v>85937</v>
      </c>
      <c r="F91" s="201">
        <f>E91/D91*100</f>
        <v>3.513457822724861</v>
      </c>
    </row>
    <row r="92" spans="1:6" ht="18.75">
      <c r="A92" s="488" t="s">
        <v>206</v>
      </c>
      <c r="B92" s="202" t="s">
        <v>207</v>
      </c>
      <c r="C92" s="203">
        <v>3209</v>
      </c>
      <c r="D92" s="204">
        <v>80666</v>
      </c>
      <c r="E92" s="203">
        <v>2694</v>
      </c>
      <c r="F92" s="205">
        <f>IF(D92="","",E92/D92*100)</f>
        <v>3.3396970222894402</v>
      </c>
    </row>
    <row r="93" spans="1:6" ht="18.75">
      <c r="A93" s="485"/>
      <c r="B93" s="180" t="s">
        <v>208</v>
      </c>
      <c r="C93" s="206">
        <v>7142</v>
      </c>
      <c r="D93" s="206">
        <v>364061</v>
      </c>
      <c r="E93" s="206">
        <v>66445</v>
      </c>
      <c r="F93" s="205">
        <f t="shared" ref="F93:F120" si="3">IF(D93="","",E93/D93*100)</f>
        <v>18.251062321973517</v>
      </c>
    </row>
    <row r="94" spans="1:6" ht="18.75">
      <c r="A94" s="485"/>
      <c r="B94" s="180" t="s">
        <v>209</v>
      </c>
      <c r="C94" s="206">
        <v>27</v>
      </c>
      <c r="D94" s="206">
        <v>355</v>
      </c>
      <c r="E94" s="206">
        <v>17</v>
      </c>
      <c r="F94" s="205">
        <f t="shared" si="3"/>
        <v>4.788732394366197</v>
      </c>
    </row>
    <row r="95" spans="1:6" ht="18.75">
      <c r="A95" s="485"/>
      <c r="B95" s="180" t="s">
        <v>210</v>
      </c>
      <c r="C95" s="206">
        <v>41</v>
      </c>
      <c r="D95" s="206">
        <v>2847</v>
      </c>
      <c r="E95" s="206">
        <v>18</v>
      </c>
      <c r="F95" s="205">
        <f t="shared" si="3"/>
        <v>0.63224446786090627</v>
      </c>
    </row>
    <row r="96" spans="1:6" ht="18.75">
      <c r="A96" s="485"/>
      <c r="B96" s="180" t="s">
        <v>211</v>
      </c>
      <c r="C96" s="206">
        <v>62</v>
      </c>
      <c r="D96" s="206">
        <v>1519</v>
      </c>
      <c r="E96" s="206">
        <v>31</v>
      </c>
      <c r="F96" s="205">
        <f t="shared" si="3"/>
        <v>2.0408163265306123</v>
      </c>
    </row>
    <row r="97" spans="1:7" ht="18.75">
      <c r="A97" s="485"/>
      <c r="B97" s="180" t="s">
        <v>212</v>
      </c>
      <c r="C97" s="206">
        <v>19</v>
      </c>
      <c r="D97" s="206">
        <v>255</v>
      </c>
      <c r="E97" s="206">
        <v>22</v>
      </c>
      <c r="F97" s="205">
        <f>IF(D97="","",E97/D97*100)</f>
        <v>8.6274509803921564</v>
      </c>
    </row>
    <row r="98" spans="1:7" ht="18.75">
      <c r="A98" s="485"/>
      <c r="B98" s="180" t="s">
        <v>213</v>
      </c>
      <c r="C98" s="206">
        <v>21</v>
      </c>
      <c r="D98" s="206">
        <v>488</v>
      </c>
      <c r="E98" s="206">
        <v>85</v>
      </c>
      <c r="F98" s="205">
        <f t="shared" si="3"/>
        <v>17.418032786885245</v>
      </c>
    </row>
    <row r="99" spans="1:7" ht="18.75">
      <c r="A99" s="485"/>
      <c r="B99" s="180" t="s">
        <v>214</v>
      </c>
      <c r="C99" s="206">
        <v>8</v>
      </c>
      <c r="D99" s="206">
        <v>251</v>
      </c>
      <c r="E99" s="206">
        <v>34</v>
      </c>
      <c r="F99" s="205">
        <f t="shared" si="3"/>
        <v>13.545816733067728</v>
      </c>
    </row>
    <row r="100" spans="1:7" ht="18.75">
      <c r="A100" s="485"/>
      <c r="B100" s="180" t="s">
        <v>215</v>
      </c>
      <c r="C100" s="206">
        <v>20</v>
      </c>
      <c r="D100" s="206">
        <v>235</v>
      </c>
      <c r="E100" s="206">
        <v>2</v>
      </c>
      <c r="F100" s="205">
        <f t="shared" si="3"/>
        <v>0.85106382978723405</v>
      </c>
    </row>
    <row r="101" spans="1:7" ht="18.75">
      <c r="A101" s="485"/>
      <c r="B101" s="207" t="s">
        <v>216</v>
      </c>
      <c r="C101" s="206">
        <v>48</v>
      </c>
      <c r="D101" s="206">
        <v>786</v>
      </c>
      <c r="E101" s="206">
        <v>22</v>
      </c>
      <c r="F101" s="205">
        <f t="shared" si="3"/>
        <v>2.7989821882951653</v>
      </c>
    </row>
    <row r="102" spans="1:7" ht="18.75">
      <c r="A102" s="485"/>
      <c r="B102" s="180" t="s">
        <v>217</v>
      </c>
      <c r="C102" s="206">
        <v>8</v>
      </c>
      <c r="D102" s="206">
        <v>162</v>
      </c>
      <c r="E102" s="206">
        <v>20</v>
      </c>
      <c r="F102" s="205">
        <f t="shared" si="3"/>
        <v>12.345679012345679</v>
      </c>
    </row>
    <row r="103" spans="1:7" ht="18.75">
      <c r="A103" s="485"/>
      <c r="B103" s="180" t="s">
        <v>218</v>
      </c>
      <c r="C103" s="206">
        <v>5</v>
      </c>
      <c r="D103" s="206">
        <v>172</v>
      </c>
      <c r="E103" s="206">
        <v>46</v>
      </c>
      <c r="F103" s="205">
        <f t="shared" si="3"/>
        <v>26.744186046511626</v>
      </c>
    </row>
    <row r="104" spans="1:7" ht="18.75">
      <c r="A104" s="485"/>
      <c r="B104" s="180" t="s">
        <v>219</v>
      </c>
      <c r="C104" s="206">
        <v>3</v>
      </c>
      <c r="D104" s="206">
        <v>20</v>
      </c>
      <c r="E104" s="206">
        <v>0</v>
      </c>
      <c r="F104" s="205">
        <f t="shared" si="3"/>
        <v>0</v>
      </c>
    </row>
    <row r="105" spans="1:7" ht="18.75">
      <c r="A105" s="485"/>
      <c r="B105" s="180" t="s">
        <v>220</v>
      </c>
      <c r="C105" s="206">
        <v>54</v>
      </c>
      <c r="D105" s="206">
        <v>1125</v>
      </c>
      <c r="E105" s="206">
        <v>14</v>
      </c>
      <c r="F105" s="205">
        <f t="shared" si="3"/>
        <v>1.2444444444444445</v>
      </c>
      <c r="G105" s="208"/>
    </row>
    <row r="106" spans="1:7" ht="18.75">
      <c r="A106" s="485"/>
      <c r="B106" s="180" t="s">
        <v>221</v>
      </c>
      <c r="C106" s="206">
        <v>3</v>
      </c>
      <c r="D106" s="206">
        <v>17</v>
      </c>
      <c r="E106" s="206">
        <v>0</v>
      </c>
      <c r="F106" s="205">
        <f t="shared" si="3"/>
        <v>0</v>
      </c>
    </row>
    <row r="107" spans="1:7" ht="18.75">
      <c r="A107" s="485"/>
      <c r="B107" s="180" t="s">
        <v>222</v>
      </c>
      <c r="C107" s="206">
        <v>97</v>
      </c>
      <c r="D107" s="206">
        <v>1580</v>
      </c>
      <c r="E107" s="206">
        <v>77</v>
      </c>
      <c r="F107" s="205">
        <f t="shared" si="3"/>
        <v>4.8734177215189876</v>
      </c>
    </row>
    <row r="108" spans="1:7" ht="18.75">
      <c r="A108" s="485"/>
      <c r="B108" s="180" t="s">
        <v>223</v>
      </c>
      <c r="C108" s="206">
        <v>220</v>
      </c>
      <c r="D108" s="206">
        <v>4235</v>
      </c>
      <c r="E108" s="206">
        <v>87</v>
      </c>
      <c r="F108" s="205">
        <f t="shared" si="3"/>
        <v>2.0543093270366</v>
      </c>
    </row>
    <row r="109" spans="1:7" ht="18.75">
      <c r="A109" s="485"/>
      <c r="B109" s="180" t="s">
        <v>224</v>
      </c>
      <c r="C109" s="206">
        <v>0</v>
      </c>
      <c r="D109" s="206">
        <v>0</v>
      </c>
      <c r="E109" s="206">
        <v>0</v>
      </c>
      <c r="F109" s="205">
        <v>0</v>
      </c>
    </row>
    <row r="110" spans="1:7" ht="18.75">
      <c r="A110" s="485"/>
      <c r="B110" s="180" t="s">
        <v>225</v>
      </c>
      <c r="C110" s="206">
        <v>1</v>
      </c>
      <c r="D110" s="206">
        <v>78</v>
      </c>
      <c r="E110" s="206">
        <v>47</v>
      </c>
      <c r="F110" s="205">
        <f t="shared" si="3"/>
        <v>60.256410256410255</v>
      </c>
    </row>
    <row r="111" spans="1:7" ht="18.75">
      <c r="A111" s="485"/>
      <c r="B111" s="180" t="s">
        <v>226</v>
      </c>
      <c r="C111" s="206">
        <v>15</v>
      </c>
      <c r="D111" s="206">
        <v>672</v>
      </c>
      <c r="E111" s="206">
        <v>36</v>
      </c>
      <c r="F111" s="205">
        <f t="shared" si="3"/>
        <v>5.3571428571428568</v>
      </c>
    </row>
    <row r="112" spans="1:7" ht="18.75">
      <c r="A112" s="485"/>
      <c r="B112" s="180" t="s">
        <v>227</v>
      </c>
      <c r="C112" s="206">
        <v>6</v>
      </c>
      <c r="D112" s="206">
        <v>80</v>
      </c>
      <c r="E112" s="206">
        <v>10</v>
      </c>
      <c r="F112" s="205">
        <f t="shared" si="3"/>
        <v>12.5</v>
      </c>
    </row>
    <row r="113" spans="1:12" ht="18.75">
      <c r="A113" s="485"/>
      <c r="B113" s="180" t="s">
        <v>228</v>
      </c>
      <c r="C113" s="206">
        <v>5</v>
      </c>
      <c r="D113" s="206">
        <v>202</v>
      </c>
      <c r="E113" s="206">
        <v>28</v>
      </c>
      <c r="F113" s="205">
        <f t="shared" si="3"/>
        <v>13.861386138613863</v>
      </c>
    </row>
    <row r="114" spans="1:12" s="171" customFormat="1" ht="18.75">
      <c r="A114" s="485"/>
      <c r="B114" s="180" t="s">
        <v>229</v>
      </c>
      <c r="C114" s="195">
        <v>965</v>
      </c>
      <c r="D114" s="195">
        <v>7936</v>
      </c>
      <c r="E114" s="195">
        <v>1071</v>
      </c>
      <c r="F114" s="205">
        <f>IF(D114="","",E114/D114*100)</f>
        <v>13.495463709677418</v>
      </c>
    </row>
    <row r="115" spans="1:12" ht="18.75">
      <c r="A115" s="485"/>
      <c r="B115" s="180" t="s">
        <v>230</v>
      </c>
      <c r="C115" s="195">
        <v>1624</v>
      </c>
      <c r="D115" s="195">
        <v>61702</v>
      </c>
      <c r="E115" s="195">
        <v>3802</v>
      </c>
      <c r="F115" s="205">
        <f t="shared" si="3"/>
        <v>6.1618748176720368</v>
      </c>
    </row>
    <row r="116" spans="1:12" ht="19.5">
      <c r="A116" s="485"/>
      <c r="B116" s="209" t="s">
        <v>231</v>
      </c>
      <c r="C116" s="206">
        <v>1187</v>
      </c>
      <c r="D116" s="206">
        <v>64692</v>
      </c>
      <c r="E116" s="206">
        <v>13090</v>
      </c>
      <c r="F116" s="205">
        <f t="shared" si="3"/>
        <v>20.234341185927164</v>
      </c>
    </row>
    <row r="117" spans="1:12" ht="18.75">
      <c r="A117" s="485"/>
      <c r="B117" s="180" t="s">
        <v>232</v>
      </c>
      <c r="C117" s="206">
        <v>8</v>
      </c>
      <c r="D117" s="206">
        <v>56</v>
      </c>
      <c r="E117" s="206">
        <v>2</v>
      </c>
      <c r="F117" s="205">
        <f t="shared" si="3"/>
        <v>3.5714285714285712</v>
      </c>
    </row>
    <row r="118" spans="1:12" ht="18.75">
      <c r="A118" s="485"/>
      <c r="B118" s="180" t="s">
        <v>233</v>
      </c>
      <c r="C118" s="206">
        <v>715</v>
      </c>
      <c r="D118" s="206">
        <v>76174</v>
      </c>
      <c r="E118" s="206">
        <v>1958</v>
      </c>
      <c r="F118" s="205">
        <f t="shared" si="3"/>
        <v>2.5704308556725395</v>
      </c>
    </row>
    <row r="119" spans="1:12" ht="18.75">
      <c r="A119" s="485"/>
      <c r="B119" s="180" t="s">
        <v>234</v>
      </c>
      <c r="C119" s="206">
        <v>2346</v>
      </c>
      <c r="D119" s="206">
        <v>165415</v>
      </c>
      <c r="E119" s="206">
        <v>15315</v>
      </c>
      <c r="F119" s="205">
        <f t="shared" si="3"/>
        <v>9.25853157210652</v>
      </c>
    </row>
    <row r="120" spans="1:12" ht="19.5" thickBot="1">
      <c r="A120" s="486"/>
      <c r="B120" s="180" t="s">
        <v>235</v>
      </c>
      <c r="C120" s="210">
        <v>1242</v>
      </c>
      <c r="D120" s="210">
        <v>20473</v>
      </c>
      <c r="E120" s="210">
        <v>1037</v>
      </c>
      <c r="F120" s="211">
        <f t="shared" si="3"/>
        <v>5.0652078347091294</v>
      </c>
    </row>
    <row r="121" spans="1:12" ht="19.5" thickBot="1">
      <c r="A121" s="489" t="s">
        <v>236</v>
      </c>
      <c r="B121" s="490"/>
      <c r="C121" s="200">
        <v>13413</v>
      </c>
      <c r="D121" s="200">
        <f>SUM(D92:D120)</f>
        <v>856254</v>
      </c>
      <c r="E121" s="200">
        <f>SUM(E92:E120)</f>
        <v>106010</v>
      </c>
      <c r="F121" s="212">
        <f>IF(D121="","",E121/D121*100)</f>
        <v>12.380672090290965</v>
      </c>
    </row>
    <row r="122" spans="1:12" ht="19.5" thickBot="1">
      <c r="A122" s="489" t="s">
        <v>237</v>
      </c>
      <c r="B122" s="490"/>
      <c r="C122" s="213">
        <f>C91+C121</f>
        <v>128500</v>
      </c>
      <c r="D122" s="213">
        <f>D91+D121</f>
        <v>3302192</v>
      </c>
      <c r="E122" s="213">
        <f>E91+E121</f>
        <v>191947</v>
      </c>
      <c r="F122" s="214">
        <f>IF(D122="","",E122/D122*100)</f>
        <v>5.8127147058681023</v>
      </c>
    </row>
    <row r="123" spans="1:12" ht="18.75">
      <c r="A123" s="215" t="s">
        <v>238</v>
      </c>
      <c r="B123" s="215"/>
      <c r="C123" s="216"/>
      <c r="D123" s="216"/>
      <c r="E123" s="216"/>
      <c r="F123" s="217"/>
    </row>
    <row r="124" spans="1:12" ht="16.5">
      <c r="A124" s="218" t="s">
        <v>239</v>
      </c>
      <c r="B124" s="219"/>
      <c r="C124" s="220"/>
      <c r="H124" s="480"/>
      <c r="I124" s="481"/>
      <c r="J124" s="481"/>
      <c r="K124" s="481"/>
      <c r="L124" s="481"/>
    </row>
    <row r="125" spans="1:12" ht="16.5">
      <c r="A125" s="219"/>
      <c r="B125" s="223" t="s">
        <v>240</v>
      </c>
      <c r="C125" s="220"/>
      <c r="H125" s="481"/>
      <c r="I125" s="481"/>
      <c r="J125" s="481"/>
      <c r="K125" s="481"/>
      <c r="L125" s="481"/>
    </row>
    <row r="126" spans="1:12" ht="16.5">
      <c r="A126" s="223" t="s">
        <v>241</v>
      </c>
      <c r="B126" s="223"/>
      <c r="C126" s="224"/>
      <c r="D126" s="224"/>
    </row>
    <row r="127" spans="1:12" ht="16.5">
      <c r="A127" s="223"/>
      <c r="B127" s="223" t="s">
        <v>242</v>
      </c>
      <c r="C127" s="224"/>
      <c r="D127" s="224"/>
    </row>
    <row r="128" spans="1:12" ht="18">
      <c r="A128" s="224" t="s">
        <v>243</v>
      </c>
      <c r="B128" s="225"/>
    </row>
    <row r="129" spans="2:2" ht="16.5">
      <c r="B129" s="224"/>
    </row>
  </sheetData>
  <mergeCells count="12">
    <mergeCell ref="H124:L125"/>
    <mergeCell ref="A1:F1"/>
    <mergeCell ref="A4:B4"/>
    <mergeCell ref="A10:A12"/>
    <mergeCell ref="A13:A19"/>
    <mergeCell ref="A20:A59"/>
    <mergeCell ref="A60:A85"/>
    <mergeCell ref="A86:A90"/>
    <mergeCell ref="A91:B91"/>
    <mergeCell ref="A92:A120"/>
    <mergeCell ref="A121:B121"/>
    <mergeCell ref="A122:B122"/>
  </mergeCells>
  <phoneticPr fontId="4"/>
  <pageMargins left="0.78740157480314965" right="0.62992125984251968" top="0.98425196850393704" bottom="1.5748031496062993" header="0.51181102362204722" footer="0.51181102362204722"/>
  <pageSetup paperSize="9" scale="92" fitToHeight="4" orientation="portrait" r:id="rId1"/>
  <headerFooter alignWithMargins="0"/>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4A2F-FF73-4C19-B3C6-8411FAFA616F}">
  <sheetPr>
    <pageSetUpPr fitToPage="1"/>
  </sheetPr>
  <dimension ref="A1:H48"/>
  <sheetViews>
    <sheetView view="pageBreakPreview" zoomScale="115" zoomScaleNormal="100" zoomScaleSheetLayoutView="115" workbookViewId="0">
      <pane ySplit="2" topLeftCell="A39" activePane="bottomLeft" state="frozen"/>
      <selection sqref="A1:Y1"/>
      <selection pane="bottomLeft" activeCell="H41" sqref="H41"/>
    </sheetView>
  </sheetViews>
  <sheetFormatPr defaultRowHeight="13.5"/>
  <cols>
    <col min="1" max="1" width="15.1640625" style="119" customWidth="1"/>
    <col min="2" max="7" width="15.1640625" style="92" customWidth="1"/>
    <col min="8" max="8" width="15.1640625" style="243" customWidth="1"/>
    <col min="9" max="256" width="9.33203125" style="92"/>
    <col min="257" max="264" width="15.1640625" style="92" customWidth="1"/>
    <col min="265" max="512" width="9.33203125" style="92"/>
    <col min="513" max="520" width="15.1640625" style="92" customWidth="1"/>
    <col min="521" max="768" width="9.33203125" style="92"/>
    <col min="769" max="776" width="15.1640625" style="92" customWidth="1"/>
    <col min="777" max="1024" width="9.33203125" style="92"/>
    <col min="1025" max="1032" width="15.1640625" style="92" customWidth="1"/>
    <col min="1033" max="1280" width="9.33203125" style="92"/>
    <col min="1281" max="1288" width="15.1640625" style="92" customWidth="1"/>
    <col min="1289" max="1536" width="9.33203125" style="92"/>
    <col min="1537" max="1544" width="15.1640625" style="92" customWidth="1"/>
    <col min="1545" max="1792" width="9.33203125" style="92"/>
    <col min="1793" max="1800" width="15.1640625" style="92" customWidth="1"/>
    <col min="1801" max="2048" width="9.33203125" style="92"/>
    <col min="2049" max="2056" width="15.1640625" style="92" customWidth="1"/>
    <col min="2057" max="2304" width="9.33203125" style="92"/>
    <col min="2305" max="2312" width="15.1640625" style="92" customWidth="1"/>
    <col min="2313" max="2560" width="9.33203125" style="92"/>
    <col min="2561" max="2568" width="15.1640625" style="92" customWidth="1"/>
    <col min="2569" max="2816" width="9.33203125" style="92"/>
    <col min="2817" max="2824" width="15.1640625" style="92" customWidth="1"/>
    <col min="2825" max="3072" width="9.33203125" style="92"/>
    <col min="3073" max="3080" width="15.1640625" style="92" customWidth="1"/>
    <col min="3081" max="3328" width="9.33203125" style="92"/>
    <col min="3329" max="3336" width="15.1640625" style="92" customWidth="1"/>
    <col min="3337" max="3584" width="9.33203125" style="92"/>
    <col min="3585" max="3592" width="15.1640625" style="92" customWidth="1"/>
    <col min="3593" max="3840" width="9.33203125" style="92"/>
    <col min="3841" max="3848" width="15.1640625" style="92" customWidth="1"/>
    <col min="3849" max="4096" width="9.33203125" style="92"/>
    <col min="4097" max="4104" width="15.1640625" style="92" customWidth="1"/>
    <col min="4105" max="4352" width="9.33203125" style="92"/>
    <col min="4353" max="4360" width="15.1640625" style="92" customWidth="1"/>
    <col min="4361" max="4608" width="9.33203125" style="92"/>
    <col min="4609" max="4616" width="15.1640625" style="92" customWidth="1"/>
    <col min="4617" max="4864" width="9.33203125" style="92"/>
    <col min="4865" max="4872" width="15.1640625" style="92" customWidth="1"/>
    <col min="4873" max="5120" width="9.33203125" style="92"/>
    <col min="5121" max="5128" width="15.1640625" style="92" customWidth="1"/>
    <col min="5129" max="5376" width="9.33203125" style="92"/>
    <col min="5377" max="5384" width="15.1640625" style="92" customWidth="1"/>
    <col min="5385" max="5632" width="9.33203125" style="92"/>
    <col min="5633" max="5640" width="15.1640625" style="92" customWidth="1"/>
    <col min="5641" max="5888" width="9.33203125" style="92"/>
    <col min="5889" max="5896" width="15.1640625" style="92" customWidth="1"/>
    <col min="5897" max="6144" width="9.33203125" style="92"/>
    <col min="6145" max="6152" width="15.1640625" style="92" customWidth="1"/>
    <col min="6153" max="6400" width="9.33203125" style="92"/>
    <col min="6401" max="6408" width="15.1640625" style="92" customWidth="1"/>
    <col min="6409" max="6656" width="9.33203125" style="92"/>
    <col min="6657" max="6664" width="15.1640625" style="92" customWidth="1"/>
    <col min="6665" max="6912" width="9.33203125" style="92"/>
    <col min="6913" max="6920" width="15.1640625" style="92" customWidth="1"/>
    <col min="6921" max="7168" width="9.33203125" style="92"/>
    <col min="7169" max="7176" width="15.1640625" style="92" customWidth="1"/>
    <col min="7177" max="7424" width="9.33203125" style="92"/>
    <col min="7425" max="7432" width="15.1640625" style="92" customWidth="1"/>
    <col min="7433" max="7680" width="9.33203125" style="92"/>
    <col min="7681" max="7688" width="15.1640625" style="92" customWidth="1"/>
    <col min="7689" max="7936" width="9.33203125" style="92"/>
    <col min="7937" max="7944" width="15.1640625" style="92" customWidth="1"/>
    <col min="7945" max="8192" width="9.33203125" style="92"/>
    <col min="8193" max="8200" width="15.1640625" style="92" customWidth="1"/>
    <col min="8201" max="8448" width="9.33203125" style="92"/>
    <col min="8449" max="8456" width="15.1640625" style="92" customWidth="1"/>
    <col min="8457" max="8704" width="9.33203125" style="92"/>
    <col min="8705" max="8712" width="15.1640625" style="92" customWidth="1"/>
    <col min="8713" max="8960" width="9.33203125" style="92"/>
    <col min="8961" max="8968" width="15.1640625" style="92" customWidth="1"/>
    <col min="8969" max="9216" width="9.33203125" style="92"/>
    <col min="9217" max="9224" width="15.1640625" style="92" customWidth="1"/>
    <col min="9225" max="9472" width="9.33203125" style="92"/>
    <col min="9473" max="9480" width="15.1640625" style="92" customWidth="1"/>
    <col min="9481" max="9728" width="9.33203125" style="92"/>
    <col min="9729" max="9736" width="15.1640625" style="92" customWidth="1"/>
    <col min="9737" max="9984" width="9.33203125" style="92"/>
    <col min="9985" max="9992" width="15.1640625" style="92" customWidth="1"/>
    <col min="9993" max="10240" width="9.33203125" style="92"/>
    <col min="10241" max="10248" width="15.1640625" style="92" customWidth="1"/>
    <col min="10249" max="10496" width="9.33203125" style="92"/>
    <col min="10497" max="10504" width="15.1640625" style="92" customWidth="1"/>
    <col min="10505" max="10752" width="9.33203125" style="92"/>
    <col min="10753" max="10760" width="15.1640625" style="92" customWidth="1"/>
    <col min="10761" max="11008" width="9.33203125" style="92"/>
    <col min="11009" max="11016" width="15.1640625" style="92" customWidth="1"/>
    <col min="11017" max="11264" width="9.33203125" style="92"/>
    <col min="11265" max="11272" width="15.1640625" style="92" customWidth="1"/>
    <col min="11273" max="11520" width="9.33203125" style="92"/>
    <col min="11521" max="11528" width="15.1640625" style="92" customWidth="1"/>
    <col min="11529" max="11776" width="9.33203125" style="92"/>
    <col min="11777" max="11784" width="15.1640625" style="92" customWidth="1"/>
    <col min="11785" max="12032" width="9.33203125" style="92"/>
    <col min="12033" max="12040" width="15.1640625" style="92" customWidth="1"/>
    <col min="12041" max="12288" width="9.33203125" style="92"/>
    <col min="12289" max="12296" width="15.1640625" style="92" customWidth="1"/>
    <col min="12297" max="12544" width="9.33203125" style="92"/>
    <col min="12545" max="12552" width="15.1640625" style="92" customWidth="1"/>
    <col min="12553" max="12800" width="9.33203125" style="92"/>
    <col min="12801" max="12808" width="15.1640625" style="92" customWidth="1"/>
    <col min="12809" max="13056" width="9.33203125" style="92"/>
    <col min="13057" max="13064" width="15.1640625" style="92" customWidth="1"/>
    <col min="13065" max="13312" width="9.33203125" style="92"/>
    <col min="13313" max="13320" width="15.1640625" style="92" customWidth="1"/>
    <col min="13321" max="13568" width="9.33203125" style="92"/>
    <col min="13569" max="13576" width="15.1640625" style="92" customWidth="1"/>
    <col min="13577" max="13824" width="9.33203125" style="92"/>
    <col min="13825" max="13832" width="15.1640625" style="92" customWidth="1"/>
    <col min="13833" max="14080" width="9.33203125" style="92"/>
    <col min="14081" max="14088" width="15.1640625" style="92" customWidth="1"/>
    <col min="14089" max="14336" width="9.33203125" style="92"/>
    <col min="14337" max="14344" width="15.1640625" style="92" customWidth="1"/>
    <col min="14345" max="14592" width="9.33203125" style="92"/>
    <col min="14593" max="14600" width="15.1640625" style="92" customWidth="1"/>
    <col min="14601" max="14848" width="9.33203125" style="92"/>
    <col min="14849" max="14856" width="15.1640625" style="92" customWidth="1"/>
    <col min="14857" max="15104" width="9.33203125" style="92"/>
    <col min="15105" max="15112" width="15.1640625" style="92" customWidth="1"/>
    <col min="15113" max="15360" width="9.33203125" style="92"/>
    <col min="15361" max="15368" width="15.1640625" style="92" customWidth="1"/>
    <col min="15369" max="15616" width="9.33203125" style="92"/>
    <col min="15617" max="15624" width="15.1640625" style="92" customWidth="1"/>
    <col min="15625" max="15872" width="9.33203125" style="92"/>
    <col min="15873" max="15880" width="15.1640625" style="92" customWidth="1"/>
    <col min="15881" max="16128" width="9.33203125" style="92"/>
    <col min="16129" max="16136" width="15.1640625" style="92" customWidth="1"/>
    <col min="16137" max="16384" width="9.33203125" style="92"/>
  </cols>
  <sheetData>
    <row r="1" spans="1:8" ht="38.25" customHeight="1">
      <c r="A1" s="491" t="s">
        <v>244</v>
      </c>
      <c r="B1" s="491"/>
      <c r="C1" s="491"/>
      <c r="D1" s="491"/>
      <c r="E1" s="491"/>
      <c r="F1" s="491"/>
      <c r="G1" s="491"/>
      <c r="H1" s="491"/>
    </row>
    <row r="2" spans="1:8" ht="82.5" customHeight="1">
      <c r="A2" s="226" t="s">
        <v>245</v>
      </c>
      <c r="B2" s="227" t="s">
        <v>246</v>
      </c>
      <c r="C2" s="228" t="s">
        <v>247</v>
      </c>
      <c r="D2" s="228" t="s">
        <v>248</v>
      </c>
      <c r="E2" s="228" t="s">
        <v>249</v>
      </c>
      <c r="F2" s="227" t="s">
        <v>94</v>
      </c>
      <c r="G2" s="227" t="s">
        <v>250</v>
      </c>
      <c r="H2" s="229" t="s">
        <v>251</v>
      </c>
    </row>
    <row r="3" spans="1:8" ht="22.5" customHeight="1">
      <c r="A3" s="230" t="s">
        <v>252</v>
      </c>
      <c r="B3" s="231">
        <v>260629</v>
      </c>
      <c r="C3" s="231">
        <v>33391</v>
      </c>
      <c r="D3" s="231">
        <v>5905</v>
      </c>
      <c r="E3" s="231">
        <v>80</v>
      </c>
      <c r="F3" s="231">
        <f t="shared" ref="F3:F31" si="0">SUM(C3:E3)</f>
        <v>39376</v>
      </c>
      <c r="G3" s="231">
        <v>87</v>
      </c>
      <c r="H3" s="232">
        <f t="shared" ref="H3:H31" si="1">F3/B3*100</f>
        <v>15.108065487723929</v>
      </c>
    </row>
    <row r="4" spans="1:8" ht="22.5" customHeight="1">
      <c r="A4" s="233">
        <v>61</v>
      </c>
      <c r="B4" s="97">
        <v>251822</v>
      </c>
      <c r="C4" s="97">
        <v>34232</v>
      </c>
      <c r="D4" s="97">
        <v>5614</v>
      </c>
      <c r="E4" s="97">
        <v>75</v>
      </c>
      <c r="F4" s="97">
        <f t="shared" si="0"/>
        <v>39921</v>
      </c>
      <c r="G4" s="97">
        <v>140</v>
      </c>
      <c r="H4" s="234">
        <f t="shared" si="1"/>
        <v>15.852864324800853</v>
      </c>
    </row>
    <row r="5" spans="1:8" ht="22.5" customHeight="1">
      <c r="A5" s="233">
        <v>62</v>
      </c>
      <c r="B5" s="97">
        <v>237310</v>
      </c>
      <c r="C5" s="97">
        <v>29111</v>
      </c>
      <c r="D5" s="97">
        <v>4645</v>
      </c>
      <c r="E5" s="97">
        <v>93</v>
      </c>
      <c r="F5" s="97">
        <f t="shared" si="0"/>
        <v>33849</v>
      </c>
      <c r="G5" s="97">
        <v>104</v>
      </c>
      <c r="H5" s="234">
        <f t="shared" si="1"/>
        <v>14.263621423454554</v>
      </c>
    </row>
    <row r="6" spans="1:8" ht="22.5" customHeight="1">
      <c r="A6" s="233">
        <v>63</v>
      </c>
      <c r="B6" s="97">
        <v>228425</v>
      </c>
      <c r="C6" s="97">
        <v>27164</v>
      </c>
      <c r="D6" s="97">
        <v>4209</v>
      </c>
      <c r="E6" s="97">
        <v>64</v>
      </c>
      <c r="F6" s="97">
        <f t="shared" si="0"/>
        <v>31437</v>
      </c>
      <c r="G6" s="97">
        <v>60</v>
      </c>
      <c r="H6" s="234">
        <f t="shared" si="1"/>
        <v>13.762504104191747</v>
      </c>
    </row>
    <row r="7" spans="1:8" ht="22.5" customHeight="1">
      <c r="A7" s="233" t="s">
        <v>73</v>
      </c>
      <c r="B7" s="97">
        <v>219624</v>
      </c>
      <c r="C7" s="97">
        <v>25364</v>
      </c>
      <c r="D7" s="97">
        <v>3864</v>
      </c>
      <c r="E7" s="97">
        <v>66</v>
      </c>
      <c r="F7" s="97">
        <f t="shared" si="0"/>
        <v>29294</v>
      </c>
      <c r="G7" s="97">
        <v>63</v>
      </c>
      <c r="H7" s="234">
        <f t="shared" si="1"/>
        <v>13.338250828689032</v>
      </c>
    </row>
    <row r="8" spans="1:8" ht="22.5" customHeight="1">
      <c r="A8" s="233">
        <v>3</v>
      </c>
      <c r="B8" s="97">
        <v>229139</v>
      </c>
      <c r="C8" s="97">
        <v>22799</v>
      </c>
      <c r="D8" s="97">
        <v>3475</v>
      </c>
      <c r="E8" s="97">
        <v>50</v>
      </c>
      <c r="F8" s="97">
        <f t="shared" si="0"/>
        <v>26324</v>
      </c>
      <c r="G8" s="97">
        <v>47</v>
      </c>
      <c r="H8" s="234">
        <f t="shared" si="1"/>
        <v>11.488223305504519</v>
      </c>
    </row>
    <row r="9" spans="1:8" ht="22.5" customHeight="1">
      <c r="A9" s="233">
        <v>4</v>
      </c>
      <c r="B9" s="97">
        <v>220988</v>
      </c>
      <c r="C9" s="97">
        <v>18782</v>
      </c>
      <c r="D9" s="97">
        <v>3249</v>
      </c>
      <c r="E9" s="97">
        <v>52</v>
      </c>
      <c r="F9" s="97">
        <f t="shared" si="0"/>
        <v>22083</v>
      </c>
      <c r="G9" s="97">
        <v>63</v>
      </c>
      <c r="H9" s="234">
        <f t="shared" si="1"/>
        <v>9.9928502905135126</v>
      </c>
    </row>
    <row r="10" spans="1:8" ht="22.5" customHeight="1">
      <c r="A10" s="233">
        <v>5</v>
      </c>
      <c r="B10" s="97">
        <v>219607</v>
      </c>
      <c r="C10" s="97">
        <v>19888</v>
      </c>
      <c r="D10" s="97">
        <v>3138</v>
      </c>
      <c r="E10" s="97">
        <v>36</v>
      </c>
      <c r="F10" s="97">
        <f t="shared" si="0"/>
        <v>23062</v>
      </c>
      <c r="G10" s="97">
        <v>27</v>
      </c>
      <c r="H10" s="234">
        <f t="shared" si="1"/>
        <v>10.501486746779474</v>
      </c>
    </row>
    <row r="11" spans="1:8" ht="22.5" customHeight="1">
      <c r="A11" s="233">
        <v>6</v>
      </c>
      <c r="B11" s="97">
        <v>215174</v>
      </c>
      <c r="C11" s="97">
        <v>19107</v>
      </c>
      <c r="D11" s="97">
        <v>2969</v>
      </c>
      <c r="E11" s="97">
        <v>43</v>
      </c>
      <c r="F11" s="97">
        <f t="shared" si="0"/>
        <v>22119</v>
      </c>
      <c r="G11" s="97">
        <v>54</v>
      </c>
      <c r="H11" s="234">
        <f t="shared" si="1"/>
        <v>10.279587682526699</v>
      </c>
    </row>
    <row r="12" spans="1:8" ht="22.5" customHeight="1">
      <c r="A12" s="233">
        <v>7</v>
      </c>
      <c r="B12" s="97">
        <v>212586</v>
      </c>
      <c r="C12" s="97">
        <v>16304</v>
      </c>
      <c r="D12" s="97">
        <v>2761</v>
      </c>
      <c r="E12" s="97">
        <v>110</v>
      </c>
      <c r="F12" s="97">
        <f t="shared" si="0"/>
        <v>19175</v>
      </c>
      <c r="G12" s="97">
        <v>71</v>
      </c>
      <c r="H12" s="234">
        <f t="shared" si="1"/>
        <v>9.0198790136697617</v>
      </c>
    </row>
    <row r="13" spans="1:8" ht="22.5" customHeight="1">
      <c r="A13" s="233">
        <v>8</v>
      </c>
      <c r="B13" s="97">
        <v>209520</v>
      </c>
      <c r="C13" s="97">
        <v>15958</v>
      </c>
      <c r="D13" s="97">
        <v>2520</v>
      </c>
      <c r="E13" s="97">
        <v>34</v>
      </c>
      <c r="F13" s="97">
        <f t="shared" si="0"/>
        <v>18512</v>
      </c>
      <c r="G13" s="97">
        <v>32</v>
      </c>
      <c r="H13" s="234">
        <f t="shared" si="1"/>
        <v>8.8354333715158457</v>
      </c>
    </row>
    <row r="14" spans="1:8" ht="22.5" customHeight="1">
      <c r="A14" s="233">
        <v>9</v>
      </c>
      <c r="B14" s="97">
        <v>214819</v>
      </c>
      <c r="C14" s="97">
        <v>14626</v>
      </c>
      <c r="D14" s="97">
        <v>2087</v>
      </c>
      <c r="E14" s="97">
        <v>29</v>
      </c>
      <c r="F14" s="97">
        <f t="shared" si="0"/>
        <v>16742</v>
      </c>
      <c r="G14" s="97">
        <v>40</v>
      </c>
      <c r="H14" s="234">
        <f t="shared" si="1"/>
        <v>7.7935378155563519</v>
      </c>
    </row>
    <row r="15" spans="1:8" ht="22.5" customHeight="1">
      <c r="A15" s="233">
        <v>10</v>
      </c>
      <c r="B15" s="97">
        <v>206138</v>
      </c>
      <c r="C15" s="97">
        <v>13514</v>
      </c>
      <c r="D15" s="97">
        <v>1993</v>
      </c>
      <c r="E15" s="97">
        <v>22</v>
      </c>
      <c r="F15" s="97">
        <f t="shared" si="0"/>
        <v>15529</v>
      </c>
      <c r="G15" s="97">
        <v>20</v>
      </c>
      <c r="H15" s="234">
        <f t="shared" si="1"/>
        <v>7.533302932986639</v>
      </c>
    </row>
    <row r="16" spans="1:8" ht="22.5" customHeight="1">
      <c r="A16" s="233">
        <v>11</v>
      </c>
      <c r="B16" s="97">
        <v>191432</v>
      </c>
      <c r="C16" s="97">
        <v>13143</v>
      </c>
      <c r="D16" s="97">
        <v>1677</v>
      </c>
      <c r="E16" s="97">
        <v>12</v>
      </c>
      <c r="F16" s="97">
        <f t="shared" si="0"/>
        <v>14832</v>
      </c>
      <c r="G16" s="97">
        <v>58</v>
      </c>
      <c r="H16" s="234">
        <f t="shared" si="1"/>
        <v>7.7479209327594125</v>
      </c>
    </row>
    <row r="17" spans="1:8" ht="22.5" customHeight="1">
      <c r="A17" s="233">
        <v>12</v>
      </c>
      <c r="B17" s="97">
        <v>187323</v>
      </c>
      <c r="C17" s="97">
        <v>10610</v>
      </c>
      <c r="D17" s="97">
        <v>1421</v>
      </c>
      <c r="E17" s="97">
        <v>22</v>
      </c>
      <c r="F17" s="97">
        <f t="shared" si="0"/>
        <v>12053</v>
      </c>
      <c r="G17" s="97">
        <v>24</v>
      </c>
      <c r="H17" s="234">
        <f t="shared" si="1"/>
        <v>6.4343406842726196</v>
      </c>
    </row>
    <row r="18" spans="1:8" ht="22.5" customHeight="1">
      <c r="A18" s="233">
        <v>13</v>
      </c>
      <c r="B18" s="97">
        <v>191707</v>
      </c>
      <c r="C18" s="97">
        <v>9880</v>
      </c>
      <c r="D18" s="97">
        <v>1375</v>
      </c>
      <c r="E18" s="97">
        <v>21</v>
      </c>
      <c r="F18" s="97">
        <f t="shared" si="0"/>
        <v>11276</v>
      </c>
      <c r="G18" s="97">
        <v>14</v>
      </c>
      <c r="H18" s="234">
        <f t="shared" si="1"/>
        <v>5.8818926799751701</v>
      </c>
    </row>
    <row r="19" spans="1:8" ht="22.5" customHeight="1">
      <c r="A19" s="233">
        <v>14</v>
      </c>
      <c r="B19" s="97">
        <v>190946</v>
      </c>
      <c r="C19" s="97">
        <v>8170</v>
      </c>
      <c r="D19" s="97">
        <v>1120</v>
      </c>
      <c r="E19" s="97">
        <v>20</v>
      </c>
      <c r="F19" s="97">
        <f t="shared" si="0"/>
        <v>9310</v>
      </c>
      <c r="G19" s="97">
        <v>9</v>
      </c>
      <c r="H19" s="234">
        <f t="shared" si="1"/>
        <v>4.8757240266881743</v>
      </c>
    </row>
    <row r="20" spans="1:8" ht="22.5" customHeight="1">
      <c r="A20" s="233">
        <v>15</v>
      </c>
      <c r="B20" s="97">
        <v>183961</v>
      </c>
      <c r="C20" s="97">
        <v>6380</v>
      </c>
      <c r="D20" s="97">
        <v>912</v>
      </c>
      <c r="E20" s="97">
        <v>12</v>
      </c>
      <c r="F20" s="97">
        <f t="shared" si="0"/>
        <v>7304</v>
      </c>
      <c r="G20" s="97">
        <v>8</v>
      </c>
      <c r="H20" s="234">
        <f t="shared" si="1"/>
        <v>3.9704067710003752</v>
      </c>
    </row>
    <row r="21" spans="1:8" ht="22.5" customHeight="1">
      <c r="A21" s="233">
        <v>16</v>
      </c>
      <c r="B21" s="97">
        <v>202885</v>
      </c>
      <c r="C21" s="97">
        <v>6279</v>
      </c>
      <c r="D21" s="97">
        <v>827</v>
      </c>
      <c r="E21" s="97">
        <v>7</v>
      </c>
      <c r="F21" s="97">
        <f t="shared" si="0"/>
        <v>7113</v>
      </c>
      <c r="G21" s="97">
        <v>8</v>
      </c>
      <c r="H21" s="234">
        <f t="shared" si="1"/>
        <v>3.5059270029819851</v>
      </c>
    </row>
    <row r="22" spans="1:8" ht="22.5" customHeight="1">
      <c r="A22" s="233">
        <v>17</v>
      </c>
      <c r="B22" s="97">
        <v>196841</v>
      </c>
      <c r="C22" s="97">
        <v>5245</v>
      </c>
      <c r="D22" s="97">
        <v>713</v>
      </c>
      <c r="E22" s="97">
        <v>14</v>
      </c>
      <c r="F22" s="97">
        <f t="shared" si="0"/>
        <v>5972</v>
      </c>
      <c r="G22" s="97">
        <v>7</v>
      </c>
      <c r="H22" s="234">
        <f t="shared" si="1"/>
        <v>3.0339207786995597</v>
      </c>
    </row>
    <row r="23" spans="1:8" ht="22.5" customHeight="1">
      <c r="A23" s="233">
        <v>18</v>
      </c>
      <c r="B23" s="97">
        <v>225183</v>
      </c>
      <c r="C23" s="97">
        <v>5167</v>
      </c>
      <c r="D23" s="97">
        <v>729</v>
      </c>
      <c r="E23" s="97">
        <v>12</v>
      </c>
      <c r="F23" s="97">
        <f t="shared" si="0"/>
        <v>5908</v>
      </c>
      <c r="G23" s="97">
        <v>10</v>
      </c>
      <c r="H23" s="234">
        <f t="shared" si="1"/>
        <v>2.6236438807547642</v>
      </c>
    </row>
    <row r="24" spans="1:8" ht="22.5" customHeight="1">
      <c r="A24" s="233">
        <v>19</v>
      </c>
      <c r="B24" s="97">
        <v>224651</v>
      </c>
      <c r="C24" s="97">
        <v>4637</v>
      </c>
      <c r="D24" s="97">
        <v>620</v>
      </c>
      <c r="E24" s="97">
        <v>7</v>
      </c>
      <c r="F24" s="97">
        <f>SUM(C24:E24)</f>
        <v>5264</v>
      </c>
      <c r="G24" s="97">
        <v>7</v>
      </c>
      <c r="H24" s="234">
        <f t="shared" si="1"/>
        <v>2.3431901037609446</v>
      </c>
    </row>
    <row r="25" spans="1:8" ht="22.5" customHeight="1">
      <c r="A25" s="233">
        <v>20</v>
      </c>
      <c r="B25" s="97">
        <v>244993</v>
      </c>
      <c r="C25" s="97">
        <v>4146</v>
      </c>
      <c r="D25" s="97">
        <v>592</v>
      </c>
      <c r="E25" s="97">
        <v>14</v>
      </c>
      <c r="F25" s="97">
        <f t="shared" si="0"/>
        <v>4752</v>
      </c>
      <c r="G25" s="97">
        <v>4</v>
      </c>
      <c r="H25" s="234">
        <f t="shared" si="1"/>
        <v>1.9396472552277004</v>
      </c>
    </row>
    <row r="26" spans="1:8" ht="22.5" customHeight="1">
      <c r="A26" s="233">
        <v>21</v>
      </c>
      <c r="B26" s="97">
        <v>213784</v>
      </c>
      <c r="C26" s="97">
        <v>3951</v>
      </c>
      <c r="D26" s="97">
        <v>494</v>
      </c>
      <c r="E26" s="97">
        <v>10</v>
      </c>
      <c r="F26" s="97">
        <f t="shared" si="0"/>
        <v>4455</v>
      </c>
      <c r="G26" s="97">
        <v>4</v>
      </c>
      <c r="H26" s="234">
        <f t="shared" si="1"/>
        <v>2.0838790554952662</v>
      </c>
    </row>
    <row r="27" spans="1:8" ht="22.5" customHeight="1">
      <c r="A27" s="233">
        <v>22</v>
      </c>
      <c r="B27" s="97">
        <v>243636</v>
      </c>
      <c r="C27" s="97">
        <v>3445</v>
      </c>
      <c r="D27" s="97">
        <v>459</v>
      </c>
      <c r="E27" s="97">
        <v>11</v>
      </c>
      <c r="F27" s="97">
        <f t="shared" si="0"/>
        <v>3915</v>
      </c>
      <c r="G27" s="97">
        <v>9</v>
      </c>
      <c r="H27" s="234">
        <f t="shared" si="1"/>
        <v>1.6069053834408709</v>
      </c>
    </row>
    <row r="28" spans="1:8" ht="22.5" customHeight="1">
      <c r="A28" s="233">
        <v>23</v>
      </c>
      <c r="B28" s="97">
        <v>234477</v>
      </c>
      <c r="C28" s="97">
        <v>2843</v>
      </c>
      <c r="D28" s="97">
        <v>378</v>
      </c>
      <c r="E28" s="97">
        <v>14</v>
      </c>
      <c r="F28" s="97">
        <f t="shared" si="0"/>
        <v>3235</v>
      </c>
      <c r="G28" s="97">
        <v>6</v>
      </c>
      <c r="H28" s="234">
        <f t="shared" si="1"/>
        <v>1.3796662359207938</v>
      </c>
    </row>
    <row r="29" spans="1:8" ht="22.5" customHeight="1">
      <c r="A29" s="233">
        <v>24</v>
      </c>
      <c r="B29" s="97">
        <v>235923</v>
      </c>
      <c r="C29" s="97">
        <v>2633</v>
      </c>
      <c r="D29" s="97">
        <v>324</v>
      </c>
      <c r="E29" s="97">
        <v>8</v>
      </c>
      <c r="F29" s="97">
        <f t="shared" si="0"/>
        <v>2965</v>
      </c>
      <c r="G29" s="97">
        <v>7</v>
      </c>
      <c r="H29" s="234">
        <f>F29/B29*100</f>
        <v>1.2567659787303485</v>
      </c>
    </row>
    <row r="30" spans="1:8" ht="22.5" customHeight="1">
      <c r="A30" s="233">
        <v>25</v>
      </c>
      <c r="B30" s="97">
        <v>243740</v>
      </c>
      <c r="C30" s="97">
        <v>2186</v>
      </c>
      <c r="D30" s="97">
        <v>295</v>
      </c>
      <c r="E30" s="97">
        <v>12</v>
      </c>
      <c r="F30" s="97">
        <f t="shared" si="0"/>
        <v>2493</v>
      </c>
      <c r="G30" s="97">
        <v>5</v>
      </c>
      <c r="H30" s="234">
        <f>F30/B30*100</f>
        <v>1.0228111922540413</v>
      </c>
    </row>
    <row r="31" spans="1:8" ht="22.5" customHeight="1">
      <c r="A31" s="233">
        <v>26</v>
      </c>
      <c r="B31" s="97">
        <v>251730</v>
      </c>
      <c r="C31" s="97">
        <v>1967</v>
      </c>
      <c r="D31" s="97">
        <v>246</v>
      </c>
      <c r="E31" s="97">
        <v>12</v>
      </c>
      <c r="F31" s="97">
        <f t="shared" si="0"/>
        <v>2225</v>
      </c>
      <c r="G31" s="97">
        <v>1</v>
      </c>
      <c r="H31" s="234">
        <f t="shared" si="1"/>
        <v>0.88388352600007947</v>
      </c>
    </row>
    <row r="32" spans="1:8" ht="22.5" customHeight="1">
      <c r="A32" s="233">
        <v>27</v>
      </c>
      <c r="B32" s="97">
        <v>249759</v>
      </c>
      <c r="C32" s="97">
        <v>1691</v>
      </c>
      <c r="D32" s="97">
        <v>229</v>
      </c>
      <c r="E32" s="97">
        <v>15</v>
      </c>
      <c r="F32" s="97">
        <f>SUM(C32:E32)</f>
        <v>1935</v>
      </c>
      <c r="G32" s="97">
        <v>3</v>
      </c>
      <c r="H32" s="234">
        <f>F32/B32*100</f>
        <v>0.77474685596915427</v>
      </c>
    </row>
    <row r="33" spans="1:8" ht="22.5" customHeight="1">
      <c r="A33" s="235">
        <v>28</v>
      </c>
      <c r="B33" s="97" t="s">
        <v>253</v>
      </c>
      <c r="C33" s="236">
        <v>1573</v>
      </c>
      <c r="D33" s="236">
        <v>221</v>
      </c>
      <c r="E33" s="236">
        <v>13</v>
      </c>
      <c r="F33" s="236">
        <f>SUM(C33:E33)</f>
        <v>1807</v>
      </c>
      <c r="G33" s="236">
        <v>2</v>
      </c>
      <c r="H33" s="234" t="s">
        <v>254</v>
      </c>
    </row>
    <row r="34" spans="1:8" ht="22.5" customHeight="1">
      <c r="A34" s="235">
        <v>29</v>
      </c>
      <c r="B34" s="97" t="s">
        <v>255</v>
      </c>
      <c r="C34" s="97">
        <v>1456</v>
      </c>
      <c r="D34" s="97">
        <v>219</v>
      </c>
      <c r="E34" s="97">
        <v>9</v>
      </c>
      <c r="F34" s="97">
        <f>SUM(C34:E34)</f>
        <v>1684</v>
      </c>
      <c r="G34" s="97">
        <v>4</v>
      </c>
      <c r="H34" s="234" t="s">
        <v>254</v>
      </c>
    </row>
    <row r="35" spans="1:8" ht="22.5" customHeight="1">
      <c r="A35" s="235">
        <v>30</v>
      </c>
      <c r="B35" s="97" t="s">
        <v>256</v>
      </c>
      <c r="C35" s="97">
        <v>1161</v>
      </c>
      <c r="D35" s="97">
        <v>195</v>
      </c>
      <c r="E35" s="97">
        <v>10</v>
      </c>
      <c r="F35" s="97">
        <f>SUM(C35:E35)</f>
        <v>1366</v>
      </c>
      <c r="G35" s="97">
        <v>3</v>
      </c>
      <c r="H35" s="234" t="s">
        <v>257</v>
      </c>
    </row>
    <row r="36" spans="1:8" ht="22.5" customHeight="1">
      <c r="A36" s="233" t="s">
        <v>258</v>
      </c>
      <c r="B36" s="97">
        <v>318984</v>
      </c>
      <c r="C36" s="97">
        <v>1011</v>
      </c>
      <c r="D36" s="97">
        <v>187</v>
      </c>
      <c r="E36" s="97">
        <v>13</v>
      </c>
      <c r="F36" s="97">
        <f>SUM(C36:E36)</f>
        <v>1211</v>
      </c>
      <c r="G36" s="97">
        <v>4</v>
      </c>
      <c r="H36" s="234">
        <f t="shared" ref="H36:H41" si="2">F36/B36*100</f>
        <v>0.37964286609986708</v>
      </c>
    </row>
    <row r="37" spans="1:8" ht="22.5" customHeight="1">
      <c r="A37" s="233">
        <v>2</v>
      </c>
      <c r="B37" s="97">
        <v>271502</v>
      </c>
      <c r="C37" s="97">
        <v>945</v>
      </c>
      <c r="D37" s="97">
        <v>159</v>
      </c>
      <c r="E37" s="97">
        <v>12</v>
      </c>
      <c r="F37" s="97">
        <v>1116</v>
      </c>
      <c r="G37" s="97">
        <v>2</v>
      </c>
      <c r="H37" s="234">
        <f t="shared" si="2"/>
        <v>0.41104669578861297</v>
      </c>
    </row>
    <row r="38" spans="1:8" ht="22.5" customHeight="1">
      <c r="A38" s="233">
        <v>3</v>
      </c>
      <c r="B38" s="97">
        <v>297837</v>
      </c>
      <c r="C38" s="97">
        <v>797</v>
      </c>
      <c r="D38" s="97">
        <v>148</v>
      </c>
      <c r="E38" s="97">
        <v>9</v>
      </c>
      <c r="F38" s="97">
        <v>954</v>
      </c>
      <c r="G38" s="97">
        <v>3</v>
      </c>
      <c r="H38" s="234">
        <f t="shared" si="2"/>
        <v>0.32030943099749193</v>
      </c>
    </row>
    <row r="39" spans="1:8" ht="22.5" customHeight="1">
      <c r="A39" s="233">
        <v>4</v>
      </c>
      <c r="B39" s="97">
        <v>292090</v>
      </c>
      <c r="C39" s="97">
        <v>766</v>
      </c>
      <c r="D39" s="97">
        <v>162</v>
      </c>
      <c r="E39" s="97">
        <v>18</v>
      </c>
      <c r="F39" s="97">
        <v>946</v>
      </c>
      <c r="G39" s="97">
        <v>1</v>
      </c>
      <c r="H39" s="234">
        <f t="shared" si="2"/>
        <v>0.3238727789379986</v>
      </c>
    </row>
    <row r="40" spans="1:8" ht="22.5" customHeight="1">
      <c r="A40" s="237">
        <v>5</v>
      </c>
      <c r="B40" s="238">
        <v>302070</v>
      </c>
      <c r="C40" s="238">
        <v>751</v>
      </c>
      <c r="D40" s="238">
        <v>158</v>
      </c>
      <c r="E40" s="238">
        <v>7</v>
      </c>
      <c r="F40" s="238">
        <v>916</v>
      </c>
      <c r="G40" s="238">
        <v>1</v>
      </c>
      <c r="H40" s="239">
        <f t="shared" si="2"/>
        <v>0.30324097063594529</v>
      </c>
    </row>
    <row r="41" spans="1:8" ht="22.5" customHeight="1">
      <c r="A41" s="237">
        <v>6</v>
      </c>
      <c r="B41" s="238">
        <v>315911</v>
      </c>
      <c r="C41" s="238">
        <v>667</v>
      </c>
      <c r="D41" s="238">
        <v>160</v>
      </c>
      <c r="E41" s="238">
        <v>8</v>
      </c>
      <c r="F41" s="238">
        <v>835</v>
      </c>
      <c r="G41" s="238">
        <v>2</v>
      </c>
      <c r="H41" s="239">
        <f t="shared" si="2"/>
        <v>0.26431494946361478</v>
      </c>
    </row>
    <row r="42" spans="1:8" ht="23.1" customHeight="1">
      <c r="A42" s="492" t="s">
        <v>259</v>
      </c>
      <c r="B42" s="492"/>
      <c r="C42" s="492"/>
      <c r="D42" s="492"/>
      <c r="E42" s="492"/>
      <c r="F42" s="492"/>
      <c r="G42" s="492"/>
      <c r="H42" s="492"/>
    </row>
    <row r="43" spans="1:8" ht="13.5" customHeight="1">
      <c r="A43" s="156" t="s">
        <v>260</v>
      </c>
      <c r="B43" s="240" t="s">
        <v>261</v>
      </c>
      <c r="C43" s="240"/>
      <c r="D43" s="240"/>
      <c r="E43" s="240"/>
      <c r="F43" s="240"/>
      <c r="G43" s="240"/>
      <c r="H43" s="240"/>
    </row>
    <row r="44" spans="1:8" ht="13.5" customHeight="1">
      <c r="A44" s="156" t="s">
        <v>262</v>
      </c>
      <c r="B44" s="240" t="s">
        <v>263</v>
      </c>
      <c r="C44" s="240"/>
      <c r="D44" s="240"/>
      <c r="E44" s="240"/>
      <c r="F44" s="240"/>
      <c r="G44" s="240"/>
      <c r="H44" s="240"/>
    </row>
    <row r="45" spans="1:8" ht="13.5" customHeight="1">
      <c r="A45" s="156" t="s">
        <v>264</v>
      </c>
      <c r="B45" s="493" t="s">
        <v>265</v>
      </c>
      <c r="C45" s="493"/>
      <c r="D45" s="493"/>
      <c r="E45" s="493"/>
      <c r="F45" s="493"/>
      <c r="G45" s="493"/>
      <c r="H45" s="493"/>
    </row>
    <row r="46" spans="1:8" ht="13.5" customHeight="1">
      <c r="A46" s="156"/>
      <c r="B46" s="493"/>
      <c r="C46" s="493"/>
      <c r="D46" s="493"/>
      <c r="E46" s="493"/>
      <c r="F46" s="493"/>
      <c r="G46" s="493"/>
      <c r="H46" s="493"/>
    </row>
    <row r="47" spans="1:8">
      <c r="A47" s="241"/>
      <c r="B47" s="493"/>
      <c r="C47" s="493"/>
      <c r="D47" s="493"/>
      <c r="E47" s="493"/>
      <c r="F47" s="493"/>
      <c r="G47" s="493"/>
      <c r="H47" s="493"/>
    </row>
    <row r="48" spans="1:8">
      <c r="B48" s="242"/>
      <c r="C48" s="242"/>
      <c r="D48" s="242"/>
      <c r="E48" s="242"/>
      <c r="F48" s="242"/>
      <c r="G48" s="242"/>
      <c r="H48" s="242"/>
    </row>
  </sheetData>
  <mergeCells count="3">
    <mergeCell ref="A1:H1"/>
    <mergeCell ref="A42:H42"/>
    <mergeCell ref="B45:H47"/>
  </mergeCells>
  <phoneticPr fontId="4"/>
  <pageMargins left="0.78740157480314965" right="0.47244094488188981" top="0.82677165354330717" bottom="0.98425196850393704" header="0.51181102362204722" footer="0.51181102362204722"/>
  <pageSetup paperSize="9" scale="7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FF0E-A09F-4B6E-9E20-DC7365FA7E59}">
  <sheetPr>
    <pageSetUpPr fitToPage="1"/>
  </sheetPr>
  <dimension ref="A1:AB78"/>
  <sheetViews>
    <sheetView showGridLines="0" view="pageBreakPreview" zoomScale="90" zoomScaleNormal="85" zoomScaleSheetLayoutView="90" workbookViewId="0">
      <pane ySplit="5" topLeftCell="A62" activePane="bottomLeft" state="frozen"/>
      <selection sqref="A1:Y1"/>
      <selection pane="bottomLeft" activeCell="R78" sqref="A1:R78"/>
    </sheetView>
  </sheetViews>
  <sheetFormatPr defaultRowHeight="11.25"/>
  <cols>
    <col min="1" max="1" width="3.5" style="245" customWidth="1"/>
    <col min="2" max="2" width="38.1640625" style="245" customWidth="1"/>
    <col min="3" max="21" width="11.5" style="245" customWidth="1"/>
    <col min="22" max="24" width="10.1640625" style="245" customWidth="1"/>
    <col min="25" max="256" width="9.33203125" style="245"/>
    <col min="257" max="257" width="3.5" style="245" customWidth="1"/>
    <col min="258" max="258" width="38.1640625" style="245" customWidth="1"/>
    <col min="259" max="277" width="11.5" style="245" customWidth="1"/>
    <col min="278" max="280" width="10.1640625" style="245" customWidth="1"/>
    <col min="281" max="512" width="9.33203125" style="245"/>
    <col min="513" max="513" width="3.5" style="245" customWidth="1"/>
    <col min="514" max="514" width="38.1640625" style="245" customWidth="1"/>
    <col min="515" max="533" width="11.5" style="245" customWidth="1"/>
    <col min="534" max="536" width="10.1640625" style="245" customWidth="1"/>
    <col min="537" max="768" width="9.33203125" style="245"/>
    <col min="769" max="769" width="3.5" style="245" customWidth="1"/>
    <col min="770" max="770" width="38.1640625" style="245" customWidth="1"/>
    <col min="771" max="789" width="11.5" style="245" customWidth="1"/>
    <col min="790" max="792" width="10.1640625" style="245" customWidth="1"/>
    <col min="793" max="1024" width="9.33203125" style="245"/>
    <col min="1025" max="1025" width="3.5" style="245" customWidth="1"/>
    <col min="1026" max="1026" width="38.1640625" style="245" customWidth="1"/>
    <col min="1027" max="1045" width="11.5" style="245" customWidth="1"/>
    <col min="1046" max="1048" width="10.1640625" style="245" customWidth="1"/>
    <col min="1049" max="1280" width="9.33203125" style="245"/>
    <col min="1281" max="1281" width="3.5" style="245" customWidth="1"/>
    <col min="1282" max="1282" width="38.1640625" style="245" customWidth="1"/>
    <col min="1283" max="1301" width="11.5" style="245" customWidth="1"/>
    <col min="1302" max="1304" width="10.1640625" style="245" customWidth="1"/>
    <col min="1305" max="1536" width="9.33203125" style="245"/>
    <col min="1537" max="1537" width="3.5" style="245" customWidth="1"/>
    <col min="1538" max="1538" width="38.1640625" style="245" customWidth="1"/>
    <col min="1539" max="1557" width="11.5" style="245" customWidth="1"/>
    <col min="1558" max="1560" width="10.1640625" style="245" customWidth="1"/>
    <col min="1561" max="1792" width="9.33203125" style="245"/>
    <col min="1793" max="1793" width="3.5" style="245" customWidth="1"/>
    <col min="1794" max="1794" width="38.1640625" style="245" customWidth="1"/>
    <col min="1795" max="1813" width="11.5" style="245" customWidth="1"/>
    <col min="1814" max="1816" width="10.1640625" style="245" customWidth="1"/>
    <col min="1817" max="2048" width="9.33203125" style="245"/>
    <col min="2049" max="2049" width="3.5" style="245" customWidth="1"/>
    <col min="2050" max="2050" width="38.1640625" style="245" customWidth="1"/>
    <col min="2051" max="2069" width="11.5" style="245" customWidth="1"/>
    <col min="2070" max="2072" width="10.1640625" style="245" customWidth="1"/>
    <col min="2073" max="2304" width="9.33203125" style="245"/>
    <col min="2305" max="2305" width="3.5" style="245" customWidth="1"/>
    <col min="2306" max="2306" width="38.1640625" style="245" customWidth="1"/>
    <col min="2307" max="2325" width="11.5" style="245" customWidth="1"/>
    <col min="2326" max="2328" width="10.1640625" style="245" customWidth="1"/>
    <col min="2329" max="2560" width="9.33203125" style="245"/>
    <col min="2561" max="2561" width="3.5" style="245" customWidth="1"/>
    <col min="2562" max="2562" width="38.1640625" style="245" customWidth="1"/>
    <col min="2563" max="2581" width="11.5" style="245" customWidth="1"/>
    <col min="2582" max="2584" width="10.1640625" style="245" customWidth="1"/>
    <col min="2585" max="2816" width="9.33203125" style="245"/>
    <col min="2817" max="2817" width="3.5" style="245" customWidth="1"/>
    <col min="2818" max="2818" width="38.1640625" style="245" customWidth="1"/>
    <col min="2819" max="2837" width="11.5" style="245" customWidth="1"/>
    <col min="2838" max="2840" width="10.1640625" style="245" customWidth="1"/>
    <col min="2841" max="3072" width="9.33203125" style="245"/>
    <col min="3073" max="3073" width="3.5" style="245" customWidth="1"/>
    <col min="3074" max="3074" width="38.1640625" style="245" customWidth="1"/>
    <col min="3075" max="3093" width="11.5" style="245" customWidth="1"/>
    <col min="3094" max="3096" width="10.1640625" style="245" customWidth="1"/>
    <col min="3097" max="3328" width="9.33203125" style="245"/>
    <col min="3329" max="3329" width="3.5" style="245" customWidth="1"/>
    <col min="3330" max="3330" width="38.1640625" style="245" customWidth="1"/>
    <col min="3331" max="3349" width="11.5" style="245" customWidth="1"/>
    <col min="3350" max="3352" width="10.1640625" style="245" customWidth="1"/>
    <col min="3353" max="3584" width="9.33203125" style="245"/>
    <col min="3585" max="3585" width="3.5" style="245" customWidth="1"/>
    <col min="3586" max="3586" width="38.1640625" style="245" customWidth="1"/>
    <col min="3587" max="3605" width="11.5" style="245" customWidth="1"/>
    <col min="3606" max="3608" width="10.1640625" style="245" customWidth="1"/>
    <col min="3609" max="3840" width="9.33203125" style="245"/>
    <col min="3841" max="3841" width="3.5" style="245" customWidth="1"/>
    <col min="3842" max="3842" width="38.1640625" style="245" customWidth="1"/>
    <col min="3843" max="3861" width="11.5" style="245" customWidth="1"/>
    <col min="3862" max="3864" width="10.1640625" style="245" customWidth="1"/>
    <col min="3865" max="4096" width="9.33203125" style="245"/>
    <col min="4097" max="4097" width="3.5" style="245" customWidth="1"/>
    <col min="4098" max="4098" width="38.1640625" style="245" customWidth="1"/>
    <col min="4099" max="4117" width="11.5" style="245" customWidth="1"/>
    <col min="4118" max="4120" width="10.1640625" style="245" customWidth="1"/>
    <col min="4121" max="4352" width="9.33203125" style="245"/>
    <col min="4353" max="4353" width="3.5" style="245" customWidth="1"/>
    <col min="4354" max="4354" width="38.1640625" style="245" customWidth="1"/>
    <col min="4355" max="4373" width="11.5" style="245" customWidth="1"/>
    <col min="4374" max="4376" width="10.1640625" style="245" customWidth="1"/>
    <col min="4377" max="4608" width="9.33203125" style="245"/>
    <col min="4609" max="4609" width="3.5" style="245" customWidth="1"/>
    <col min="4610" max="4610" width="38.1640625" style="245" customWidth="1"/>
    <col min="4611" max="4629" width="11.5" style="245" customWidth="1"/>
    <col min="4630" max="4632" width="10.1640625" style="245" customWidth="1"/>
    <col min="4633" max="4864" width="9.33203125" style="245"/>
    <col min="4865" max="4865" width="3.5" style="245" customWidth="1"/>
    <col min="4866" max="4866" width="38.1640625" style="245" customWidth="1"/>
    <col min="4867" max="4885" width="11.5" style="245" customWidth="1"/>
    <col min="4886" max="4888" width="10.1640625" style="245" customWidth="1"/>
    <col min="4889" max="5120" width="9.33203125" style="245"/>
    <col min="5121" max="5121" width="3.5" style="245" customWidth="1"/>
    <col min="5122" max="5122" width="38.1640625" style="245" customWidth="1"/>
    <col min="5123" max="5141" width="11.5" style="245" customWidth="1"/>
    <col min="5142" max="5144" width="10.1640625" style="245" customWidth="1"/>
    <col min="5145" max="5376" width="9.33203125" style="245"/>
    <col min="5377" max="5377" width="3.5" style="245" customWidth="1"/>
    <col min="5378" max="5378" width="38.1640625" style="245" customWidth="1"/>
    <col min="5379" max="5397" width="11.5" style="245" customWidth="1"/>
    <col min="5398" max="5400" width="10.1640625" style="245" customWidth="1"/>
    <col min="5401" max="5632" width="9.33203125" style="245"/>
    <col min="5633" max="5633" width="3.5" style="245" customWidth="1"/>
    <col min="5634" max="5634" width="38.1640625" style="245" customWidth="1"/>
    <col min="5635" max="5653" width="11.5" style="245" customWidth="1"/>
    <col min="5654" max="5656" width="10.1640625" style="245" customWidth="1"/>
    <col min="5657" max="5888" width="9.33203125" style="245"/>
    <col min="5889" max="5889" width="3.5" style="245" customWidth="1"/>
    <col min="5890" max="5890" width="38.1640625" style="245" customWidth="1"/>
    <col min="5891" max="5909" width="11.5" style="245" customWidth="1"/>
    <col min="5910" max="5912" width="10.1640625" style="245" customWidth="1"/>
    <col min="5913" max="6144" width="9.33203125" style="245"/>
    <col min="6145" max="6145" width="3.5" style="245" customWidth="1"/>
    <col min="6146" max="6146" width="38.1640625" style="245" customWidth="1"/>
    <col min="6147" max="6165" width="11.5" style="245" customWidth="1"/>
    <col min="6166" max="6168" width="10.1640625" style="245" customWidth="1"/>
    <col min="6169" max="6400" width="9.33203125" style="245"/>
    <col min="6401" max="6401" width="3.5" style="245" customWidth="1"/>
    <col min="6402" max="6402" width="38.1640625" style="245" customWidth="1"/>
    <col min="6403" max="6421" width="11.5" style="245" customWidth="1"/>
    <col min="6422" max="6424" width="10.1640625" style="245" customWidth="1"/>
    <col min="6425" max="6656" width="9.33203125" style="245"/>
    <col min="6657" max="6657" width="3.5" style="245" customWidth="1"/>
    <col min="6658" max="6658" width="38.1640625" style="245" customWidth="1"/>
    <col min="6659" max="6677" width="11.5" style="245" customWidth="1"/>
    <col min="6678" max="6680" width="10.1640625" style="245" customWidth="1"/>
    <col min="6681" max="6912" width="9.33203125" style="245"/>
    <col min="6913" max="6913" width="3.5" style="245" customWidth="1"/>
    <col min="6914" max="6914" width="38.1640625" style="245" customWidth="1"/>
    <col min="6915" max="6933" width="11.5" style="245" customWidth="1"/>
    <col min="6934" max="6936" width="10.1640625" style="245" customWidth="1"/>
    <col min="6937" max="7168" width="9.33203125" style="245"/>
    <col min="7169" max="7169" width="3.5" style="245" customWidth="1"/>
    <col min="7170" max="7170" width="38.1640625" style="245" customWidth="1"/>
    <col min="7171" max="7189" width="11.5" style="245" customWidth="1"/>
    <col min="7190" max="7192" width="10.1640625" style="245" customWidth="1"/>
    <col min="7193" max="7424" width="9.33203125" style="245"/>
    <col min="7425" max="7425" width="3.5" style="245" customWidth="1"/>
    <col min="7426" max="7426" width="38.1640625" style="245" customWidth="1"/>
    <col min="7427" max="7445" width="11.5" style="245" customWidth="1"/>
    <col min="7446" max="7448" width="10.1640625" style="245" customWidth="1"/>
    <col min="7449" max="7680" width="9.33203125" style="245"/>
    <col min="7681" max="7681" width="3.5" style="245" customWidth="1"/>
    <col min="7682" max="7682" width="38.1640625" style="245" customWidth="1"/>
    <col min="7683" max="7701" width="11.5" style="245" customWidth="1"/>
    <col min="7702" max="7704" width="10.1640625" style="245" customWidth="1"/>
    <col min="7705" max="7936" width="9.33203125" style="245"/>
    <col min="7937" max="7937" width="3.5" style="245" customWidth="1"/>
    <col min="7938" max="7938" width="38.1640625" style="245" customWidth="1"/>
    <col min="7939" max="7957" width="11.5" style="245" customWidth="1"/>
    <col min="7958" max="7960" width="10.1640625" style="245" customWidth="1"/>
    <col min="7961" max="8192" width="9.33203125" style="245"/>
    <col min="8193" max="8193" width="3.5" style="245" customWidth="1"/>
    <col min="8194" max="8194" width="38.1640625" style="245" customWidth="1"/>
    <col min="8195" max="8213" width="11.5" style="245" customWidth="1"/>
    <col min="8214" max="8216" width="10.1640625" style="245" customWidth="1"/>
    <col min="8217" max="8448" width="9.33203125" style="245"/>
    <col min="8449" max="8449" width="3.5" style="245" customWidth="1"/>
    <col min="8450" max="8450" width="38.1640625" style="245" customWidth="1"/>
    <col min="8451" max="8469" width="11.5" style="245" customWidth="1"/>
    <col min="8470" max="8472" width="10.1640625" style="245" customWidth="1"/>
    <col min="8473" max="8704" width="9.33203125" style="245"/>
    <col min="8705" max="8705" width="3.5" style="245" customWidth="1"/>
    <col min="8706" max="8706" width="38.1640625" style="245" customWidth="1"/>
    <col min="8707" max="8725" width="11.5" style="245" customWidth="1"/>
    <col min="8726" max="8728" width="10.1640625" style="245" customWidth="1"/>
    <col min="8729" max="8960" width="9.33203125" style="245"/>
    <col min="8961" max="8961" width="3.5" style="245" customWidth="1"/>
    <col min="8962" max="8962" width="38.1640625" style="245" customWidth="1"/>
    <col min="8963" max="8981" width="11.5" style="245" customWidth="1"/>
    <col min="8982" max="8984" width="10.1640625" style="245" customWidth="1"/>
    <col min="8985" max="9216" width="9.33203125" style="245"/>
    <col min="9217" max="9217" width="3.5" style="245" customWidth="1"/>
    <col min="9218" max="9218" width="38.1640625" style="245" customWidth="1"/>
    <col min="9219" max="9237" width="11.5" style="245" customWidth="1"/>
    <col min="9238" max="9240" width="10.1640625" style="245" customWidth="1"/>
    <col min="9241" max="9472" width="9.33203125" style="245"/>
    <col min="9473" max="9473" width="3.5" style="245" customWidth="1"/>
    <col min="9474" max="9474" width="38.1640625" style="245" customWidth="1"/>
    <col min="9475" max="9493" width="11.5" style="245" customWidth="1"/>
    <col min="9494" max="9496" width="10.1640625" style="245" customWidth="1"/>
    <col min="9497" max="9728" width="9.33203125" style="245"/>
    <col min="9729" max="9729" width="3.5" style="245" customWidth="1"/>
    <col min="9730" max="9730" width="38.1640625" style="245" customWidth="1"/>
    <col min="9731" max="9749" width="11.5" style="245" customWidth="1"/>
    <col min="9750" max="9752" width="10.1640625" style="245" customWidth="1"/>
    <col min="9753" max="9984" width="9.33203125" style="245"/>
    <col min="9985" max="9985" width="3.5" style="245" customWidth="1"/>
    <col min="9986" max="9986" width="38.1640625" style="245" customWidth="1"/>
    <col min="9987" max="10005" width="11.5" style="245" customWidth="1"/>
    <col min="10006" max="10008" width="10.1640625" style="245" customWidth="1"/>
    <col min="10009" max="10240" width="9.33203125" style="245"/>
    <col min="10241" max="10241" width="3.5" style="245" customWidth="1"/>
    <col min="10242" max="10242" width="38.1640625" style="245" customWidth="1"/>
    <col min="10243" max="10261" width="11.5" style="245" customWidth="1"/>
    <col min="10262" max="10264" width="10.1640625" style="245" customWidth="1"/>
    <col min="10265" max="10496" width="9.33203125" style="245"/>
    <col min="10497" max="10497" width="3.5" style="245" customWidth="1"/>
    <col min="10498" max="10498" width="38.1640625" style="245" customWidth="1"/>
    <col min="10499" max="10517" width="11.5" style="245" customWidth="1"/>
    <col min="10518" max="10520" width="10.1640625" style="245" customWidth="1"/>
    <col min="10521" max="10752" width="9.33203125" style="245"/>
    <col min="10753" max="10753" width="3.5" style="245" customWidth="1"/>
    <col min="10754" max="10754" width="38.1640625" style="245" customWidth="1"/>
    <col min="10755" max="10773" width="11.5" style="245" customWidth="1"/>
    <col min="10774" max="10776" width="10.1640625" style="245" customWidth="1"/>
    <col min="10777" max="11008" width="9.33203125" style="245"/>
    <col min="11009" max="11009" width="3.5" style="245" customWidth="1"/>
    <col min="11010" max="11010" width="38.1640625" style="245" customWidth="1"/>
    <col min="11011" max="11029" width="11.5" style="245" customWidth="1"/>
    <col min="11030" max="11032" width="10.1640625" style="245" customWidth="1"/>
    <col min="11033" max="11264" width="9.33203125" style="245"/>
    <col min="11265" max="11265" width="3.5" style="245" customWidth="1"/>
    <col min="11266" max="11266" width="38.1640625" style="245" customWidth="1"/>
    <col min="11267" max="11285" width="11.5" style="245" customWidth="1"/>
    <col min="11286" max="11288" width="10.1640625" style="245" customWidth="1"/>
    <col min="11289" max="11520" width="9.33203125" style="245"/>
    <col min="11521" max="11521" width="3.5" style="245" customWidth="1"/>
    <col min="11522" max="11522" width="38.1640625" style="245" customWidth="1"/>
    <col min="11523" max="11541" width="11.5" style="245" customWidth="1"/>
    <col min="11542" max="11544" width="10.1640625" style="245" customWidth="1"/>
    <col min="11545" max="11776" width="9.33203125" style="245"/>
    <col min="11777" max="11777" width="3.5" style="245" customWidth="1"/>
    <col min="11778" max="11778" width="38.1640625" style="245" customWidth="1"/>
    <col min="11779" max="11797" width="11.5" style="245" customWidth="1"/>
    <col min="11798" max="11800" width="10.1640625" style="245" customWidth="1"/>
    <col min="11801" max="12032" width="9.33203125" style="245"/>
    <col min="12033" max="12033" width="3.5" style="245" customWidth="1"/>
    <col min="12034" max="12034" width="38.1640625" style="245" customWidth="1"/>
    <col min="12035" max="12053" width="11.5" style="245" customWidth="1"/>
    <col min="12054" max="12056" width="10.1640625" style="245" customWidth="1"/>
    <col min="12057" max="12288" width="9.33203125" style="245"/>
    <col min="12289" max="12289" width="3.5" style="245" customWidth="1"/>
    <col min="12290" max="12290" width="38.1640625" style="245" customWidth="1"/>
    <col min="12291" max="12309" width="11.5" style="245" customWidth="1"/>
    <col min="12310" max="12312" width="10.1640625" style="245" customWidth="1"/>
    <col min="12313" max="12544" width="9.33203125" style="245"/>
    <col min="12545" max="12545" width="3.5" style="245" customWidth="1"/>
    <col min="12546" max="12546" width="38.1640625" style="245" customWidth="1"/>
    <col min="12547" max="12565" width="11.5" style="245" customWidth="1"/>
    <col min="12566" max="12568" width="10.1640625" style="245" customWidth="1"/>
    <col min="12569" max="12800" width="9.33203125" style="245"/>
    <col min="12801" max="12801" width="3.5" style="245" customWidth="1"/>
    <col min="12802" max="12802" width="38.1640625" style="245" customWidth="1"/>
    <col min="12803" max="12821" width="11.5" style="245" customWidth="1"/>
    <col min="12822" max="12824" width="10.1640625" style="245" customWidth="1"/>
    <col min="12825" max="13056" width="9.33203125" style="245"/>
    <col min="13057" max="13057" width="3.5" style="245" customWidth="1"/>
    <col min="13058" max="13058" width="38.1640625" style="245" customWidth="1"/>
    <col min="13059" max="13077" width="11.5" style="245" customWidth="1"/>
    <col min="13078" max="13080" width="10.1640625" style="245" customWidth="1"/>
    <col min="13081" max="13312" width="9.33203125" style="245"/>
    <col min="13313" max="13313" width="3.5" style="245" customWidth="1"/>
    <col min="13314" max="13314" width="38.1640625" style="245" customWidth="1"/>
    <col min="13315" max="13333" width="11.5" style="245" customWidth="1"/>
    <col min="13334" max="13336" width="10.1640625" style="245" customWidth="1"/>
    <col min="13337" max="13568" width="9.33203125" style="245"/>
    <col min="13569" max="13569" width="3.5" style="245" customWidth="1"/>
    <col min="13570" max="13570" width="38.1640625" style="245" customWidth="1"/>
    <col min="13571" max="13589" width="11.5" style="245" customWidth="1"/>
    <col min="13590" max="13592" width="10.1640625" style="245" customWidth="1"/>
    <col min="13593" max="13824" width="9.33203125" style="245"/>
    <col min="13825" max="13825" width="3.5" style="245" customWidth="1"/>
    <col min="13826" max="13826" width="38.1640625" style="245" customWidth="1"/>
    <col min="13827" max="13845" width="11.5" style="245" customWidth="1"/>
    <col min="13846" max="13848" width="10.1640625" style="245" customWidth="1"/>
    <col min="13849" max="14080" width="9.33203125" style="245"/>
    <col min="14081" max="14081" width="3.5" style="245" customWidth="1"/>
    <col min="14082" max="14082" width="38.1640625" style="245" customWidth="1"/>
    <col min="14083" max="14101" width="11.5" style="245" customWidth="1"/>
    <col min="14102" max="14104" width="10.1640625" style="245" customWidth="1"/>
    <col min="14105" max="14336" width="9.33203125" style="245"/>
    <col min="14337" max="14337" width="3.5" style="245" customWidth="1"/>
    <col min="14338" max="14338" width="38.1640625" style="245" customWidth="1"/>
    <col min="14339" max="14357" width="11.5" style="245" customWidth="1"/>
    <col min="14358" max="14360" width="10.1640625" style="245" customWidth="1"/>
    <col min="14361" max="14592" width="9.33203125" style="245"/>
    <col min="14593" max="14593" width="3.5" style="245" customWidth="1"/>
    <col min="14594" max="14594" width="38.1640625" style="245" customWidth="1"/>
    <col min="14595" max="14613" width="11.5" style="245" customWidth="1"/>
    <col min="14614" max="14616" width="10.1640625" style="245" customWidth="1"/>
    <col min="14617" max="14848" width="9.33203125" style="245"/>
    <col min="14849" max="14849" width="3.5" style="245" customWidth="1"/>
    <col min="14850" max="14850" width="38.1640625" style="245" customWidth="1"/>
    <col min="14851" max="14869" width="11.5" style="245" customWidth="1"/>
    <col min="14870" max="14872" width="10.1640625" style="245" customWidth="1"/>
    <col min="14873" max="15104" width="9.33203125" style="245"/>
    <col min="15105" max="15105" width="3.5" style="245" customWidth="1"/>
    <col min="15106" max="15106" width="38.1640625" style="245" customWidth="1"/>
    <col min="15107" max="15125" width="11.5" style="245" customWidth="1"/>
    <col min="15126" max="15128" width="10.1640625" style="245" customWidth="1"/>
    <col min="15129" max="15360" width="9.33203125" style="245"/>
    <col min="15361" max="15361" width="3.5" style="245" customWidth="1"/>
    <col min="15362" max="15362" width="38.1640625" style="245" customWidth="1"/>
    <col min="15363" max="15381" width="11.5" style="245" customWidth="1"/>
    <col min="15382" max="15384" width="10.1640625" style="245" customWidth="1"/>
    <col min="15385" max="15616" width="9.33203125" style="245"/>
    <col min="15617" max="15617" width="3.5" style="245" customWidth="1"/>
    <col min="15618" max="15618" width="38.1640625" style="245" customWidth="1"/>
    <col min="15619" max="15637" width="11.5" style="245" customWidth="1"/>
    <col min="15638" max="15640" width="10.1640625" style="245" customWidth="1"/>
    <col min="15641" max="15872" width="9.33203125" style="245"/>
    <col min="15873" max="15873" width="3.5" style="245" customWidth="1"/>
    <col min="15874" max="15874" width="38.1640625" style="245" customWidth="1"/>
    <col min="15875" max="15893" width="11.5" style="245" customWidth="1"/>
    <col min="15894" max="15896" width="10.1640625" style="245" customWidth="1"/>
    <col min="15897" max="16128" width="9.33203125" style="245"/>
    <col min="16129" max="16129" width="3.5" style="245" customWidth="1"/>
    <col min="16130" max="16130" width="38.1640625" style="245" customWidth="1"/>
    <col min="16131" max="16149" width="11.5" style="245" customWidth="1"/>
    <col min="16150" max="16152" width="10.1640625" style="245" customWidth="1"/>
    <col min="16153" max="16384" width="9.33203125" style="245"/>
  </cols>
  <sheetData>
    <row r="1" spans="1:28" ht="16.5" customHeight="1">
      <c r="A1" s="494" t="s">
        <v>266</v>
      </c>
      <c r="B1" s="495"/>
      <c r="C1" s="495"/>
      <c r="D1" s="495"/>
      <c r="E1" s="495"/>
      <c r="F1" s="495"/>
      <c r="G1" s="495"/>
      <c r="H1" s="495"/>
      <c r="I1" s="495"/>
      <c r="J1" s="495"/>
      <c r="K1" s="495"/>
      <c r="L1" s="495"/>
      <c r="M1" s="495"/>
      <c r="N1" s="495"/>
      <c r="O1" s="495"/>
      <c r="P1" s="495"/>
      <c r="Q1" s="495"/>
      <c r="R1" s="244"/>
    </row>
    <row r="2" spans="1:28" s="247" customFormat="1" ht="15.95" customHeight="1" thickBot="1">
      <c r="A2" s="496"/>
      <c r="B2" s="496"/>
      <c r="C2" s="496"/>
      <c r="D2" s="496"/>
      <c r="E2" s="496"/>
      <c r="F2" s="496"/>
      <c r="G2" s="496"/>
      <c r="H2" s="496"/>
      <c r="I2" s="496"/>
      <c r="J2" s="496"/>
      <c r="K2" s="496"/>
      <c r="L2" s="496"/>
      <c r="M2" s="496"/>
      <c r="N2" s="496"/>
      <c r="O2" s="496"/>
      <c r="P2" s="496"/>
      <c r="Q2" s="496"/>
      <c r="R2" s="246" t="s">
        <v>267</v>
      </c>
    </row>
    <row r="3" spans="1:28" ht="20.100000000000001" customHeight="1">
      <c r="A3" s="248"/>
      <c r="B3" s="249" t="s">
        <v>268</v>
      </c>
      <c r="C3" s="250">
        <v>1</v>
      </c>
      <c r="D3" s="251">
        <v>2</v>
      </c>
      <c r="E3" s="251">
        <v>3</v>
      </c>
      <c r="F3" s="251">
        <v>4</v>
      </c>
      <c r="G3" s="252">
        <v>5</v>
      </c>
      <c r="H3" s="253" t="s">
        <v>269</v>
      </c>
      <c r="I3" s="254"/>
      <c r="J3" s="254"/>
      <c r="K3" s="254"/>
      <c r="L3" s="254"/>
      <c r="M3" s="254"/>
      <c r="N3" s="254"/>
      <c r="O3" s="254"/>
      <c r="P3" s="255"/>
      <c r="Q3" s="497" t="s">
        <v>270</v>
      </c>
      <c r="R3" s="497" t="s">
        <v>271</v>
      </c>
    </row>
    <row r="4" spans="1:28" s="258" customFormat="1" ht="71.25" customHeight="1">
      <c r="A4" s="256" t="s">
        <v>272</v>
      </c>
      <c r="B4" s="257"/>
      <c r="C4" s="500" t="s">
        <v>273</v>
      </c>
      <c r="D4" s="502" t="s">
        <v>274</v>
      </c>
      <c r="E4" s="502" t="s">
        <v>275</v>
      </c>
      <c r="F4" s="502" t="s">
        <v>276</v>
      </c>
      <c r="G4" s="504" t="s">
        <v>277</v>
      </c>
      <c r="H4" s="506" t="s">
        <v>278</v>
      </c>
      <c r="I4" s="508" t="s">
        <v>279</v>
      </c>
      <c r="J4" s="508" t="s">
        <v>280</v>
      </c>
      <c r="K4" s="510" t="s">
        <v>281</v>
      </c>
      <c r="L4" s="510"/>
      <c r="M4" s="510"/>
      <c r="N4" s="511" t="s">
        <v>282</v>
      </c>
      <c r="O4" s="511"/>
      <c r="P4" s="512"/>
      <c r="Q4" s="498"/>
      <c r="R4" s="498"/>
      <c r="S4" s="245"/>
      <c r="T4" s="245"/>
      <c r="U4" s="245"/>
      <c r="V4" s="245"/>
      <c r="W4" s="245"/>
      <c r="X4" s="245"/>
      <c r="Y4" s="245"/>
      <c r="Z4" s="245"/>
      <c r="AA4" s="245"/>
      <c r="AB4" s="245"/>
    </row>
    <row r="5" spans="1:28" ht="49.5" customHeight="1" thickBot="1">
      <c r="A5" s="259"/>
      <c r="B5" s="260"/>
      <c r="C5" s="501"/>
      <c r="D5" s="503"/>
      <c r="E5" s="503"/>
      <c r="F5" s="503"/>
      <c r="G5" s="505"/>
      <c r="H5" s="507"/>
      <c r="I5" s="509"/>
      <c r="J5" s="509"/>
      <c r="K5" s="261" t="s">
        <v>283</v>
      </c>
      <c r="L5" s="261" t="s">
        <v>284</v>
      </c>
      <c r="M5" s="261" t="s">
        <v>285</v>
      </c>
      <c r="N5" s="262" t="s">
        <v>286</v>
      </c>
      <c r="O5" s="262" t="s">
        <v>287</v>
      </c>
      <c r="P5" s="263" t="s">
        <v>285</v>
      </c>
      <c r="Q5" s="499"/>
      <c r="R5" s="499"/>
    </row>
    <row r="6" spans="1:28" ht="15.75">
      <c r="A6" s="264"/>
      <c r="B6" s="265"/>
      <c r="C6" s="266"/>
      <c r="D6" s="267"/>
      <c r="E6" s="267"/>
      <c r="F6" s="267"/>
      <c r="G6" s="268"/>
      <c r="H6" s="266">
        <v>1</v>
      </c>
      <c r="I6" s="267">
        <v>1</v>
      </c>
      <c r="J6" s="267">
        <v>0</v>
      </c>
      <c r="K6" s="267">
        <v>0</v>
      </c>
      <c r="L6" s="267">
        <v>0</v>
      </c>
      <c r="M6" s="267">
        <v>0</v>
      </c>
      <c r="N6" s="267">
        <v>0</v>
      </c>
      <c r="O6" s="267">
        <v>0</v>
      </c>
      <c r="P6" s="268">
        <v>0</v>
      </c>
      <c r="Q6" s="269">
        <v>0</v>
      </c>
      <c r="R6" s="269">
        <v>0</v>
      </c>
    </row>
    <row r="7" spans="1:28" s="276" customFormat="1" ht="16.5" thickBot="1">
      <c r="A7" s="270"/>
      <c r="B7" s="271"/>
      <c r="C7" s="272">
        <v>398</v>
      </c>
      <c r="D7" s="273">
        <v>8270</v>
      </c>
      <c r="E7" s="273">
        <v>257</v>
      </c>
      <c r="F7" s="273">
        <v>4150</v>
      </c>
      <c r="G7" s="274">
        <v>41</v>
      </c>
      <c r="H7" s="272">
        <v>6</v>
      </c>
      <c r="I7" s="273">
        <v>2</v>
      </c>
      <c r="J7" s="273">
        <v>3</v>
      </c>
      <c r="K7" s="273">
        <v>1</v>
      </c>
      <c r="L7" s="273">
        <v>0</v>
      </c>
      <c r="M7" s="273">
        <v>1</v>
      </c>
      <c r="N7" s="273">
        <v>0</v>
      </c>
      <c r="O7" s="273">
        <v>0</v>
      </c>
      <c r="P7" s="274">
        <v>0</v>
      </c>
      <c r="Q7" s="275">
        <v>4</v>
      </c>
      <c r="R7" s="275">
        <v>0</v>
      </c>
    </row>
    <row r="8" spans="1:28" ht="15.75">
      <c r="A8" s="277"/>
      <c r="B8" s="278"/>
      <c r="C8" s="279"/>
      <c r="D8" s="280"/>
      <c r="E8" s="280"/>
      <c r="F8" s="280"/>
      <c r="G8" s="281"/>
      <c r="H8" s="279">
        <v>3</v>
      </c>
      <c r="I8" s="280">
        <v>1</v>
      </c>
      <c r="J8" s="280">
        <v>1</v>
      </c>
      <c r="K8" s="280">
        <v>0</v>
      </c>
      <c r="L8" s="280">
        <v>0</v>
      </c>
      <c r="M8" s="280">
        <v>0</v>
      </c>
      <c r="N8" s="280">
        <v>0</v>
      </c>
      <c r="O8" s="280">
        <v>1</v>
      </c>
      <c r="P8" s="281">
        <v>1</v>
      </c>
      <c r="Q8" s="269">
        <v>2</v>
      </c>
      <c r="R8" s="282">
        <v>0</v>
      </c>
    </row>
    <row r="9" spans="1:28" s="276" customFormat="1" ht="16.5" thickBot="1">
      <c r="A9" s="270"/>
      <c r="B9" s="271"/>
      <c r="C9" s="272">
        <v>2168</v>
      </c>
      <c r="D9" s="273">
        <v>35389</v>
      </c>
      <c r="E9" s="273">
        <v>1424</v>
      </c>
      <c r="F9" s="273">
        <v>18521</v>
      </c>
      <c r="G9" s="274">
        <v>14</v>
      </c>
      <c r="H9" s="272">
        <v>16</v>
      </c>
      <c r="I9" s="273">
        <v>7</v>
      </c>
      <c r="J9" s="273">
        <v>6</v>
      </c>
      <c r="K9" s="273">
        <v>1</v>
      </c>
      <c r="L9" s="273">
        <v>2</v>
      </c>
      <c r="M9" s="273">
        <v>3</v>
      </c>
      <c r="N9" s="273">
        <v>0</v>
      </c>
      <c r="O9" s="273">
        <v>0</v>
      </c>
      <c r="P9" s="274">
        <v>0</v>
      </c>
      <c r="Q9" s="275">
        <v>9</v>
      </c>
      <c r="R9" s="275">
        <v>0</v>
      </c>
    </row>
    <row r="10" spans="1:28" ht="15.75">
      <c r="A10" s="277"/>
      <c r="B10" s="278"/>
      <c r="C10" s="279"/>
      <c r="D10" s="280"/>
      <c r="E10" s="280"/>
      <c r="F10" s="280"/>
      <c r="G10" s="281"/>
      <c r="H10" s="279">
        <v>3</v>
      </c>
      <c r="I10" s="280">
        <v>3</v>
      </c>
      <c r="J10" s="280">
        <v>0</v>
      </c>
      <c r="K10" s="280">
        <v>0</v>
      </c>
      <c r="L10" s="280">
        <v>0</v>
      </c>
      <c r="M10" s="280">
        <v>0</v>
      </c>
      <c r="N10" s="280">
        <v>0</v>
      </c>
      <c r="O10" s="280">
        <v>0</v>
      </c>
      <c r="P10" s="281">
        <v>0</v>
      </c>
      <c r="Q10" s="269">
        <v>0</v>
      </c>
      <c r="R10" s="282">
        <v>0</v>
      </c>
    </row>
    <row r="11" spans="1:28" s="276" customFormat="1" ht="16.5" thickBot="1">
      <c r="A11" s="270"/>
      <c r="B11" s="271"/>
      <c r="C11" s="272">
        <v>968</v>
      </c>
      <c r="D11" s="273">
        <v>8648</v>
      </c>
      <c r="E11" s="273">
        <v>524</v>
      </c>
      <c r="F11" s="273">
        <v>4354</v>
      </c>
      <c r="G11" s="274">
        <v>6</v>
      </c>
      <c r="H11" s="272">
        <v>10</v>
      </c>
      <c r="I11" s="273">
        <v>3</v>
      </c>
      <c r="J11" s="273">
        <v>4</v>
      </c>
      <c r="K11" s="273">
        <v>0</v>
      </c>
      <c r="L11" s="273">
        <v>3</v>
      </c>
      <c r="M11" s="273">
        <v>3</v>
      </c>
      <c r="N11" s="273">
        <v>0</v>
      </c>
      <c r="O11" s="273">
        <v>0</v>
      </c>
      <c r="P11" s="274">
        <v>0</v>
      </c>
      <c r="Q11" s="275">
        <v>7</v>
      </c>
      <c r="R11" s="275">
        <v>0</v>
      </c>
    </row>
    <row r="12" spans="1:28" ht="15.75">
      <c r="A12" s="277"/>
      <c r="B12" s="278"/>
      <c r="C12" s="279"/>
      <c r="D12" s="280"/>
      <c r="E12" s="280"/>
      <c r="F12" s="280"/>
      <c r="G12" s="281"/>
      <c r="H12" s="279">
        <v>2</v>
      </c>
      <c r="I12" s="280">
        <v>2</v>
      </c>
      <c r="J12" s="280">
        <v>0</v>
      </c>
      <c r="K12" s="280">
        <v>0</v>
      </c>
      <c r="L12" s="280">
        <v>0</v>
      </c>
      <c r="M12" s="280">
        <v>0</v>
      </c>
      <c r="N12" s="280">
        <v>0</v>
      </c>
      <c r="O12" s="280">
        <v>0</v>
      </c>
      <c r="P12" s="281">
        <v>0</v>
      </c>
      <c r="Q12" s="269">
        <v>0</v>
      </c>
      <c r="R12" s="282">
        <v>0</v>
      </c>
    </row>
    <row r="13" spans="1:28" s="276" customFormat="1" ht="16.5" thickBot="1">
      <c r="A13" s="270"/>
      <c r="B13" s="271"/>
      <c r="C13" s="272">
        <v>233</v>
      </c>
      <c r="D13" s="273">
        <v>4506</v>
      </c>
      <c r="E13" s="273">
        <v>150</v>
      </c>
      <c r="F13" s="273">
        <v>2630</v>
      </c>
      <c r="G13" s="274">
        <v>0</v>
      </c>
      <c r="H13" s="272">
        <v>13</v>
      </c>
      <c r="I13" s="273">
        <v>1</v>
      </c>
      <c r="J13" s="273">
        <v>12</v>
      </c>
      <c r="K13" s="273">
        <v>0</v>
      </c>
      <c r="L13" s="273">
        <v>0</v>
      </c>
      <c r="M13" s="273">
        <v>0</v>
      </c>
      <c r="N13" s="273">
        <v>0</v>
      </c>
      <c r="O13" s="273">
        <v>0</v>
      </c>
      <c r="P13" s="274">
        <v>0</v>
      </c>
      <c r="Q13" s="275">
        <v>12</v>
      </c>
      <c r="R13" s="275">
        <v>0</v>
      </c>
    </row>
    <row r="14" spans="1:28" ht="15.75">
      <c r="A14" s="277"/>
      <c r="B14" s="278"/>
      <c r="C14" s="279"/>
      <c r="D14" s="280"/>
      <c r="E14" s="280"/>
      <c r="F14" s="280"/>
      <c r="G14" s="281"/>
      <c r="H14" s="279">
        <v>12</v>
      </c>
      <c r="I14" s="280">
        <v>1</v>
      </c>
      <c r="J14" s="280">
        <v>3</v>
      </c>
      <c r="K14" s="280">
        <v>2</v>
      </c>
      <c r="L14" s="280">
        <v>5</v>
      </c>
      <c r="M14" s="280">
        <v>7</v>
      </c>
      <c r="N14" s="280">
        <v>1</v>
      </c>
      <c r="O14" s="280">
        <v>0</v>
      </c>
      <c r="P14" s="281">
        <v>1</v>
      </c>
      <c r="Q14" s="269">
        <v>11</v>
      </c>
      <c r="R14" s="282">
        <v>2</v>
      </c>
    </row>
    <row r="15" spans="1:28" s="276" customFormat="1" ht="16.5" thickBot="1">
      <c r="A15" s="270"/>
      <c r="B15" s="271"/>
      <c r="C15" s="272">
        <v>547</v>
      </c>
      <c r="D15" s="273">
        <v>5881</v>
      </c>
      <c r="E15" s="273">
        <v>222</v>
      </c>
      <c r="F15" s="273">
        <v>2777</v>
      </c>
      <c r="G15" s="274">
        <v>3</v>
      </c>
      <c r="H15" s="272">
        <v>51</v>
      </c>
      <c r="I15" s="273">
        <v>11</v>
      </c>
      <c r="J15" s="273">
        <v>31</v>
      </c>
      <c r="K15" s="273">
        <v>5</v>
      </c>
      <c r="L15" s="273">
        <v>4</v>
      </c>
      <c r="M15" s="273">
        <v>9</v>
      </c>
      <c r="N15" s="273">
        <v>0</v>
      </c>
      <c r="O15" s="273">
        <v>0</v>
      </c>
      <c r="P15" s="274">
        <v>0</v>
      </c>
      <c r="Q15" s="275">
        <v>40</v>
      </c>
      <c r="R15" s="275">
        <v>0</v>
      </c>
    </row>
    <row r="16" spans="1:28" ht="15.75">
      <c r="A16" s="277"/>
      <c r="B16" s="278"/>
      <c r="C16" s="279"/>
      <c r="D16" s="280"/>
      <c r="E16" s="280"/>
      <c r="F16" s="280"/>
      <c r="G16" s="281"/>
      <c r="H16" s="279">
        <v>4</v>
      </c>
      <c r="I16" s="280">
        <v>1</v>
      </c>
      <c r="J16" s="280">
        <v>0</v>
      </c>
      <c r="K16" s="280">
        <v>0</v>
      </c>
      <c r="L16" s="280">
        <v>2</v>
      </c>
      <c r="M16" s="280">
        <v>2</v>
      </c>
      <c r="N16" s="280">
        <v>0</v>
      </c>
      <c r="O16" s="280">
        <v>1</v>
      </c>
      <c r="P16" s="281">
        <v>1</v>
      </c>
      <c r="Q16" s="269">
        <v>3</v>
      </c>
      <c r="R16" s="282">
        <v>1</v>
      </c>
    </row>
    <row r="17" spans="1:18" s="276" customFormat="1" ht="16.5" thickBot="1">
      <c r="A17" s="270"/>
      <c r="B17" s="271"/>
      <c r="C17" s="272">
        <v>139</v>
      </c>
      <c r="D17" s="273">
        <v>3802</v>
      </c>
      <c r="E17" s="273">
        <v>94</v>
      </c>
      <c r="F17" s="273">
        <v>2380</v>
      </c>
      <c r="G17" s="274">
        <v>0</v>
      </c>
      <c r="H17" s="272">
        <v>5</v>
      </c>
      <c r="I17" s="273">
        <v>0</v>
      </c>
      <c r="J17" s="273">
        <v>4</v>
      </c>
      <c r="K17" s="273">
        <v>0</v>
      </c>
      <c r="L17" s="273">
        <v>1</v>
      </c>
      <c r="M17" s="273">
        <v>1</v>
      </c>
      <c r="N17" s="273">
        <v>0</v>
      </c>
      <c r="O17" s="273">
        <v>0</v>
      </c>
      <c r="P17" s="274">
        <v>0</v>
      </c>
      <c r="Q17" s="275">
        <v>5</v>
      </c>
      <c r="R17" s="275">
        <v>0</v>
      </c>
    </row>
    <row r="18" spans="1:18" ht="15.75">
      <c r="A18" s="277"/>
      <c r="B18" s="278"/>
      <c r="C18" s="279"/>
      <c r="D18" s="280"/>
      <c r="E18" s="280"/>
      <c r="F18" s="280"/>
      <c r="G18" s="281"/>
      <c r="H18" s="279">
        <v>9</v>
      </c>
      <c r="I18" s="280">
        <v>2</v>
      </c>
      <c r="J18" s="280">
        <v>3</v>
      </c>
      <c r="K18" s="280">
        <v>0</v>
      </c>
      <c r="L18" s="280">
        <v>2</v>
      </c>
      <c r="M18" s="280">
        <v>2</v>
      </c>
      <c r="N18" s="280">
        <v>0</v>
      </c>
      <c r="O18" s="280">
        <v>2</v>
      </c>
      <c r="P18" s="281">
        <v>2</v>
      </c>
      <c r="Q18" s="269">
        <v>7</v>
      </c>
      <c r="R18" s="282">
        <v>0</v>
      </c>
    </row>
    <row r="19" spans="1:18" s="276" customFormat="1" ht="16.5" thickBot="1">
      <c r="A19" s="270"/>
      <c r="B19" s="271"/>
      <c r="C19" s="272">
        <v>138</v>
      </c>
      <c r="D19" s="273">
        <v>1647</v>
      </c>
      <c r="E19" s="273">
        <v>69</v>
      </c>
      <c r="F19" s="273">
        <v>719</v>
      </c>
      <c r="G19" s="274">
        <v>0</v>
      </c>
      <c r="H19" s="272">
        <v>32</v>
      </c>
      <c r="I19" s="273">
        <v>5</v>
      </c>
      <c r="J19" s="273">
        <v>21</v>
      </c>
      <c r="K19" s="273">
        <v>0</v>
      </c>
      <c r="L19" s="273">
        <v>6</v>
      </c>
      <c r="M19" s="273">
        <v>6</v>
      </c>
      <c r="N19" s="273">
        <v>0</v>
      </c>
      <c r="O19" s="273">
        <v>0</v>
      </c>
      <c r="P19" s="274">
        <v>0</v>
      </c>
      <c r="Q19" s="275">
        <v>27</v>
      </c>
      <c r="R19" s="275">
        <v>0</v>
      </c>
    </row>
    <row r="20" spans="1:18" ht="15.75">
      <c r="A20" s="277"/>
      <c r="B20" s="278"/>
      <c r="C20" s="279"/>
      <c r="D20" s="280"/>
      <c r="E20" s="280"/>
      <c r="F20" s="280"/>
      <c r="G20" s="281"/>
      <c r="H20" s="279">
        <v>17</v>
      </c>
      <c r="I20" s="280">
        <v>7</v>
      </c>
      <c r="J20" s="280">
        <v>3</v>
      </c>
      <c r="K20" s="280">
        <v>0</v>
      </c>
      <c r="L20" s="280">
        <v>1</v>
      </c>
      <c r="M20" s="280">
        <v>1</v>
      </c>
      <c r="N20" s="280">
        <v>1</v>
      </c>
      <c r="O20" s="280">
        <v>5</v>
      </c>
      <c r="P20" s="281">
        <v>6</v>
      </c>
      <c r="Q20" s="269">
        <v>10</v>
      </c>
      <c r="R20" s="282">
        <v>1</v>
      </c>
    </row>
    <row r="21" spans="1:18" s="276" customFormat="1" ht="16.5" thickBot="1">
      <c r="A21" s="270"/>
      <c r="B21" s="271"/>
      <c r="C21" s="272">
        <v>1500</v>
      </c>
      <c r="D21" s="273">
        <v>14015</v>
      </c>
      <c r="E21" s="273">
        <v>676</v>
      </c>
      <c r="F21" s="273">
        <v>7102</v>
      </c>
      <c r="G21" s="274">
        <v>11</v>
      </c>
      <c r="H21" s="272">
        <v>51</v>
      </c>
      <c r="I21" s="273">
        <v>7</v>
      </c>
      <c r="J21" s="273">
        <v>26</v>
      </c>
      <c r="K21" s="273">
        <v>9</v>
      </c>
      <c r="L21" s="273">
        <v>9</v>
      </c>
      <c r="M21" s="273">
        <v>18</v>
      </c>
      <c r="N21" s="273">
        <v>0</v>
      </c>
      <c r="O21" s="273">
        <v>0</v>
      </c>
      <c r="P21" s="274">
        <v>0</v>
      </c>
      <c r="Q21" s="275">
        <v>44</v>
      </c>
      <c r="R21" s="275">
        <v>0</v>
      </c>
    </row>
    <row r="22" spans="1:18" ht="15.75">
      <c r="A22" s="277"/>
      <c r="B22" s="278"/>
      <c r="C22" s="279"/>
      <c r="D22" s="280"/>
      <c r="E22" s="280"/>
      <c r="F22" s="280"/>
      <c r="G22" s="281"/>
      <c r="H22" s="279">
        <v>9</v>
      </c>
      <c r="I22" s="280">
        <v>4</v>
      </c>
      <c r="J22" s="280">
        <v>4</v>
      </c>
      <c r="K22" s="280">
        <v>0</v>
      </c>
      <c r="L22" s="280">
        <v>0</v>
      </c>
      <c r="M22" s="280">
        <v>0</v>
      </c>
      <c r="N22" s="280">
        <v>0</v>
      </c>
      <c r="O22" s="280">
        <v>1</v>
      </c>
      <c r="P22" s="281">
        <v>1</v>
      </c>
      <c r="Q22" s="269">
        <v>5</v>
      </c>
      <c r="R22" s="282">
        <v>0</v>
      </c>
    </row>
    <row r="23" spans="1:18" s="276" customFormat="1" ht="16.5" thickBot="1">
      <c r="A23" s="270"/>
      <c r="B23" s="271"/>
      <c r="C23" s="272">
        <v>511</v>
      </c>
      <c r="D23" s="273">
        <v>28249</v>
      </c>
      <c r="E23" s="273">
        <v>344</v>
      </c>
      <c r="F23" s="273">
        <v>13579</v>
      </c>
      <c r="G23" s="274">
        <v>2</v>
      </c>
      <c r="H23" s="272">
        <v>17</v>
      </c>
      <c r="I23" s="273">
        <v>2</v>
      </c>
      <c r="J23" s="273">
        <v>13</v>
      </c>
      <c r="K23" s="273">
        <v>1</v>
      </c>
      <c r="L23" s="273">
        <v>1</v>
      </c>
      <c r="M23" s="273">
        <v>2</v>
      </c>
      <c r="N23" s="273">
        <v>0</v>
      </c>
      <c r="O23" s="273">
        <v>0</v>
      </c>
      <c r="P23" s="274">
        <v>0</v>
      </c>
      <c r="Q23" s="275">
        <v>15</v>
      </c>
      <c r="R23" s="275">
        <v>0</v>
      </c>
    </row>
    <row r="24" spans="1:18" ht="15.75">
      <c r="A24" s="277"/>
      <c r="B24" s="278"/>
      <c r="C24" s="279"/>
      <c r="D24" s="280"/>
      <c r="E24" s="280"/>
      <c r="F24" s="280"/>
      <c r="G24" s="281"/>
      <c r="H24" s="279">
        <v>29</v>
      </c>
      <c r="I24" s="280">
        <v>1</v>
      </c>
      <c r="J24" s="280">
        <v>24</v>
      </c>
      <c r="K24" s="280">
        <v>1</v>
      </c>
      <c r="L24" s="280">
        <v>2</v>
      </c>
      <c r="M24" s="280">
        <v>3</v>
      </c>
      <c r="N24" s="280">
        <v>0</v>
      </c>
      <c r="O24" s="280">
        <v>1</v>
      </c>
      <c r="P24" s="281">
        <v>1</v>
      </c>
      <c r="Q24" s="269">
        <v>28</v>
      </c>
      <c r="R24" s="282">
        <v>0</v>
      </c>
    </row>
    <row r="25" spans="1:18" s="276" customFormat="1" ht="16.5" thickBot="1">
      <c r="A25" s="270"/>
      <c r="B25" s="271"/>
      <c r="C25" s="272">
        <v>750</v>
      </c>
      <c r="D25" s="273">
        <v>16971</v>
      </c>
      <c r="E25" s="273">
        <v>424</v>
      </c>
      <c r="F25" s="273">
        <v>7739</v>
      </c>
      <c r="G25" s="274">
        <v>7</v>
      </c>
      <c r="H25" s="272">
        <v>109</v>
      </c>
      <c r="I25" s="273">
        <v>7</v>
      </c>
      <c r="J25" s="273">
        <v>59</v>
      </c>
      <c r="K25" s="273">
        <v>28</v>
      </c>
      <c r="L25" s="273">
        <v>13</v>
      </c>
      <c r="M25" s="273">
        <v>41</v>
      </c>
      <c r="N25" s="273">
        <v>0</v>
      </c>
      <c r="O25" s="273">
        <v>2</v>
      </c>
      <c r="P25" s="274">
        <v>2</v>
      </c>
      <c r="Q25" s="275">
        <v>102</v>
      </c>
      <c r="R25" s="275">
        <v>0</v>
      </c>
    </row>
    <row r="26" spans="1:18" ht="15.75">
      <c r="A26" s="277"/>
      <c r="B26" s="278"/>
      <c r="C26" s="279"/>
      <c r="D26" s="280"/>
      <c r="E26" s="280"/>
      <c r="F26" s="280"/>
      <c r="G26" s="281"/>
      <c r="H26" s="279">
        <v>0</v>
      </c>
      <c r="I26" s="280">
        <v>0</v>
      </c>
      <c r="J26" s="280">
        <v>0</v>
      </c>
      <c r="K26" s="280">
        <v>0</v>
      </c>
      <c r="L26" s="280">
        <v>0</v>
      </c>
      <c r="M26" s="280">
        <v>0</v>
      </c>
      <c r="N26" s="280">
        <v>0</v>
      </c>
      <c r="O26" s="280">
        <v>0</v>
      </c>
      <c r="P26" s="281">
        <v>0</v>
      </c>
      <c r="Q26" s="269">
        <v>0</v>
      </c>
      <c r="R26" s="282">
        <v>0</v>
      </c>
    </row>
    <row r="27" spans="1:18" s="276" customFormat="1" ht="16.5" thickBot="1">
      <c r="A27" s="270"/>
      <c r="B27" s="271"/>
      <c r="C27" s="272">
        <v>351</v>
      </c>
      <c r="D27" s="273">
        <v>5386</v>
      </c>
      <c r="E27" s="273">
        <v>189</v>
      </c>
      <c r="F27" s="273">
        <v>2394</v>
      </c>
      <c r="G27" s="274">
        <v>0</v>
      </c>
      <c r="H27" s="272">
        <v>25</v>
      </c>
      <c r="I27" s="273">
        <v>0</v>
      </c>
      <c r="J27" s="273">
        <v>23</v>
      </c>
      <c r="K27" s="273">
        <v>2</v>
      </c>
      <c r="L27" s="273">
        <v>0</v>
      </c>
      <c r="M27" s="273">
        <v>2</v>
      </c>
      <c r="N27" s="273">
        <v>0</v>
      </c>
      <c r="O27" s="273">
        <v>0</v>
      </c>
      <c r="P27" s="274">
        <v>0</v>
      </c>
      <c r="Q27" s="275">
        <v>25</v>
      </c>
      <c r="R27" s="275">
        <v>0</v>
      </c>
    </row>
    <row r="28" spans="1:18" ht="15.75">
      <c r="A28" s="277"/>
      <c r="B28" s="278"/>
      <c r="C28" s="279"/>
      <c r="D28" s="280"/>
      <c r="E28" s="280"/>
      <c r="F28" s="280"/>
      <c r="G28" s="281"/>
      <c r="H28" s="279">
        <v>0</v>
      </c>
      <c r="I28" s="280">
        <v>0</v>
      </c>
      <c r="J28" s="280">
        <v>0</v>
      </c>
      <c r="K28" s="280">
        <v>0</v>
      </c>
      <c r="L28" s="280">
        <v>0</v>
      </c>
      <c r="M28" s="280">
        <v>0</v>
      </c>
      <c r="N28" s="280">
        <v>0</v>
      </c>
      <c r="O28" s="280">
        <v>0</v>
      </c>
      <c r="P28" s="281">
        <v>0</v>
      </c>
      <c r="Q28" s="269">
        <v>0</v>
      </c>
      <c r="R28" s="282">
        <v>0</v>
      </c>
    </row>
    <row r="29" spans="1:18" s="276" customFormat="1" ht="16.5" thickBot="1">
      <c r="A29" s="270"/>
      <c r="B29" s="271"/>
      <c r="C29" s="272">
        <v>255</v>
      </c>
      <c r="D29" s="273">
        <v>9311</v>
      </c>
      <c r="E29" s="273">
        <v>160</v>
      </c>
      <c r="F29" s="273">
        <v>3882</v>
      </c>
      <c r="G29" s="274">
        <v>0</v>
      </c>
      <c r="H29" s="272">
        <v>7</v>
      </c>
      <c r="I29" s="273">
        <v>2</v>
      </c>
      <c r="J29" s="273">
        <v>4</v>
      </c>
      <c r="K29" s="273">
        <v>1</v>
      </c>
      <c r="L29" s="273">
        <v>0</v>
      </c>
      <c r="M29" s="273">
        <v>1</v>
      </c>
      <c r="N29" s="273">
        <v>0</v>
      </c>
      <c r="O29" s="273">
        <v>0</v>
      </c>
      <c r="P29" s="274">
        <v>0</v>
      </c>
      <c r="Q29" s="275">
        <v>5</v>
      </c>
      <c r="R29" s="275">
        <v>0</v>
      </c>
    </row>
    <row r="30" spans="1:18" ht="15.75">
      <c r="A30" s="277"/>
      <c r="B30" s="278"/>
      <c r="C30" s="279"/>
      <c r="D30" s="280"/>
      <c r="E30" s="280"/>
      <c r="F30" s="280"/>
      <c r="G30" s="281"/>
      <c r="H30" s="279">
        <v>1</v>
      </c>
      <c r="I30" s="280">
        <v>1</v>
      </c>
      <c r="J30" s="280">
        <v>0</v>
      </c>
      <c r="K30" s="280">
        <v>0</v>
      </c>
      <c r="L30" s="280">
        <v>0</v>
      </c>
      <c r="M30" s="280">
        <v>0</v>
      </c>
      <c r="N30" s="280">
        <v>0</v>
      </c>
      <c r="O30" s="280">
        <v>0</v>
      </c>
      <c r="P30" s="281">
        <v>0</v>
      </c>
      <c r="Q30" s="269">
        <v>0</v>
      </c>
      <c r="R30" s="282">
        <v>0</v>
      </c>
    </row>
    <row r="31" spans="1:18" s="276" customFormat="1" ht="16.5" thickBot="1">
      <c r="A31" s="270"/>
      <c r="B31" s="271"/>
      <c r="C31" s="272">
        <v>427</v>
      </c>
      <c r="D31" s="273">
        <v>5413</v>
      </c>
      <c r="E31" s="273">
        <v>205</v>
      </c>
      <c r="F31" s="273">
        <v>2962</v>
      </c>
      <c r="G31" s="274">
        <v>1</v>
      </c>
      <c r="H31" s="272">
        <v>16</v>
      </c>
      <c r="I31" s="273">
        <v>0</v>
      </c>
      <c r="J31" s="273">
        <v>15</v>
      </c>
      <c r="K31" s="273">
        <v>0</v>
      </c>
      <c r="L31" s="273">
        <v>1</v>
      </c>
      <c r="M31" s="273">
        <v>1</v>
      </c>
      <c r="N31" s="273">
        <v>0</v>
      </c>
      <c r="O31" s="273">
        <v>0</v>
      </c>
      <c r="P31" s="274">
        <v>0</v>
      </c>
      <c r="Q31" s="275">
        <v>16</v>
      </c>
      <c r="R31" s="275">
        <v>0</v>
      </c>
    </row>
    <row r="32" spans="1:18" ht="15.75">
      <c r="A32" s="277"/>
      <c r="B32" s="278"/>
      <c r="C32" s="279"/>
      <c r="D32" s="280"/>
      <c r="E32" s="280"/>
      <c r="F32" s="280"/>
      <c r="G32" s="281"/>
      <c r="H32" s="279">
        <v>1</v>
      </c>
      <c r="I32" s="280">
        <v>1</v>
      </c>
      <c r="J32" s="280">
        <v>0</v>
      </c>
      <c r="K32" s="280">
        <v>0</v>
      </c>
      <c r="L32" s="280">
        <v>0</v>
      </c>
      <c r="M32" s="280">
        <v>0</v>
      </c>
      <c r="N32" s="280">
        <v>0</v>
      </c>
      <c r="O32" s="280">
        <v>0</v>
      </c>
      <c r="P32" s="281">
        <v>0</v>
      </c>
      <c r="Q32" s="269">
        <v>0</v>
      </c>
      <c r="R32" s="282">
        <v>0</v>
      </c>
    </row>
    <row r="33" spans="1:18" s="276" customFormat="1" ht="16.5" thickBot="1">
      <c r="A33" s="270"/>
      <c r="B33" s="271"/>
      <c r="C33" s="272">
        <v>334</v>
      </c>
      <c r="D33" s="273">
        <v>6193</v>
      </c>
      <c r="E33" s="273">
        <v>211</v>
      </c>
      <c r="F33" s="273">
        <v>3551</v>
      </c>
      <c r="G33" s="274">
        <v>0</v>
      </c>
      <c r="H33" s="272">
        <v>8</v>
      </c>
      <c r="I33" s="273">
        <v>2</v>
      </c>
      <c r="J33" s="273">
        <v>5</v>
      </c>
      <c r="K33" s="273">
        <v>1</v>
      </c>
      <c r="L33" s="273">
        <v>0</v>
      </c>
      <c r="M33" s="273">
        <v>1</v>
      </c>
      <c r="N33" s="273">
        <v>0</v>
      </c>
      <c r="O33" s="273">
        <v>0</v>
      </c>
      <c r="P33" s="274">
        <v>0</v>
      </c>
      <c r="Q33" s="275">
        <v>6</v>
      </c>
      <c r="R33" s="275">
        <v>0</v>
      </c>
    </row>
    <row r="34" spans="1:18" ht="15.75">
      <c r="A34" s="277"/>
      <c r="B34" s="278"/>
      <c r="C34" s="279"/>
      <c r="D34" s="280"/>
      <c r="E34" s="280"/>
      <c r="F34" s="280"/>
      <c r="G34" s="281"/>
      <c r="H34" s="279">
        <v>46</v>
      </c>
      <c r="I34" s="280">
        <v>6</v>
      </c>
      <c r="J34" s="280">
        <v>39</v>
      </c>
      <c r="K34" s="280">
        <v>0</v>
      </c>
      <c r="L34" s="280">
        <v>1</v>
      </c>
      <c r="M34" s="280">
        <v>1</v>
      </c>
      <c r="N34" s="280">
        <v>0</v>
      </c>
      <c r="O34" s="280">
        <v>0</v>
      </c>
      <c r="P34" s="281">
        <v>0</v>
      </c>
      <c r="Q34" s="269">
        <v>40</v>
      </c>
      <c r="R34" s="282">
        <v>1</v>
      </c>
    </row>
    <row r="35" spans="1:18" s="276" customFormat="1" ht="16.5" thickBot="1">
      <c r="A35" s="270"/>
      <c r="B35" s="271"/>
      <c r="C35" s="272">
        <v>15099</v>
      </c>
      <c r="D35" s="273">
        <v>116078</v>
      </c>
      <c r="E35" s="273">
        <v>6848</v>
      </c>
      <c r="F35" s="273">
        <v>53021</v>
      </c>
      <c r="G35" s="274">
        <v>49</v>
      </c>
      <c r="H35" s="272">
        <v>185</v>
      </c>
      <c r="I35" s="273">
        <v>51</v>
      </c>
      <c r="J35" s="273">
        <v>119</v>
      </c>
      <c r="K35" s="273">
        <v>8</v>
      </c>
      <c r="L35" s="273">
        <v>6</v>
      </c>
      <c r="M35" s="273">
        <v>14</v>
      </c>
      <c r="N35" s="273">
        <v>0</v>
      </c>
      <c r="O35" s="273">
        <v>1</v>
      </c>
      <c r="P35" s="274">
        <v>1</v>
      </c>
      <c r="Q35" s="275">
        <v>134</v>
      </c>
      <c r="R35" s="275">
        <v>0</v>
      </c>
    </row>
    <row r="36" spans="1:18" ht="15.75">
      <c r="A36" s="277"/>
      <c r="B36" s="278"/>
      <c r="C36" s="279"/>
      <c r="D36" s="280"/>
      <c r="E36" s="280"/>
      <c r="F36" s="280"/>
      <c r="G36" s="281"/>
      <c r="H36" s="279">
        <v>15</v>
      </c>
      <c r="I36" s="280">
        <v>3</v>
      </c>
      <c r="J36" s="280">
        <v>11</v>
      </c>
      <c r="K36" s="280">
        <v>0</v>
      </c>
      <c r="L36" s="280">
        <v>0</v>
      </c>
      <c r="M36" s="280">
        <v>0</v>
      </c>
      <c r="N36" s="280">
        <v>0</v>
      </c>
      <c r="O36" s="280">
        <v>1</v>
      </c>
      <c r="P36" s="281">
        <v>1</v>
      </c>
      <c r="Q36" s="269">
        <v>12</v>
      </c>
      <c r="R36" s="282">
        <v>0</v>
      </c>
    </row>
    <row r="37" spans="1:18" s="276" customFormat="1" ht="16.5" thickBot="1">
      <c r="A37" s="270"/>
      <c r="B37" s="271"/>
      <c r="C37" s="272">
        <v>6705</v>
      </c>
      <c r="D37" s="273">
        <v>74655</v>
      </c>
      <c r="E37" s="273">
        <v>3402</v>
      </c>
      <c r="F37" s="273">
        <v>35813</v>
      </c>
      <c r="G37" s="274">
        <v>55</v>
      </c>
      <c r="H37" s="272">
        <v>103</v>
      </c>
      <c r="I37" s="273">
        <v>28</v>
      </c>
      <c r="J37" s="273">
        <v>69</v>
      </c>
      <c r="K37" s="273">
        <v>3</v>
      </c>
      <c r="L37" s="273">
        <v>2</v>
      </c>
      <c r="M37" s="273">
        <v>5</v>
      </c>
      <c r="N37" s="273">
        <v>0</v>
      </c>
      <c r="O37" s="273">
        <v>1</v>
      </c>
      <c r="P37" s="274">
        <v>1</v>
      </c>
      <c r="Q37" s="275">
        <v>75</v>
      </c>
      <c r="R37" s="275">
        <v>0</v>
      </c>
    </row>
    <row r="38" spans="1:18" ht="15.75">
      <c r="A38" s="277"/>
      <c r="B38" s="278"/>
      <c r="C38" s="279"/>
      <c r="D38" s="280"/>
      <c r="E38" s="280"/>
      <c r="F38" s="280"/>
      <c r="G38" s="281"/>
      <c r="H38" s="279">
        <v>5</v>
      </c>
      <c r="I38" s="280">
        <v>1</v>
      </c>
      <c r="J38" s="280">
        <v>4</v>
      </c>
      <c r="K38" s="280">
        <v>0</v>
      </c>
      <c r="L38" s="280">
        <v>0</v>
      </c>
      <c r="M38" s="280">
        <v>0</v>
      </c>
      <c r="N38" s="280">
        <v>0</v>
      </c>
      <c r="O38" s="280">
        <v>0</v>
      </c>
      <c r="P38" s="281">
        <v>0</v>
      </c>
      <c r="Q38" s="269">
        <v>4</v>
      </c>
      <c r="R38" s="282">
        <v>0</v>
      </c>
    </row>
    <row r="39" spans="1:18" s="276" customFormat="1" ht="16.5" thickBot="1">
      <c r="A39" s="270"/>
      <c r="B39" s="271"/>
      <c r="C39" s="272">
        <v>1942</v>
      </c>
      <c r="D39" s="273">
        <v>30649</v>
      </c>
      <c r="E39" s="273">
        <v>1165</v>
      </c>
      <c r="F39" s="273">
        <v>17145</v>
      </c>
      <c r="G39" s="274">
        <v>11</v>
      </c>
      <c r="H39" s="272">
        <v>32</v>
      </c>
      <c r="I39" s="273">
        <v>3</v>
      </c>
      <c r="J39" s="273">
        <v>26</v>
      </c>
      <c r="K39" s="273">
        <v>2</v>
      </c>
      <c r="L39" s="273">
        <v>1</v>
      </c>
      <c r="M39" s="273">
        <v>3</v>
      </c>
      <c r="N39" s="273">
        <v>0</v>
      </c>
      <c r="O39" s="273">
        <v>0</v>
      </c>
      <c r="P39" s="274">
        <v>0</v>
      </c>
      <c r="Q39" s="275">
        <v>29</v>
      </c>
      <c r="R39" s="275">
        <v>0</v>
      </c>
    </row>
    <row r="40" spans="1:18" ht="15.75">
      <c r="A40" s="277"/>
      <c r="B40" s="278"/>
      <c r="C40" s="279"/>
      <c r="D40" s="280"/>
      <c r="E40" s="280"/>
      <c r="F40" s="280"/>
      <c r="G40" s="281"/>
      <c r="H40" s="279">
        <v>16</v>
      </c>
      <c r="I40" s="280">
        <v>9</v>
      </c>
      <c r="J40" s="280">
        <v>5</v>
      </c>
      <c r="K40" s="280">
        <v>1</v>
      </c>
      <c r="L40" s="280">
        <v>0</v>
      </c>
      <c r="M40" s="280">
        <v>1</v>
      </c>
      <c r="N40" s="280">
        <v>0</v>
      </c>
      <c r="O40" s="280">
        <v>1</v>
      </c>
      <c r="P40" s="281">
        <v>1</v>
      </c>
      <c r="Q40" s="269">
        <v>7</v>
      </c>
      <c r="R40" s="282">
        <v>1</v>
      </c>
    </row>
    <row r="41" spans="1:18" s="276" customFormat="1" ht="16.5" thickBot="1">
      <c r="A41" s="270"/>
      <c r="B41" s="271"/>
      <c r="C41" s="272">
        <v>2672</v>
      </c>
      <c r="D41" s="273">
        <v>27833</v>
      </c>
      <c r="E41" s="273">
        <v>1357</v>
      </c>
      <c r="F41" s="273">
        <v>9687</v>
      </c>
      <c r="G41" s="274">
        <v>0</v>
      </c>
      <c r="H41" s="272">
        <v>47</v>
      </c>
      <c r="I41" s="273">
        <v>27</v>
      </c>
      <c r="J41" s="273">
        <v>20</v>
      </c>
      <c r="K41" s="273">
        <v>0</v>
      </c>
      <c r="L41" s="273">
        <v>0</v>
      </c>
      <c r="M41" s="273">
        <v>0</v>
      </c>
      <c r="N41" s="273">
        <v>0</v>
      </c>
      <c r="O41" s="273">
        <v>0</v>
      </c>
      <c r="P41" s="274">
        <v>0</v>
      </c>
      <c r="Q41" s="275">
        <v>20</v>
      </c>
      <c r="R41" s="275">
        <v>1</v>
      </c>
    </row>
    <row r="42" spans="1:18" ht="15.75">
      <c r="A42" s="277"/>
      <c r="B42" s="278"/>
      <c r="C42" s="279"/>
      <c r="D42" s="280"/>
      <c r="E42" s="280"/>
      <c r="F42" s="280"/>
      <c r="G42" s="281"/>
      <c r="H42" s="279">
        <v>31</v>
      </c>
      <c r="I42" s="280">
        <v>10</v>
      </c>
      <c r="J42" s="280">
        <v>19</v>
      </c>
      <c r="K42" s="280">
        <v>0</v>
      </c>
      <c r="L42" s="280">
        <v>2</v>
      </c>
      <c r="M42" s="280">
        <v>2</v>
      </c>
      <c r="N42" s="280">
        <v>0</v>
      </c>
      <c r="O42" s="280">
        <v>0</v>
      </c>
      <c r="P42" s="281">
        <v>0</v>
      </c>
      <c r="Q42" s="269">
        <v>21</v>
      </c>
      <c r="R42" s="282">
        <v>0</v>
      </c>
    </row>
    <row r="43" spans="1:18" s="276" customFormat="1" ht="16.5" thickBot="1">
      <c r="A43" s="270"/>
      <c r="B43" s="271"/>
      <c r="C43" s="272">
        <v>3385</v>
      </c>
      <c r="D43" s="273">
        <v>112484</v>
      </c>
      <c r="E43" s="273">
        <v>1989</v>
      </c>
      <c r="F43" s="273">
        <v>47750</v>
      </c>
      <c r="G43" s="274">
        <v>5</v>
      </c>
      <c r="H43" s="272">
        <v>98</v>
      </c>
      <c r="I43" s="273">
        <v>21</v>
      </c>
      <c r="J43" s="273">
        <v>69</v>
      </c>
      <c r="K43" s="273">
        <v>2</v>
      </c>
      <c r="L43" s="273">
        <v>5</v>
      </c>
      <c r="M43" s="273">
        <v>7</v>
      </c>
      <c r="N43" s="273">
        <v>0</v>
      </c>
      <c r="O43" s="273">
        <v>1</v>
      </c>
      <c r="P43" s="274">
        <v>1</v>
      </c>
      <c r="Q43" s="275">
        <v>77</v>
      </c>
      <c r="R43" s="275">
        <v>0</v>
      </c>
    </row>
    <row r="44" spans="1:18" ht="15.75">
      <c r="A44" s="277"/>
      <c r="B44" s="278"/>
      <c r="C44" s="279"/>
      <c r="D44" s="280"/>
      <c r="E44" s="280"/>
      <c r="F44" s="280"/>
      <c r="G44" s="281"/>
      <c r="H44" s="279">
        <v>14</v>
      </c>
      <c r="I44" s="280">
        <v>2</v>
      </c>
      <c r="J44" s="280">
        <v>9</v>
      </c>
      <c r="K44" s="280">
        <v>1</v>
      </c>
      <c r="L44" s="280">
        <v>0</v>
      </c>
      <c r="M44" s="280">
        <v>1</v>
      </c>
      <c r="N44" s="280">
        <v>0</v>
      </c>
      <c r="O44" s="280">
        <v>2</v>
      </c>
      <c r="P44" s="281">
        <v>2</v>
      </c>
      <c r="Q44" s="269">
        <v>12</v>
      </c>
      <c r="R44" s="282">
        <v>0</v>
      </c>
    </row>
    <row r="45" spans="1:18" s="276" customFormat="1" ht="16.5" thickBot="1">
      <c r="A45" s="270"/>
      <c r="B45" s="271"/>
      <c r="C45" s="272">
        <v>4609</v>
      </c>
      <c r="D45" s="273">
        <v>32027</v>
      </c>
      <c r="E45" s="273">
        <v>2307</v>
      </c>
      <c r="F45" s="273">
        <v>18435</v>
      </c>
      <c r="G45" s="274">
        <v>10</v>
      </c>
      <c r="H45" s="272">
        <v>34</v>
      </c>
      <c r="I45" s="273">
        <v>8</v>
      </c>
      <c r="J45" s="273">
        <v>17</v>
      </c>
      <c r="K45" s="273">
        <v>3</v>
      </c>
      <c r="L45" s="273">
        <v>5</v>
      </c>
      <c r="M45" s="273">
        <v>8</v>
      </c>
      <c r="N45" s="273">
        <v>0</v>
      </c>
      <c r="O45" s="273">
        <v>1</v>
      </c>
      <c r="P45" s="274">
        <v>1</v>
      </c>
      <c r="Q45" s="275">
        <v>26</v>
      </c>
      <c r="R45" s="275">
        <v>0</v>
      </c>
    </row>
    <row r="46" spans="1:18" ht="15.75">
      <c r="A46" s="277"/>
      <c r="B46" s="278"/>
      <c r="C46" s="279"/>
      <c r="D46" s="280"/>
      <c r="E46" s="280"/>
      <c r="F46" s="280"/>
      <c r="G46" s="281"/>
      <c r="H46" s="279">
        <v>218</v>
      </c>
      <c r="I46" s="280">
        <v>56</v>
      </c>
      <c r="J46" s="280">
        <v>125</v>
      </c>
      <c r="K46" s="280">
        <v>5</v>
      </c>
      <c r="L46" s="280">
        <v>15</v>
      </c>
      <c r="M46" s="280">
        <v>20</v>
      </c>
      <c r="N46" s="280">
        <v>2</v>
      </c>
      <c r="O46" s="280">
        <v>15</v>
      </c>
      <c r="P46" s="281">
        <v>17</v>
      </c>
      <c r="Q46" s="269">
        <v>162</v>
      </c>
      <c r="R46" s="282">
        <v>6</v>
      </c>
    </row>
    <row r="47" spans="1:18" s="276" customFormat="1" ht="16.5" thickBot="1">
      <c r="A47" s="283"/>
      <c r="B47" s="284"/>
      <c r="C47" s="285">
        <v>43131</v>
      </c>
      <c r="D47" s="286">
        <v>547407</v>
      </c>
      <c r="E47" s="287">
        <v>22017</v>
      </c>
      <c r="F47" s="288">
        <v>258591</v>
      </c>
      <c r="G47" s="288">
        <v>215</v>
      </c>
      <c r="H47" s="289">
        <v>865</v>
      </c>
      <c r="I47" s="287">
        <v>187</v>
      </c>
      <c r="J47" s="287">
        <v>546</v>
      </c>
      <c r="K47" s="287">
        <v>67</v>
      </c>
      <c r="L47" s="287">
        <v>59</v>
      </c>
      <c r="M47" s="287">
        <v>126</v>
      </c>
      <c r="N47" s="287">
        <v>0</v>
      </c>
      <c r="O47" s="287">
        <v>6</v>
      </c>
      <c r="P47" s="290">
        <v>6</v>
      </c>
      <c r="Q47" s="275">
        <v>678</v>
      </c>
      <c r="R47" s="291">
        <v>1</v>
      </c>
    </row>
    <row r="48" spans="1:18" ht="15.75">
      <c r="A48" s="264"/>
      <c r="B48" s="265"/>
      <c r="C48" s="266"/>
      <c r="D48" s="267"/>
      <c r="E48" s="267"/>
      <c r="F48" s="267"/>
      <c r="G48" s="268"/>
      <c r="H48" s="266">
        <v>21</v>
      </c>
      <c r="I48" s="267">
        <v>3</v>
      </c>
      <c r="J48" s="267">
        <v>5</v>
      </c>
      <c r="K48" s="267">
        <v>2</v>
      </c>
      <c r="L48" s="267">
        <v>4</v>
      </c>
      <c r="M48" s="267">
        <v>6</v>
      </c>
      <c r="N48" s="267">
        <v>3</v>
      </c>
      <c r="O48" s="267">
        <v>4</v>
      </c>
      <c r="P48" s="268">
        <v>7</v>
      </c>
      <c r="Q48" s="269">
        <v>18</v>
      </c>
      <c r="R48" s="269">
        <v>5</v>
      </c>
    </row>
    <row r="49" spans="1:18" s="276" customFormat="1" ht="16.5" thickBot="1">
      <c r="A49" s="270"/>
      <c r="B49" s="271"/>
      <c r="C49" s="272">
        <v>3</v>
      </c>
      <c r="D49" s="273">
        <v>113</v>
      </c>
      <c r="E49" s="273">
        <v>1</v>
      </c>
      <c r="F49" s="273">
        <v>92</v>
      </c>
      <c r="G49" s="274">
        <v>0</v>
      </c>
      <c r="H49" s="272">
        <v>0</v>
      </c>
      <c r="I49" s="273">
        <v>0</v>
      </c>
      <c r="J49" s="273">
        <v>0</v>
      </c>
      <c r="K49" s="273">
        <v>0</v>
      </c>
      <c r="L49" s="273">
        <v>0</v>
      </c>
      <c r="M49" s="273">
        <v>0</v>
      </c>
      <c r="N49" s="273">
        <v>0</v>
      </c>
      <c r="O49" s="273">
        <v>0</v>
      </c>
      <c r="P49" s="274">
        <v>0</v>
      </c>
      <c r="Q49" s="275">
        <v>0</v>
      </c>
      <c r="R49" s="275">
        <v>0</v>
      </c>
    </row>
    <row r="50" spans="1:18" ht="15.75">
      <c r="A50" s="277"/>
      <c r="B50" s="278"/>
      <c r="C50" s="279"/>
      <c r="D50" s="280"/>
      <c r="E50" s="280"/>
      <c r="F50" s="280"/>
      <c r="G50" s="281"/>
      <c r="H50" s="279">
        <v>0</v>
      </c>
      <c r="I50" s="280">
        <v>0</v>
      </c>
      <c r="J50" s="280">
        <v>0</v>
      </c>
      <c r="K50" s="280">
        <v>0</v>
      </c>
      <c r="L50" s="280">
        <v>0</v>
      </c>
      <c r="M50" s="280">
        <v>0</v>
      </c>
      <c r="N50" s="280">
        <v>0</v>
      </c>
      <c r="O50" s="280">
        <v>0</v>
      </c>
      <c r="P50" s="281">
        <v>0</v>
      </c>
      <c r="Q50" s="269">
        <v>0</v>
      </c>
      <c r="R50" s="282">
        <v>0</v>
      </c>
    </row>
    <row r="51" spans="1:18" s="276" customFormat="1" ht="16.5" thickBot="1">
      <c r="A51" s="270"/>
      <c r="B51" s="271"/>
      <c r="C51" s="272">
        <v>2</v>
      </c>
      <c r="D51" s="273">
        <v>8</v>
      </c>
      <c r="E51" s="273">
        <v>1</v>
      </c>
      <c r="F51" s="273">
        <v>7</v>
      </c>
      <c r="G51" s="274">
        <v>0</v>
      </c>
      <c r="H51" s="272">
        <v>1</v>
      </c>
      <c r="I51" s="273">
        <v>1</v>
      </c>
      <c r="J51" s="273">
        <v>0</v>
      </c>
      <c r="K51" s="273">
        <v>0</v>
      </c>
      <c r="L51" s="273">
        <v>0</v>
      </c>
      <c r="M51" s="273">
        <v>0</v>
      </c>
      <c r="N51" s="273">
        <v>0</v>
      </c>
      <c r="O51" s="273">
        <v>0</v>
      </c>
      <c r="P51" s="274">
        <v>0</v>
      </c>
      <c r="Q51" s="275">
        <v>0</v>
      </c>
      <c r="R51" s="275">
        <v>0</v>
      </c>
    </row>
    <row r="52" spans="1:18" ht="15.75">
      <c r="A52" s="277"/>
      <c r="B52" s="278"/>
      <c r="C52" s="279"/>
      <c r="D52" s="280"/>
      <c r="E52" s="280"/>
      <c r="F52" s="280"/>
      <c r="G52" s="281"/>
      <c r="H52" s="279">
        <v>11</v>
      </c>
      <c r="I52" s="280">
        <v>0</v>
      </c>
      <c r="J52" s="280">
        <v>6</v>
      </c>
      <c r="K52" s="280">
        <v>0</v>
      </c>
      <c r="L52" s="280">
        <v>3</v>
      </c>
      <c r="M52" s="280">
        <v>3</v>
      </c>
      <c r="N52" s="280">
        <v>0</v>
      </c>
      <c r="O52" s="280">
        <v>2</v>
      </c>
      <c r="P52" s="281">
        <v>2</v>
      </c>
      <c r="Q52" s="269">
        <v>11</v>
      </c>
      <c r="R52" s="282">
        <v>1</v>
      </c>
    </row>
    <row r="53" spans="1:18" s="276" customFormat="1" ht="16.5" thickBot="1">
      <c r="A53" s="270"/>
      <c r="B53" s="271"/>
      <c r="C53" s="272">
        <v>715</v>
      </c>
      <c r="D53" s="273">
        <v>4125</v>
      </c>
      <c r="E53" s="273">
        <v>374</v>
      </c>
      <c r="F53" s="273">
        <v>2190</v>
      </c>
      <c r="G53" s="274">
        <v>0</v>
      </c>
      <c r="H53" s="272">
        <v>43</v>
      </c>
      <c r="I53" s="273">
        <v>2</v>
      </c>
      <c r="J53" s="273">
        <v>36</v>
      </c>
      <c r="K53" s="273">
        <v>4</v>
      </c>
      <c r="L53" s="273">
        <v>1</v>
      </c>
      <c r="M53" s="273">
        <v>5</v>
      </c>
      <c r="N53" s="273">
        <v>0</v>
      </c>
      <c r="O53" s="273">
        <v>0</v>
      </c>
      <c r="P53" s="274">
        <v>0</v>
      </c>
      <c r="Q53" s="275">
        <v>41</v>
      </c>
      <c r="R53" s="275">
        <v>0</v>
      </c>
    </row>
    <row r="54" spans="1:18" ht="15.75">
      <c r="A54" s="277"/>
      <c r="B54" s="278"/>
      <c r="C54" s="279"/>
      <c r="D54" s="280"/>
      <c r="E54" s="280"/>
      <c r="F54" s="280"/>
      <c r="G54" s="281"/>
      <c r="H54" s="279">
        <v>1</v>
      </c>
      <c r="I54" s="280">
        <v>0</v>
      </c>
      <c r="J54" s="280">
        <v>1</v>
      </c>
      <c r="K54" s="280">
        <v>0</v>
      </c>
      <c r="L54" s="280">
        <v>0</v>
      </c>
      <c r="M54" s="280">
        <v>0</v>
      </c>
      <c r="N54" s="280">
        <v>0</v>
      </c>
      <c r="O54" s="280">
        <v>0</v>
      </c>
      <c r="P54" s="281">
        <v>0</v>
      </c>
      <c r="Q54" s="269">
        <v>1</v>
      </c>
      <c r="R54" s="282">
        <v>0</v>
      </c>
    </row>
    <row r="55" spans="1:18" s="276" customFormat="1" ht="16.5" thickBot="1">
      <c r="A55" s="270"/>
      <c r="B55" s="271"/>
      <c r="C55" s="272">
        <v>140</v>
      </c>
      <c r="D55" s="273">
        <v>563</v>
      </c>
      <c r="E55" s="273">
        <v>59</v>
      </c>
      <c r="F55" s="273">
        <v>262</v>
      </c>
      <c r="G55" s="274">
        <v>0</v>
      </c>
      <c r="H55" s="272">
        <v>0</v>
      </c>
      <c r="I55" s="273">
        <v>0</v>
      </c>
      <c r="J55" s="273">
        <v>0</v>
      </c>
      <c r="K55" s="273">
        <v>0</v>
      </c>
      <c r="L55" s="273">
        <v>0</v>
      </c>
      <c r="M55" s="273">
        <v>0</v>
      </c>
      <c r="N55" s="273">
        <v>0</v>
      </c>
      <c r="O55" s="273">
        <v>0</v>
      </c>
      <c r="P55" s="274">
        <v>0</v>
      </c>
      <c r="Q55" s="275">
        <v>0</v>
      </c>
      <c r="R55" s="275">
        <v>0</v>
      </c>
    </row>
    <row r="56" spans="1:18" ht="15.75">
      <c r="A56" s="277"/>
      <c r="B56" s="278"/>
      <c r="C56" s="279"/>
      <c r="D56" s="280"/>
      <c r="E56" s="280"/>
      <c r="F56" s="280"/>
      <c r="G56" s="281"/>
      <c r="H56" s="279">
        <v>1</v>
      </c>
      <c r="I56" s="280">
        <v>0</v>
      </c>
      <c r="J56" s="280">
        <v>1</v>
      </c>
      <c r="K56" s="280">
        <v>0</v>
      </c>
      <c r="L56" s="280">
        <v>0</v>
      </c>
      <c r="M56" s="280">
        <v>0</v>
      </c>
      <c r="N56" s="280">
        <v>0</v>
      </c>
      <c r="O56" s="280">
        <v>0</v>
      </c>
      <c r="P56" s="281">
        <v>0</v>
      </c>
      <c r="Q56" s="269">
        <v>1</v>
      </c>
      <c r="R56" s="282">
        <v>0</v>
      </c>
    </row>
    <row r="57" spans="1:18" s="276" customFormat="1" ht="16.5" thickBot="1">
      <c r="A57" s="270"/>
      <c r="B57" s="271"/>
      <c r="C57" s="272">
        <v>69</v>
      </c>
      <c r="D57" s="273">
        <v>350</v>
      </c>
      <c r="E57" s="273">
        <v>29</v>
      </c>
      <c r="F57" s="273">
        <v>177</v>
      </c>
      <c r="G57" s="274">
        <v>0</v>
      </c>
      <c r="H57" s="272">
        <v>1</v>
      </c>
      <c r="I57" s="273">
        <v>1</v>
      </c>
      <c r="J57" s="273">
        <v>0</v>
      </c>
      <c r="K57" s="273">
        <v>0</v>
      </c>
      <c r="L57" s="273">
        <v>0</v>
      </c>
      <c r="M57" s="273">
        <v>0</v>
      </c>
      <c r="N57" s="273">
        <v>0</v>
      </c>
      <c r="O57" s="273">
        <v>0</v>
      </c>
      <c r="P57" s="274">
        <v>0</v>
      </c>
      <c r="Q57" s="275">
        <v>0</v>
      </c>
      <c r="R57" s="275">
        <v>0</v>
      </c>
    </row>
    <row r="58" spans="1:18" ht="15.75">
      <c r="A58" s="277"/>
      <c r="B58" s="278"/>
      <c r="C58" s="279"/>
      <c r="D58" s="280"/>
      <c r="E58" s="280"/>
      <c r="F58" s="280"/>
      <c r="G58" s="281"/>
      <c r="H58" s="279">
        <v>3</v>
      </c>
      <c r="I58" s="280">
        <v>1</v>
      </c>
      <c r="J58" s="280">
        <v>2</v>
      </c>
      <c r="K58" s="280">
        <v>0</v>
      </c>
      <c r="L58" s="280">
        <v>0</v>
      </c>
      <c r="M58" s="280">
        <v>0</v>
      </c>
      <c r="N58" s="280">
        <v>0</v>
      </c>
      <c r="O58" s="280">
        <v>0</v>
      </c>
      <c r="P58" s="281">
        <v>0</v>
      </c>
      <c r="Q58" s="269">
        <v>2</v>
      </c>
      <c r="R58" s="282">
        <v>0</v>
      </c>
    </row>
    <row r="59" spans="1:18" s="276" customFormat="1" ht="16.5" thickBot="1">
      <c r="A59" s="270"/>
      <c r="B59" s="271"/>
      <c r="C59" s="272">
        <v>8</v>
      </c>
      <c r="D59" s="273">
        <v>567</v>
      </c>
      <c r="E59" s="273">
        <v>6</v>
      </c>
      <c r="F59" s="273">
        <v>247</v>
      </c>
      <c r="G59" s="274">
        <v>0</v>
      </c>
      <c r="H59" s="272">
        <v>1</v>
      </c>
      <c r="I59" s="273">
        <v>0</v>
      </c>
      <c r="J59" s="273">
        <v>1</v>
      </c>
      <c r="K59" s="273">
        <v>0</v>
      </c>
      <c r="L59" s="273">
        <v>0</v>
      </c>
      <c r="M59" s="273">
        <v>0</v>
      </c>
      <c r="N59" s="273">
        <v>0</v>
      </c>
      <c r="O59" s="273">
        <v>0</v>
      </c>
      <c r="P59" s="274">
        <v>0</v>
      </c>
      <c r="Q59" s="275">
        <v>1</v>
      </c>
      <c r="R59" s="275">
        <v>0</v>
      </c>
    </row>
    <row r="60" spans="1:18" ht="15.75">
      <c r="A60" s="277"/>
      <c r="B60" s="278"/>
      <c r="C60" s="279"/>
      <c r="D60" s="280"/>
      <c r="E60" s="280"/>
      <c r="F60" s="280"/>
      <c r="G60" s="281"/>
      <c r="H60" s="279">
        <v>0</v>
      </c>
      <c r="I60" s="280">
        <v>0</v>
      </c>
      <c r="J60" s="280">
        <v>0</v>
      </c>
      <c r="K60" s="280">
        <v>0</v>
      </c>
      <c r="L60" s="280">
        <v>0</v>
      </c>
      <c r="M60" s="280">
        <v>0</v>
      </c>
      <c r="N60" s="280">
        <v>0</v>
      </c>
      <c r="O60" s="280">
        <v>0</v>
      </c>
      <c r="P60" s="281">
        <v>0</v>
      </c>
      <c r="Q60" s="269">
        <v>0</v>
      </c>
      <c r="R60" s="282">
        <v>0</v>
      </c>
    </row>
    <row r="61" spans="1:18" s="276" customFormat="1" ht="16.5" thickBot="1">
      <c r="A61" s="270"/>
      <c r="B61" s="271"/>
      <c r="C61" s="272">
        <v>6</v>
      </c>
      <c r="D61" s="273">
        <v>40</v>
      </c>
      <c r="E61" s="273">
        <v>5</v>
      </c>
      <c r="F61" s="273">
        <v>15</v>
      </c>
      <c r="G61" s="274">
        <v>0</v>
      </c>
      <c r="H61" s="272">
        <v>0</v>
      </c>
      <c r="I61" s="273">
        <v>0</v>
      </c>
      <c r="J61" s="273">
        <v>0</v>
      </c>
      <c r="K61" s="273">
        <v>0</v>
      </c>
      <c r="L61" s="273">
        <v>0</v>
      </c>
      <c r="M61" s="273">
        <v>0</v>
      </c>
      <c r="N61" s="273">
        <v>0</v>
      </c>
      <c r="O61" s="273">
        <v>0</v>
      </c>
      <c r="P61" s="274">
        <v>0</v>
      </c>
      <c r="Q61" s="275">
        <v>0</v>
      </c>
      <c r="R61" s="275">
        <v>0</v>
      </c>
    </row>
    <row r="62" spans="1:18" ht="15.75">
      <c r="A62" s="277"/>
      <c r="B62" s="278"/>
      <c r="C62" s="279"/>
      <c r="D62" s="280"/>
      <c r="E62" s="280"/>
      <c r="F62" s="280"/>
      <c r="G62" s="281"/>
      <c r="H62" s="279">
        <v>2</v>
      </c>
      <c r="I62" s="280">
        <v>1</v>
      </c>
      <c r="J62" s="280">
        <v>1</v>
      </c>
      <c r="K62" s="280">
        <v>0</v>
      </c>
      <c r="L62" s="280">
        <v>0</v>
      </c>
      <c r="M62" s="280">
        <v>0</v>
      </c>
      <c r="N62" s="280">
        <v>0</v>
      </c>
      <c r="O62" s="280">
        <v>0</v>
      </c>
      <c r="P62" s="281">
        <v>0</v>
      </c>
      <c r="Q62" s="269">
        <v>1</v>
      </c>
      <c r="R62" s="282">
        <v>1</v>
      </c>
    </row>
    <row r="63" spans="1:18" s="276" customFormat="1" ht="16.5" thickBot="1">
      <c r="A63" s="270"/>
      <c r="B63" s="271"/>
      <c r="C63" s="272">
        <v>167</v>
      </c>
      <c r="D63" s="273">
        <v>2565</v>
      </c>
      <c r="E63" s="273">
        <v>97</v>
      </c>
      <c r="F63" s="273">
        <v>1195</v>
      </c>
      <c r="G63" s="274">
        <v>0</v>
      </c>
      <c r="H63" s="272">
        <v>7</v>
      </c>
      <c r="I63" s="273">
        <v>1</v>
      </c>
      <c r="J63" s="273">
        <v>6</v>
      </c>
      <c r="K63" s="273">
        <v>0</v>
      </c>
      <c r="L63" s="273">
        <v>0</v>
      </c>
      <c r="M63" s="273">
        <v>0</v>
      </c>
      <c r="N63" s="273">
        <v>0</v>
      </c>
      <c r="O63" s="273">
        <v>0</v>
      </c>
      <c r="P63" s="274">
        <v>0</v>
      </c>
      <c r="Q63" s="275">
        <v>6</v>
      </c>
      <c r="R63" s="275">
        <v>0</v>
      </c>
    </row>
    <row r="64" spans="1:18" ht="15.75">
      <c r="A64" s="277"/>
      <c r="B64" s="278"/>
      <c r="C64" s="279"/>
      <c r="D64" s="280"/>
      <c r="E64" s="280"/>
      <c r="F64" s="280"/>
      <c r="G64" s="281"/>
      <c r="H64" s="279">
        <v>39</v>
      </c>
      <c r="I64" s="280">
        <v>5</v>
      </c>
      <c r="J64" s="280">
        <v>16</v>
      </c>
      <c r="K64" s="280">
        <v>2</v>
      </c>
      <c r="L64" s="280">
        <v>7</v>
      </c>
      <c r="M64" s="280">
        <v>9</v>
      </c>
      <c r="N64" s="280">
        <v>3</v>
      </c>
      <c r="O64" s="280">
        <v>6</v>
      </c>
      <c r="P64" s="281">
        <v>9</v>
      </c>
      <c r="Q64" s="269">
        <v>34</v>
      </c>
      <c r="R64" s="282">
        <v>7</v>
      </c>
    </row>
    <row r="65" spans="1:20" s="276" customFormat="1" ht="16.5" thickBot="1">
      <c r="A65" s="283"/>
      <c r="B65" s="284"/>
      <c r="C65" s="289">
        <v>1110</v>
      </c>
      <c r="D65" s="287">
        <v>8331</v>
      </c>
      <c r="E65" s="287">
        <v>572</v>
      </c>
      <c r="F65" s="287">
        <v>4185</v>
      </c>
      <c r="G65" s="287">
        <v>0</v>
      </c>
      <c r="H65" s="289">
        <v>53</v>
      </c>
      <c r="I65" s="287">
        <v>5</v>
      </c>
      <c r="J65" s="287">
        <v>43</v>
      </c>
      <c r="K65" s="287">
        <v>4</v>
      </c>
      <c r="L65" s="287">
        <v>1</v>
      </c>
      <c r="M65" s="287">
        <v>5</v>
      </c>
      <c r="N65" s="287">
        <v>0</v>
      </c>
      <c r="O65" s="287">
        <v>0</v>
      </c>
      <c r="P65" s="290">
        <v>0</v>
      </c>
      <c r="Q65" s="275">
        <v>48</v>
      </c>
      <c r="R65" s="291">
        <v>0</v>
      </c>
    </row>
    <row r="66" spans="1:20" ht="15.75">
      <c r="A66" s="277"/>
      <c r="B66" s="278"/>
      <c r="C66" s="266"/>
      <c r="D66" s="267"/>
      <c r="E66" s="267"/>
      <c r="F66" s="267"/>
      <c r="G66" s="268"/>
      <c r="H66" s="266">
        <v>51</v>
      </c>
      <c r="I66" s="267">
        <v>29</v>
      </c>
      <c r="J66" s="267">
        <v>18</v>
      </c>
      <c r="K66" s="267">
        <v>2</v>
      </c>
      <c r="L66" s="267">
        <v>1</v>
      </c>
      <c r="M66" s="267">
        <v>3</v>
      </c>
      <c r="N66" s="267">
        <v>0</v>
      </c>
      <c r="O66" s="267">
        <v>1</v>
      </c>
      <c r="P66" s="268">
        <v>1</v>
      </c>
      <c r="Q66" s="269">
        <v>22</v>
      </c>
      <c r="R66" s="269">
        <v>2</v>
      </c>
    </row>
    <row r="67" spans="1:20" s="276" customFormat="1" ht="16.5" thickBot="1">
      <c r="A67" s="270"/>
      <c r="B67" s="271"/>
      <c r="C67" s="272">
        <v>325</v>
      </c>
      <c r="D67" s="273">
        <v>4716</v>
      </c>
      <c r="E67" s="273">
        <v>176</v>
      </c>
      <c r="F67" s="273">
        <v>3816</v>
      </c>
      <c r="G67" s="274">
        <v>2</v>
      </c>
      <c r="H67" s="272">
        <v>6</v>
      </c>
      <c r="I67" s="273">
        <v>3</v>
      </c>
      <c r="J67" s="273">
        <v>3</v>
      </c>
      <c r="K67" s="273">
        <v>0</v>
      </c>
      <c r="L67" s="273">
        <v>0</v>
      </c>
      <c r="M67" s="273">
        <v>0</v>
      </c>
      <c r="N67" s="273">
        <v>0</v>
      </c>
      <c r="O67" s="273">
        <v>0</v>
      </c>
      <c r="P67" s="274">
        <v>0</v>
      </c>
      <c r="Q67" s="275">
        <v>3</v>
      </c>
      <c r="R67" s="275">
        <v>0</v>
      </c>
    </row>
    <row r="68" spans="1:20" ht="15.75">
      <c r="A68" s="277"/>
      <c r="B68" s="278"/>
      <c r="C68" s="279"/>
      <c r="D68" s="280"/>
      <c r="E68" s="280"/>
      <c r="F68" s="280"/>
      <c r="G68" s="281"/>
      <c r="H68" s="279">
        <v>203</v>
      </c>
      <c r="I68" s="280">
        <v>98</v>
      </c>
      <c r="J68" s="280">
        <v>53</v>
      </c>
      <c r="K68" s="280">
        <v>19</v>
      </c>
      <c r="L68" s="280">
        <v>17</v>
      </c>
      <c r="M68" s="280">
        <v>36</v>
      </c>
      <c r="N68" s="280">
        <v>0</v>
      </c>
      <c r="O68" s="280">
        <v>16</v>
      </c>
      <c r="P68" s="281">
        <v>16</v>
      </c>
      <c r="Q68" s="269">
        <v>105</v>
      </c>
      <c r="R68" s="282">
        <v>12</v>
      </c>
    </row>
    <row r="69" spans="1:20" s="276" customFormat="1" ht="16.5" thickBot="1">
      <c r="A69" s="283"/>
      <c r="B69" s="284"/>
      <c r="C69" s="289">
        <v>5088</v>
      </c>
      <c r="D69" s="287">
        <v>40790</v>
      </c>
      <c r="E69" s="287">
        <v>2793</v>
      </c>
      <c r="F69" s="287">
        <v>23635</v>
      </c>
      <c r="G69" s="290">
        <v>27</v>
      </c>
      <c r="H69" s="289">
        <v>102</v>
      </c>
      <c r="I69" s="287">
        <v>16</v>
      </c>
      <c r="J69" s="287">
        <v>58</v>
      </c>
      <c r="K69" s="287">
        <v>16</v>
      </c>
      <c r="L69" s="287">
        <v>10</v>
      </c>
      <c r="M69" s="287">
        <v>26</v>
      </c>
      <c r="N69" s="287">
        <v>1</v>
      </c>
      <c r="O69" s="287">
        <v>1</v>
      </c>
      <c r="P69" s="290">
        <v>2</v>
      </c>
      <c r="Q69" s="275">
        <v>86</v>
      </c>
      <c r="R69" s="291">
        <v>1</v>
      </c>
    </row>
    <row r="70" spans="1:20" ht="15.75">
      <c r="A70" s="292"/>
      <c r="B70" s="293"/>
      <c r="C70" s="266"/>
      <c r="D70" s="267"/>
      <c r="E70" s="267"/>
      <c r="F70" s="267"/>
      <c r="G70" s="268"/>
      <c r="H70" s="266">
        <v>31</v>
      </c>
      <c r="I70" s="267">
        <v>15</v>
      </c>
      <c r="J70" s="267">
        <v>13</v>
      </c>
      <c r="K70" s="267">
        <v>1</v>
      </c>
      <c r="L70" s="267">
        <v>2</v>
      </c>
      <c r="M70" s="267">
        <v>3</v>
      </c>
      <c r="N70" s="267">
        <v>0</v>
      </c>
      <c r="O70" s="267">
        <v>0</v>
      </c>
      <c r="P70" s="268">
        <v>0</v>
      </c>
      <c r="Q70" s="269">
        <v>16</v>
      </c>
      <c r="R70" s="269">
        <v>3</v>
      </c>
      <c r="T70" s="294"/>
    </row>
    <row r="71" spans="1:20" s="276" customFormat="1" ht="16.5" thickBot="1">
      <c r="A71" s="295"/>
      <c r="B71" s="296"/>
      <c r="C71" s="289">
        <v>5561</v>
      </c>
      <c r="D71" s="287">
        <v>47503</v>
      </c>
      <c r="E71" s="287">
        <v>3251</v>
      </c>
      <c r="F71" s="287">
        <v>25684</v>
      </c>
      <c r="G71" s="290">
        <v>18</v>
      </c>
      <c r="H71" s="289">
        <v>32</v>
      </c>
      <c r="I71" s="287">
        <v>12</v>
      </c>
      <c r="J71" s="287">
        <v>17</v>
      </c>
      <c r="K71" s="287">
        <v>2</v>
      </c>
      <c r="L71" s="287">
        <v>1</v>
      </c>
      <c r="M71" s="287">
        <v>3</v>
      </c>
      <c r="N71" s="287">
        <v>0</v>
      </c>
      <c r="O71" s="287">
        <v>0</v>
      </c>
      <c r="P71" s="290">
        <v>0</v>
      </c>
      <c r="Q71" s="275">
        <v>20</v>
      </c>
      <c r="R71" s="291">
        <v>0</v>
      </c>
    </row>
    <row r="72" spans="1:20" ht="15.75">
      <c r="A72" s="248"/>
      <c r="B72" s="293"/>
      <c r="C72" s="266"/>
      <c r="D72" s="267"/>
      <c r="E72" s="267"/>
      <c r="F72" s="267"/>
      <c r="G72" s="297"/>
      <c r="H72" s="298">
        <v>542</v>
      </c>
      <c r="I72" s="299">
        <v>203</v>
      </c>
      <c r="J72" s="267">
        <v>225</v>
      </c>
      <c r="K72" s="299">
        <v>29</v>
      </c>
      <c r="L72" s="267">
        <v>42</v>
      </c>
      <c r="M72" s="299">
        <v>71</v>
      </c>
      <c r="N72" s="267">
        <v>5</v>
      </c>
      <c r="O72" s="267">
        <v>38</v>
      </c>
      <c r="P72" s="300">
        <v>43</v>
      </c>
      <c r="Q72" s="266">
        <v>339</v>
      </c>
      <c r="R72" s="266">
        <v>30</v>
      </c>
    </row>
    <row r="73" spans="1:20" s="276" customFormat="1" ht="16.5" thickBot="1">
      <c r="A73" s="301"/>
      <c r="B73" s="302"/>
      <c r="C73" s="285">
        <v>55215</v>
      </c>
      <c r="D73" s="287">
        <v>648747</v>
      </c>
      <c r="E73" s="303">
        <v>28809</v>
      </c>
      <c r="F73" s="287">
        <v>315911</v>
      </c>
      <c r="G73" s="303">
        <v>262</v>
      </c>
      <c r="H73" s="285">
        <v>1058</v>
      </c>
      <c r="I73" s="303">
        <v>223</v>
      </c>
      <c r="J73" s="287">
        <v>667</v>
      </c>
      <c r="K73" s="303">
        <v>89</v>
      </c>
      <c r="L73" s="287">
        <v>71</v>
      </c>
      <c r="M73" s="303">
        <v>160</v>
      </c>
      <c r="N73" s="287">
        <v>1</v>
      </c>
      <c r="O73" s="287">
        <v>7</v>
      </c>
      <c r="P73" s="288">
        <v>8</v>
      </c>
      <c r="Q73" s="289">
        <v>835</v>
      </c>
      <c r="R73" s="289">
        <v>2</v>
      </c>
    </row>
    <row r="74" spans="1:20" ht="15.75">
      <c r="A74" s="304" t="s">
        <v>288</v>
      </c>
      <c r="B74" s="304"/>
      <c r="C74" s="304"/>
      <c r="D74" s="304"/>
      <c r="E74" s="304"/>
      <c r="F74" s="304"/>
      <c r="G74" s="304"/>
      <c r="H74" s="304" t="s">
        <v>289</v>
      </c>
      <c r="I74" s="304"/>
      <c r="J74" s="304"/>
      <c r="K74" s="304"/>
      <c r="L74" s="304"/>
      <c r="M74" s="304"/>
      <c r="N74" s="304"/>
      <c r="O74" s="304"/>
      <c r="P74" s="304"/>
      <c r="Q74" s="304"/>
      <c r="R74" s="304"/>
    </row>
    <row r="75" spans="1:20" ht="15.75">
      <c r="A75" s="304" t="s">
        <v>290</v>
      </c>
      <c r="B75" s="304"/>
      <c r="C75" s="304"/>
      <c r="D75" s="304"/>
      <c r="E75" s="304"/>
      <c r="F75" s="304"/>
      <c r="G75" s="304"/>
      <c r="H75" s="304" t="s">
        <v>291</v>
      </c>
      <c r="I75" s="304"/>
      <c r="J75" s="304"/>
      <c r="K75" s="304"/>
      <c r="L75" s="304"/>
      <c r="M75" s="304"/>
      <c r="N75" s="304"/>
      <c r="O75" s="304"/>
      <c r="P75" s="304"/>
      <c r="Q75" s="304"/>
      <c r="R75" s="304"/>
    </row>
    <row r="76" spans="1:20" ht="15.75">
      <c r="A76" s="304"/>
      <c r="B76" s="304"/>
      <c r="C76" s="304"/>
      <c r="D76" s="304"/>
      <c r="E76" s="304"/>
      <c r="F76" s="304"/>
      <c r="G76" s="304"/>
      <c r="H76" s="304" t="s">
        <v>292</v>
      </c>
      <c r="I76" s="304"/>
      <c r="J76" s="304"/>
      <c r="K76" s="304"/>
      <c r="L76" s="304"/>
      <c r="M76" s="304"/>
      <c r="N76" s="304"/>
      <c r="O76" s="304"/>
      <c r="P76" s="304"/>
      <c r="Q76" s="304"/>
      <c r="R76" s="304"/>
    </row>
    <row r="77" spans="1:20" ht="15.75">
      <c r="A77" s="304"/>
      <c r="B77" s="304"/>
      <c r="C77" s="304"/>
      <c r="D77" s="304"/>
      <c r="E77" s="304"/>
      <c r="F77" s="304"/>
      <c r="G77" s="304"/>
      <c r="H77" s="304" t="s">
        <v>293</v>
      </c>
      <c r="I77" s="304"/>
      <c r="J77" s="304"/>
      <c r="K77" s="304"/>
      <c r="L77" s="304"/>
      <c r="M77" s="304"/>
      <c r="N77" s="304"/>
      <c r="O77" s="304"/>
      <c r="P77" s="304"/>
      <c r="Q77" s="304"/>
      <c r="R77" s="304"/>
    </row>
    <row r="78" spans="1:20" ht="15.75">
      <c r="A78" s="305"/>
      <c r="B78" s="305"/>
      <c r="C78" s="305"/>
      <c r="D78" s="305"/>
      <c r="E78" s="305"/>
      <c r="F78" s="305"/>
      <c r="G78" s="305"/>
      <c r="H78" s="305"/>
      <c r="I78" s="305"/>
      <c r="J78" s="305"/>
      <c r="K78" s="305"/>
      <c r="L78" s="305"/>
      <c r="M78" s="305"/>
      <c r="N78" s="305"/>
      <c r="O78" s="305"/>
      <c r="P78" s="305"/>
      <c r="Q78" s="305"/>
      <c r="R78" s="305"/>
    </row>
  </sheetData>
  <mergeCells count="13">
    <mergeCell ref="A1:Q2"/>
    <mergeCell ref="Q3:Q5"/>
    <mergeCell ref="R3:R5"/>
    <mergeCell ref="C4:C5"/>
    <mergeCell ref="D4:D5"/>
    <mergeCell ref="E4:E5"/>
    <mergeCell ref="F4:F5"/>
    <mergeCell ref="G4:G5"/>
    <mergeCell ref="H4:H5"/>
    <mergeCell ref="I4:I5"/>
    <mergeCell ref="J4:J5"/>
    <mergeCell ref="K4:M4"/>
    <mergeCell ref="N4:P4"/>
  </mergeCells>
  <phoneticPr fontId="4"/>
  <printOptions horizontalCentered="1"/>
  <pageMargins left="0.59055118110236227" right="0.59055118110236227" top="0.78740157480314965" bottom="0.59055118110236227" header="0.78740157480314965" footer="0.59055118110236227"/>
  <pageSetup paperSize="8" scale="60"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A508-B90E-4D90-9D08-8C0CF6AB63D0}">
  <sheetPr>
    <pageSetUpPr fitToPage="1"/>
  </sheetPr>
  <dimension ref="A1:Q45"/>
  <sheetViews>
    <sheetView view="pageBreakPreview" zoomScaleNormal="100" zoomScaleSheetLayoutView="100" workbookViewId="0">
      <pane ySplit="4" topLeftCell="A24" activePane="bottomLeft" state="frozen"/>
      <selection sqref="A1:Y1"/>
      <selection pane="bottomLeft" activeCell="D31" sqref="D31"/>
    </sheetView>
  </sheetViews>
  <sheetFormatPr defaultRowHeight="12"/>
  <cols>
    <col min="1" max="3" width="13.83203125" style="325" customWidth="1"/>
    <col min="4" max="5" width="12.5" style="325" customWidth="1"/>
    <col min="6" max="8" width="12.5" style="309" customWidth="1"/>
    <col min="9" max="9" width="12.5" style="327" customWidth="1"/>
    <col min="10" max="14" width="12.5" style="309" customWidth="1"/>
    <col min="15" max="16" width="9.33203125" style="309"/>
    <col min="17" max="17" width="10.1640625" style="309" bestFit="1" customWidth="1"/>
    <col min="18" max="256" width="9.33203125" style="309"/>
    <col min="257" max="259" width="13.83203125" style="309" customWidth="1"/>
    <col min="260" max="270" width="12.5" style="309" customWidth="1"/>
    <col min="271" max="272" width="9.33203125" style="309"/>
    <col min="273" max="273" width="10.1640625" style="309" bestFit="1" customWidth="1"/>
    <col min="274" max="512" width="9.33203125" style="309"/>
    <col min="513" max="515" width="13.83203125" style="309" customWidth="1"/>
    <col min="516" max="526" width="12.5" style="309" customWidth="1"/>
    <col min="527" max="528" width="9.33203125" style="309"/>
    <col min="529" max="529" width="10.1640625" style="309" bestFit="1" customWidth="1"/>
    <col min="530" max="768" width="9.33203125" style="309"/>
    <col min="769" max="771" width="13.83203125" style="309" customWidth="1"/>
    <col min="772" max="782" width="12.5" style="309" customWidth="1"/>
    <col min="783" max="784" width="9.33203125" style="309"/>
    <col min="785" max="785" width="10.1640625" style="309" bestFit="1" customWidth="1"/>
    <col min="786" max="1024" width="9.33203125" style="309"/>
    <col min="1025" max="1027" width="13.83203125" style="309" customWidth="1"/>
    <col min="1028" max="1038" width="12.5" style="309" customWidth="1"/>
    <col min="1039" max="1040" width="9.33203125" style="309"/>
    <col min="1041" max="1041" width="10.1640625" style="309" bestFit="1" customWidth="1"/>
    <col min="1042" max="1280" width="9.33203125" style="309"/>
    <col min="1281" max="1283" width="13.83203125" style="309" customWidth="1"/>
    <col min="1284" max="1294" width="12.5" style="309" customWidth="1"/>
    <col min="1295" max="1296" width="9.33203125" style="309"/>
    <col min="1297" max="1297" width="10.1640625" style="309" bestFit="1" customWidth="1"/>
    <col min="1298" max="1536" width="9.33203125" style="309"/>
    <col min="1537" max="1539" width="13.83203125" style="309" customWidth="1"/>
    <col min="1540" max="1550" width="12.5" style="309" customWidth="1"/>
    <col min="1551" max="1552" width="9.33203125" style="309"/>
    <col min="1553" max="1553" width="10.1640625" style="309" bestFit="1" customWidth="1"/>
    <col min="1554" max="1792" width="9.33203125" style="309"/>
    <col min="1793" max="1795" width="13.83203125" style="309" customWidth="1"/>
    <col min="1796" max="1806" width="12.5" style="309" customWidth="1"/>
    <col min="1807" max="1808" width="9.33203125" style="309"/>
    <col min="1809" max="1809" width="10.1640625" style="309" bestFit="1" customWidth="1"/>
    <col min="1810" max="2048" width="9.33203125" style="309"/>
    <col min="2049" max="2051" width="13.83203125" style="309" customWidth="1"/>
    <col min="2052" max="2062" width="12.5" style="309" customWidth="1"/>
    <col min="2063" max="2064" width="9.33203125" style="309"/>
    <col min="2065" max="2065" width="10.1640625" style="309" bestFit="1" customWidth="1"/>
    <col min="2066" max="2304" width="9.33203125" style="309"/>
    <col min="2305" max="2307" width="13.83203125" style="309" customWidth="1"/>
    <col min="2308" max="2318" width="12.5" style="309" customWidth="1"/>
    <col min="2319" max="2320" width="9.33203125" style="309"/>
    <col min="2321" max="2321" width="10.1640625" style="309" bestFit="1" customWidth="1"/>
    <col min="2322" max="2560" width="9.33203125" style="309"/>
    <col min="2561" max="2563" width="13.83203125" style="309" customWidth="1"/>
    <col min="2564" max="2574" width="12.5" style="309" customWidth="1"/>
    <col min="2575" max="2576" width="9.33203125" style="309"/>
    <col min="2577" max="2577" width="10.1640625" style="309" bestFit="1" customWidth="1"/>
    <col min="2578" max="2816" width="9.33203125" style="309"/>
    <col min="2817" max="2819" width="13.83203125" style="309" customWidth="1"/>
    <col min="2820" max="2830" width="12.5" style="309" customWidth="1"/>
    <col min="2831" max="2832" width="9.33203125" style="309"/>
    <col min="2833" max="2833" width="10.1640625" style="309" bestFit="1" customWidth="1"/>
    <col min="2834" max="3072" width="9.33203125" style="309"/>
    <col min="3073" max="3075" width="13.83203125" style="309" customWidth="1"/>
    <col min="3076" max="3086" width="12.5" style="309" customWidth="1"/>
    <col min="3087" max="3088" width="9.33203125" style="309"/>
    <col min="3089" max="3089" width="10.1640625" style="309" bestFit="1" customWidth="1"/>
    <col min="3090" max="3328" width="9.33203125" style="309"/>
    <col min="3329" max="3331" width="13.83203125" style="309" customWidth="1"/>
    <col min="3332" max="3342" width="12.5" style="309" customWidth="1"/>
    <col min="3343" max="3344" width="9.33203125" style="309"/>
    <col min="3345" max="3345" width="10.1640625" style="309" bestFit="1" customWidth="1"/>
    <col min="3346" max="3584" width="9.33203125" style="309"/>
    <col min="3585" max="3587" width="13.83203125" style="309" customWidth="1"/>
    <col min="3588" max="3598" width="12.5" style="309" customWidth="1"/>
    <col min="3599" max="3600" width="9.33203125" style="309"/>
    <col min="3601" max="3601" width="10.1640625" style="309" bestFit="1" customWidth="1"/>
    <col min="3602" max="3840" width="9.33203125" style="309"/>
    <col min="3841" max="3843" width="13.83203125" style="309" customWidth="1"/>
    <col min="3844" max="3854" width="12.5" style="309" customWidth="1"/>
    <col min="3855" max="3856" width="9.33203125" style="309"/>
    <col min="3857" max="3857" width="10.1640625" style="309" bestFit="1" customWidth="1"/>
    <col min="3858" max="4096" width="9.33203125" style="309"/>
    <col min="4097" max="4099" width="13.83203125" style="309" customWidth="1"/>
    <col min="4100" max="4110" width="12.5" style="309" customWidth="1"/>
    <col min="4111" max="4112" width="9.33203125" style="309"/>
    <col min="4113" max="4113" width="10.1640625" style="309" bestFit="1" customWidth="1"/>
    <col min="4114" max="4352" width="9.33203125" style="309"/>
    <col min="4353" max="4355" width="13.83203125" style="309" customWidth="1"/>
    <col min="4356" max="4366" width="12.5" style="309" customWidth="1"/>
    <col min="4367" max="4368" width="9.33203125" style="309"/>
    <col min="4369" max="4369" width="10.1640625" style="309" bestFit="1" customWidth="1"/>
    <col min="4370" max="4608" width="9.33203125" style="309"/>
    <col min="4609" max="4611" width="13.83203125" style="309" customWidth="1"/>
    <col min="4612" max="4622" width="12.5" style="309" customWidth="1"/>
    <col min="4623" max="4624" width="9.33203125" style="309"/>
    <col min="4625" max="4625" width="10.1640625" style="309" bestFit="1" customWidth="1"/>
    <col min="4626" max="4864" width="9.33203125" style="309"/>
    <col min="4865" max="4867" width="13.83203125" style="309" customWidth="1"/>
    <col min="4868" max="4878" width="12.5" style="309" customWidth="1"/>
    <col min="4879" max="4880" width="9.33203125" style="309"/>
    <col min="4881" max="4881" width="10.1640625" style="309" bestFit="1" customWidth="1"/>
    <col min="4882" max="5120" width="9.33203125" style="309"/>
    <col min="5121" max="5123" width="13.83203125" style="309" customWidth="1"/>
    <col min="5124" max="5134" width="12.5" style="309" customWidth="1"/>
    <col min="5135" max="5136" width="9.33203125" style="309"/>
    <col min="5137" max="5137" width="10.1640625" style="309" bestFit="1" customWidth="1"/>
    <col min="5138" max="5376" width="9.33203125" style="309"/>
    <col min="5377" max="5379" width="13.83203125" style="309" customWidth="1"/>
    <col min="5380" max="5390" width="12.5" style="309" customWidth="1"/>
    <col min="5391" max="5392" width="9.33203125" style="309"/>
    <col min="5393" max="5393" width="10.1640625" style="309" bestFit="1" customWidth="1"/>
    <col min="5394" max="5632" width="9.33203125" style="309"/>
    <col min="5633" max="5635" width="13.83203125" style="309" customWidth="1"/>
    <col min="5636" max="5646" width="12.5" style="309" customWidth="1"/>
    <col min="5647" max="5648" width="9.33203125" style="309"/>
    <col min="5649" max="5649" width="10.1640625" style="309" bestFit="1" customWidth="1"/>
    <col min="5650" max="5888" width="9.33203125" style="309"/>
    <col min="5889" max="5891" width="13.83203125" style="309" customWidth="1"/>
    <col min="5892" max="5902" width="12.5" style="309" customWidth="1"/>
    <col min="5903" max="5904" width="9.33203125" style="309"/>
    <col min="5905" max="5905" width="10.1640625" style="309" bestFit="1" customWidth="1"/>
    <col min="5906" max="6144" width="9.33203125" style="309"/>
    <col min="6145" max="6147" width="13.83203125" style="309" customWidth="1"/>
    <col min="6148" max="6158" width="12.5" style="309" customWidth="1"/>
    <col min="6159" max="6160" width="9.33203125" style="309"/>
    <col min="6161" max="6161" width="10.1640625" style="309" bestFit="1" customWidth="1"/>
    <col min="6162" max="6400" width="9.33203125" style="309"/>
    <col min="6401" max="6403" width="13.83203125" style="309" customWidth="1"/>
    <col min="6404" max="6414" width="12.5" style="309" customWidth="1"/>
    <col min="6415" max="6416" width="9.33203125" style="309"/>
    <col min="6417" max="6417" width="10.1640625" style="309" bestFit="1" customWidth="1"/>
    <col min="6418" max="6656" width="9.33203125" style="309"/>
    <col min="6657" max="6659" width="13.83203125" style="309" customWidth="1"/>
    <col min="6660" max="6670" width="12.5" style="309" customWidth="1"/>
    <col min="6671" max="6672" width="9.33203125" style="309"/>
    <col min="6673" max="6673" width="10.1640625" style="309" bestFit="1" customWidth="1"/>
    <col min="6674" max="6912" width="9.33203125" style="309"/>
    <col min="6913" max="6915" width="13.83203125" style="309" customWidth="1"/>
    <col min="6916" max="6926" width="12.5" style="309" customWidth="1"/>
    <col min="6927" max="6928" width="9.33203125" style="309"/>
    <col min="6929" max="6929" width="10.1640625" style="309" bestFit="1" customWidth="1"/>
    <col min="6930" max="7168" width="9.33203125" style="309"/>
    <col min="7169" max="7171" width="13.83203125" style="309" customWidth="1"/>
    <col min="7172" max="7182" width="12.5" style="309" customWidth="1"/>
    <col min="7183" max="7184" width="9.33203125" style="309"/>
    <col min="7185" max="7185" width="10.1640625" style="309" bestFit="1" customWidth="1"/>
    <col min="7186" max="7424" width="9.33203125" style="309"/>
    <col min="7425" max="7427" width="13.83203125" style="309" customWidth="1"/>
    <col min="7428" max="7438" width="12.5" style="309" customWidth="1"/>
    <col min="7439" max="7440" width="9.33203125" style="309"/>
    <col min="7441" max="7441" width="10.1640625" style="309" bestFit="1" customWidth="1"/>
    <col min="7442" max="7680" width="9.33203125" style="309"/>
    <col min="7681" max="7683" width="13.83203125" style="309" customWidth="1"/>
    <col min="7684" max="7694" width="12.5" style="309" customWidth="1"/>
    <col min="7695" max="7696" width="9.33203125" style="309"/>
    <col min="7697" max="7697" width="10.1640625" style="309" bestFit="1" customWidth="1"/>
    <col min="7698" max="7936" width="9.33203125" style="309"/>
    <col min="7937" max="7939" width="13.83203125" style="309" customWidth="1"/>
    <col min="7940" max="7950" width="12.5" style="309" customWidth="1"/>
    <col min="7951" max="7952" width="9.33203125" style="309"/>
    <col min="7953" max="7953" width="10.1640625" style="309" bestFit="1" customWidth="1"/>
    <col min="7954" max="8192" width="9.33203125" style="309"/>
    <col min="8193" max="8195" width="13.83203125" style="309" customWidth="1"/>
    <col min="8196" max="8206" width="12.5" style="309" customWidth="1"/>
    <col min="8207" max="8208" width="9.33203125" style="309"/>
    <col min="8209" max="8209" width="10.1640625" style="309" bestFit="1" customWidth="1"/>
    <col min="8210" max="8448" width="9.33203125" style="309"/>
    <col min="8449" max="8451" width="13.83203125" style="309" customWidth="1"/>
    <col min="8452" max="8462" width="12.5" style="309" customWidth="1"/>
    <col min="8463" max="8464" width="9.33203125" style="309"/>
    <col min="8465" max="8465" width="10.1640625" style="309" bestFit="1" customWidth="1"/>
    <col min="8466" max="8704" width="9.33203125" style="309"/>
    <col min="8705" max="8707" width="13.83203125" style="309" customWidth="1"/>
    <col min="8708" max="8718" width="12.5" style="309" customWidth="1"/>
    <col min="8719" max="8720" width="9.33203125" style="309"/>
    <col min="8721" max="8721" width="10.1640625" style="309" bestFit="1" customWidth="1"/>
    <col min="8722" max="8960" width="9.33203125" style="309"/>
    <col min="8961" max="8963" width="13.83203125" style="309" customWidth="1"/>
    <col min="8964" max="8974" width="12.5" style="309" customWidth="1"/>
    <col min="8975" max="8976" width="9.33203125" style="309"/>
    <col min="8977" max="8977" width="10.1640625" style="309" bestFit="1" customWidth="1"/>
    <col min="8978" max="9216" width="9.33203125" style="309"/>
    <col min="9217" max="9219" width="13.83203125" style="309" customWidth="1"/>
    <col min="9220" max="9230" width="12.5" style="309" customWidth="1"/>
    <col min="9231" max="9232" width="9.33203125" style="309"/>
    <col min="9233" max="9233" width="10.1640625" style="309" bestFit="1" customWidth="1"/>
    <col min="9234" max="9472" width="9.33203125" style="309"/>
    <col min="9473" max="9475" width="13.83203125" style="309" customWidth="1"/>
    <col min="9476" max="9486" width="12.5" style="309" customWidth="1"/>
    <col min="9487" max="9488" width="9.33203125" style="309"/>
    <col min="9489" max="9489" width="10.1640625" style="309" bestFit="1" customWidth="1"/>
    <col min="9490" max="9728" width="9.33203125" style="309"/>
    <col min="9729" max="9731" width="13.83203125" style="309" customWidth="1"/>
    <col min="9732" max="9742" width="12.5" style="309" customWidth="1"/>
    <col min="9743" max="9744" width="9.33203125" style="309"/>
    <col min="9745" max="9745" width="10.1640625" style="309" bestFit="1" customWidth="1"/>
    <col min="9746" max="9984" width="9.33203125" style="309"/>
    <col min="9985" max="9987" width="13.83203125" style="309" customWidth="1"/>
    <col min="9988" max="9998" width="12.5" style="309" customWidth="1"/>
    <col min="9999" max="10000" width="9.33203125" style="309"/>
    <col min="10001" max="10001" width="10.1640625" style="309" bestFit="1" customWidth="1"/>
    <col min="10002" max="10240" width="9.33203125" style="309"/>
    <col min="10241" max="10243" width="13.83203125" style="309" customWidth="1"/>
    <col min="10244" max="10254" width="12.5" style="309" customWidth="1"/>
    <col min="10255" max="10256" width="9.33203125" style="309"/>
    <col min="10257" max="10257" width="10.1640625" style="309" bestFit="1" customWidth="1"/>
    <col min="10258" max="10496" width="9.33203125" style="309"/>
    <col min="10497" max="10499" width="13.83203125" style="309" customWidth="1"/>
    <col min="10500" max="10510" width="12.5" style="309" customWidth="1"/>
    <col min="10511" max="10512" width="9.33203125" style="309"/>
    <col min="10513" max="10513" width="10.1640625" style="309" bestFit="1" customWidth="1"/>
    <col min="10514" max="10752" width="9.33203125" style="309"/>
    <col min="10753" max="10755" width="13.83203125" style="309" customWidth="1"/>
    <col min="10756" max="10766" width="12.5" style="309" customWidth="1"/>
    <col min="10767" max="10768" width="9.33203125" style="309"/>
    <col min="10769" max="10769" width="10.1640625" style="309" bestFit="1" customWidth="1"/>
    <col min="10770" max="11008" width="9.33203125" style="309"/>
    <col min="11009" max="11011" width="13.83203125" style="309" customWidth="1"/>
    <col min="11012" max="11022" width="12.5" style="309" customWidth="1"/>
    <col min="11023" max="11024" width="9.33203125" style="309"/>
    <col min="11025" max="11025" width="10.1640625" style="309" bestFit="1" customWidth="1"/>
    <col min="11026" max="11264" width="9.33203125" style="309"/>
    <col min="11265" max="11267" width="13.83203125" style="309" customWidth="1"/>
    <col min="11268" max="11278" width="12.5" style="309" customWidth="1"/>
    <col min="11279" max="11280" width="9.33203125" style="309"/>
    <col min="11281" max="11281" width="10.1640625" style="309" bestFit="1" customWidth="1"/>
    <col min="11282" max="11520" width="9.33203125" style="309"/>
    <col min="11521" max="11523" width="13.83203125" style="309" customWidth="1"/>
    <col min="11524" max="11534" width="12.5" style="309" customWidth="1"/>
    <col min="11535" max="11536" width="9.33203125" style="309"/>
    <col min="11537" max="11537" width="10.1640625" style="309" bestFit="1" customWidth="1"/>
    <col min="11538" max="11776" width="9.33203125" style="309"/>
    <col min="11777" max="11779" width="13.83203125" style="309" customWidth="1"/>
    <col min="11780" max="11790" width="12.5" style="309" customWidth="1"/>
    <col min="11791" max="11792" width="9.33203125" style="309"/>
    <col min="11793" max="11793" width="10.1640625" style="309" bestFit="1" customWidth="1"/>
    <col min="11794" max="12032" width="9.33203125" style="309"/>
    <col min="12033" max="12035" width="13.83203125" style="309" customWidth="1"/>
    <col min="12036" max="12046" width="12.5" style="309" customWidth="1"/>
    <col min="12047" max="12048" width="9.33203125" style="309"/>
    <col min="12049" max="12049" width="10.1640625" style="309" bestFit="1" customWidth="1"/>
    <col min="12050" max="12288" width="9.33203125" style="309"/>
    <col min="12289" max="12291" width="13.83203125" style="309" customWidth="1"/>
    <col min="12292" max="12302" width="12.5" style="309" customWidth="1"/>
    <col min="12303" max="12304" width="9.33203125" style="309"/>
    <col min="12305" max="12305" width="10.1640625" style="309" bestFit="1" customWidth="1"/>
    <col min="12306" max="12544" width="9.33203125" style="309"/>
    <col min="12545" max="12547" width="13.83203125" style="309" customWidth="1"/>
    <col min="12548" max="12558" width="12.5" style="309" customWidth="1"/>
    <col min="12559" max="12560" width="9.33203125" style="309"/>
    <col min="12561" max="12561" width="10.1640625" style="309" bestFit="1" customWidth="1"/>
    <col min="12562" max="12800" width="9.33203125" style="309"/>
    <col min="12801" max="12803" width="13.83203125" style="309" customWidth="1"/>
    <col min="12804" max="12814" width="12.5" style="309" customWidth="1"/>
    <col min="12815" max="12816" width="9.33203125" style="309"/>
    <col min="12817" max="12817" width="10.1640625" style="309" bestFit="1" customWidth="1"/>
    <col min="12818" max="13056" width="9.33203125" style="309"/>
    <col min="13057" max="13059" width="13.83203125" style="309" customWidth="1"/>
    <col min="13060" max="13070" width="12.5" style="309" customWidth="1"/>
    <col min="13071" max="13072" width="9.33203125" style="309"/>
    <col min="13073" max="13073" width="10.1640625" style="309" bestFit="1" customWidth="1"/>
    <col min="13074" max="13312" width="9.33203125" style="309"/>
    <col min="13313" max="13315" width="13.83203125" style="309" customWidth="1"/>
    <col min="13316" max="13326" width="12.5" style="309" customWidth="1"/>
    <col min="13327" max="13328" width="9.33203125" style="309"/>
    <col min="13329" max="13329" width="10.1640625" style="309" bestFit="1" customWidth="1"/>
    <col min="13330" max="13568" width="9.33203125" style="309"/>
    <col min="13569" max="13571" width="13.83203125" style="309" customWidth="1"/>
    <col min="13572" max="13582" width="12.5" style="309" customWidth="1"/>
    <col min="13583" max="13584" width="9.33203125" style="309"/>
    <col min="13585" max="13585" width="10.1640625" style="309" bestFit="1" customWidth="1"/>
    <col min="13586" max="13824" width="9.33203125" style="309"/>
    <col min="13825" max="13827" width="13.83203125" style="309" customWidth="1"/>
    <col min="13828" max="13838" width="12.5" style="309" customWidth="1"/>
    <col min="13839" max="13840" width="9.33203125" style="309"/>
    <col min="13841" max="13841" width="10.1640625" style="309" bestFit="1" customWidth="1"/>
    <col min="13842" max="14080" width="9.33203125" style="309"/>
    <col min="14081" max="14083" width="13.83203125" style="309" customWidth="1"/>
    <col min="14084" max="14094" width="12.5" style="309" customWidth="1"/>
    <col min="14095" max="14096" width="9.33203125" style="309"/>
    <col min="14097" max="14097" width="10.1640625" style="309" bestFit="1" customWidth="1"/>
    <col min="14098" max="14336" width="9.33203125" style="309"/>
    <col min="14337" max="14339" width="13.83203125" style="309" customWidth="1"/>
    <col min="14340" max="14350" width="12.5" style="309" customWidth="1"/>
    <col min="14351" max="14352" width="9.33203125" style="309"/>
    <col min="14353" max="14353" width="10.1640625" style="309" bestFit="1" customWidth="1"/>
    <col min="14354" max="14592" width="9.33203125" style="309"/>
    <col min="14593" max="14595" width="13.83203125" style="309" customWidth="1"/>
    <col min="14596" max="14606" width="12.5" style="309" customWidth="1"/>
    <col min="14607" max="14608" width="9.33203125" style="309"/>
    <col min="14609" max="14609" width="10.1640625" style="309" bestFit="1" customWidth="1"/>
    <col min="14610" max="14848" width="9.33203125" style="309"/>
    <col min="14849" max="14851" width="13.83203125" style="309" customWidth="1"/>
    <col min="14852" max="14862" width="12.5" style="309" customWidth="1"/>
    <col min="14863" max="14864" width="9.33203125" style="309"/>
    <col min="14865" max="14865" width="10.1640625" style="309" bestFit="1" customWidth="1"/>
    <col min="14866" max="15104" width="9.33203125" style="309"/>
    <col min="15105" max="15107" width="13.83203125" style="309" customWidth="1"/>
    <col min="15108" max="15118" width="12.5" style="309" customWidth="1"/>
    <col min="15119" max="15120" width="9.33203125" style="309"/>
    <col min="15121" max="15121" width="10.1640625" style="309" bestFit="1" customWidth="1"/>
    <col min="15122" max="15360" width="9.33203125" style="309"/>
    <col min="15361" max="15363" width="13.83203125" style="309" customWidth="1"/>
    <col min="15364" max="15374" width="12.5" style="309" customWidth="1"/>
    <col min="15375" max="15376" width="9.33203125" style="309"/>
    <col min="15377" max="15377" width="10.1640625" style="309" bestFit="1" customWidth="1"/>
    <col min="15378" max="15616" width="9.33203125" style="309"/>
    <col min="15617" max="15619" width="13.83203125" style="309" customWidth="1"/>
    <col min="15620" max="15630" width="12.5" style="309" customWidth="1"/>
    <col min="15631" max="15632" width="9.33203125" style="309"/>
    <col min="15633" max="15633" width="10.1640625" style="309" bestFit="1" customWidth="1"/>
    <col min="15634" max="15872" width="9.33203125" style="309"/>
    <col min="15873" max="15875" width="13.83203125" style="309" customWidth="1"/>
    <col min="15876" max="15886" width="12.5" style="309" customWidth="1"/>
    <col min="15887" max="15888" width="9.33203125" style="309"/>
    <col min="15889" max="15889" width="10.1640625" style="309" bestFit="1" customWidth="1"/>
    <col min="15890" max="16128" width="9.33203125" style="309"/>
    <col min="16129" max="16131" width="13.83203125" style="309" customWidth="1"/>
    <col min="16132" max="16142" width="12.5" style="309" customWidth="1"/>
    <col min="16143" max="16144" width="9.33203125" style="309"/>
    <col min="16145" max="16145" width="10.1640625" style="309" bestFit="1" customWidth="1"/>
    <col min="16146" max="16384" width="9.33203125" style="309"/>
  </cols>
  <sheetData>
    <row r="1" spans="1:14" ht="16.5">
      <c r="A1" s="306"/>
      <c r="B1" s="306"/>
      <c r="C1" s="306"/>
      <c r="D1" s="306"/>
      <c r="E1" s="306"/>
      <c r="F1" s="307"/>
      <c r="G1" s="307"/>
      <c r="H1" s="307"/>
      <c r="I1" s="308"/>
      <c r="J1" s="307"/>
      <c r="K1" s="307"/>
      <c r="L1" s="307"/>
      <c r="M1" s="307"/>
      <c r="N1" s="307"/>
    </row>
    <row r="2" spans="1:14" ht="21" customHeight="1">
      <c r="A2" s="513" t="s">
        <v>294</v>
      </c>
      <c r="B2" s="513"/>
      <c r="C2" s="513"/>
      <c r="D2" s="513"/>
      <c r="E2" s="513"/>
      <c r="F2" s="513"/>
      <c r="G2" s="513"/>
      <c r="H2" s="513"/>
      <c r="I2" s="513"/>
      <c r="J2" s="513"/>
      <c r="K2" s="513"/>
      <c r="L2" s="513"/>
      <c r="M2" s="513"/>
      <c r="N2" s="513"/>
    </row>
    <row r="3" spans="1:14" ht="3.75" customHeight="1">
      <c r="A3" s="310"/>
      <c r="B3" s="306"/>
      <c r="C3" s="306"/>
      <c r="D3" s="306"/>
      <c r="E3" s="306"/>
      <c r="F3" s="307"/>
      <c r="G3" s="307"/>
      <c r="H3" s="307"/>
      <c r="I3" s="308"/>
      <c r="J3" s="307"/>
      <c r="K3" s="307"/>
      <c r="L3" s="307"/>
      <c r="M3" s="307"/>
      <c r="N3" s="307"/>
    </row>
    <row r="4" spans="1:14" s="314" customFormat="1" ht="35.25" customHeight="1" thickBot="1">
      <c r="A4" s="311"/>
      <c r="B4" s="312" t="s">
        <v>295</v>
      </c>
      <c r="C4" s="312" t="s">
        <v>296</v>
      </c>
      <c r="D4" s="313" t="s">
        <v>297</v>
      </c>
      <c r="E4" s="313" t="s">
        <v>298</v>
      </c>
      <c r="F4" s="313" t="s">
        <v>299</v>
      </c>
      <c r="G4" s="313" t="s">
        <v>300</v>
      </c>
      <c r="H4" s="313" t="s">
        <v>301</v>
      </c>
      <c r="I4" s="313" t="s">
        <v>302</v>
      </c>
      <c r="J4" s="313" t="s">
        <v>303</v>
      </c>
      <c r="K4" s="313" t="s">
        <v>304</v>
      </c>
      <c r="L4" s="313" t="s">
        <v>305</v>
      </c>
      <c r="M4" s="313" t="s">
        <v>306</v>
      </c>
      <c r="N4" s="313" t="s">
        <v>307</v>
      </c>
    </row>
    <row r="5" spans="1:14" ht="26.25" customHeight="1" thickTop="1">
      <c r="A5" s="315" t="s">
        <v>308</v>
      </c>
      <c r="B5" s="316">
        <v>4.7</v>
      </c>
      <c r="C5" s="316">
        <v>9.9</v>
      </c>
      <c r="D5" s="316">
        <v>2.4</v>
      </c>
      <c r="E5" s="316">
        <v>0.7</v>
      </c>
      <c r="F5" s="316">
        <v>8.8000000000000007</v>
      </c>
      <c r="G5" s="316">
        <v>5.8</v>
      </c>
      <c r="H5" s="316">
        <v>12.7</v>
      </c>
      <c r="I5" s="316">
        <v>20</v>
      </c>
      <c r="J5" s="316" t="s">
        <v>309</v>
      </c>
      <c r="K5" s="316">
        <v>3.5</v>
      </c>
      <c r="L5" s="316">
        <v>2.7</v>
      </c>
      <c r="M5" s="316">
        <v>8.1</v>
      </c>
      <c r="N5" s="316">
        <v>36.4</v>
      </c>
    </row>
    <row r="6" spans="1:14" ht="26.25" customHeight="1">
      <c r="A6" s="315" t="s">
        <v>310</v>
      </c>
      <c r="B6" s="316">
        <v>4.5</v>
      </c>
      <c r="C6" s="316">
        <v>9.8000000000000007</v>
      </c>
      <c r="D6" s="316">
        <v>2.6</v>
      </c>
      <c r="E6" s="316">
        <v>0.9</v>
      </c>
      <c r="F6" s="316">
        <v>9.1999999999999993</v>
      </c>
      <c r="G6" s="316">
        <v>5.8</v>
      </c>
      <c r="H6" s="316">
        <v>12.6</v>
      </c>
      <c r="I6" s="316">
        <v>20.9</v>
      </c>
      <c r="J6" s="316" t="s">
        <v>309</v>
      </c>
      <c r="K6" s="316">
        <v>3.4</v>
      </c>
      <c r="L6" s="316">
        <v>2.8</v>
      </c>
      <c r="M6" s="316">
        <v>8.3000000000000007</v>
      </c>
      <c r="N6" s="316">
        <v>38</v>
      </c>
    </row>
    <row r="7" spans="1:14" ht="26.25" customHeight="1">
      <c r="A7" s="315" t="s">
        <v>311</v>
      </c>
      <c r="B7" s="316">
        <v>4.4000000000000004</v>
      </c>
      <c r="C7" s="316">
        <v>9.6999999999999993</v>
      </c>
      <c r="D7" s="316">
        <v>2.7</v>
      </c>
      <c r="E7" s="316">
        <v>1.1000000000000001</v>
      </c>
      <c r="F7" s="316">
        <v>9.3000000000000007</v>
      </c>
      <c r="G7" s="316">
        <v>6</v>
      </c>
      <c r="H7" s="316">
        <v>13.1</v>
      </c>
      <c r="I7" s="316">
        <v>22</v>
      </c>
      <c r="J7" s="316" t="s">
        <v>309</v>
      </c>
      <c r="K7" s="316">
        <v>3.4</v>
      </c>
      <c r="L7" s="316">
        <v>3</v>
      </c>
      <c r="M7" s="316">
        <v>8.3000000000000007</v>
      </c>
      <c r="N7" s="316">
        <v>39.5</v>
      </c>
    </row>
    <row r="8" spans="1:14" ht="26.25" customHeight="1">
      <c r="A8" s="315" t="s">
        <v>312</v>
      </c>
      <c r="B8" s="316">
        <v>4.4000000000000004</v>
      </c>
      <c r="C8" s="316">
        <v>9.4</v>
      </c>
      <c r="D8" s="316">
        <v>2.9</v>
      </c>
      <c r="E8" s="316">
        <v>1.9</v>
      </c>
      <c r="F8" s="316">
        <v>9.6999999999999993</v>
      </c>
      <c r="G8" s="316">
        <v>6.2</v>
      </c>
      <c r="H8" s="316">
        <v>13.7</v>
      </c>
      <c r="I8" s="316">
        <v>23</v>
      </c>
      <c r="J8" s="316" t="s">
        <v>309</v>
      </c>
      <c r="K8" s="316">
        <v>3.5</v>
      </c>
      <c r="L8" s="316">
        <v>3.3</v>
      </c>
      <c r="M8" s="316">
        <v>8.5</v>
      </c>
      <c r="N8" s="316">
        <v>41.2</v>
      </c>
    </row>
    <row r="9" spans="1:14" ht="26.25" customHeight="1">
      <c r="A9" s="315" t="s">
        <v>313</v>
      </c>
      <c r="B9" s="316">
        <v>4.2</v>
      </c>
      <c r="C9" s="316">
        <v>9.3000000000000007</v>
      </c>
      <c r="D9" s="316">
        <v>3.1</v>
      </c>
      <c r="E9" s="316">
        <v>1.4</v>
      </c>
      <c r="F9" s="316">
        <v>9.9</v>
      </c>
      <c r="G9" s="316">
        <v>6.2</v>
      </c>
      <c r="H9" s="316">
        <v>13.8</v>
      </c>
      <c r="I9" s="316">
        <v>24.7</v>
      </c>
      <c r="J9" s="316">
        <v>7.9</v>
      </c>
      <c r="K9" s="316">
        <v>3.3</v>
      </c>
      <c r="L9" s="316">
        <v>3.2</v>
      </c>
      <c r="M9" s="316">
        <v>8.6999999999999993</v>
      </c>
      <c r="N9" s="316">
        <v>42.9</v>
      </c>
    </row>
    <row r="10" spans="1:14" ht="26.25" customHeight="1">
      <c r="A10" s="315" t="s">
        <v>314</v>
      </c>
      <c r="B10" s="316">
        <v>4.0999999999999996</v>
      </c>
      <c r="C10" s="316">
        <v>9.1</v>
      </c>
      <c r="D10" s="316">
        <v>3.2</v>
      </c>
      <c r="E10" s="316">
        <v>1.5</v>
      </c>
      <c r="F10" s="316">
        <v>10.4</v>
      </c>
      <c r="G10" s="316">
        <v>6.3</v>
      </c>
      <c r="H10" s="316">
        <v>14.4</v>
      </c>
      <c r="I10" s="316">
        <v>26.5</v>
      </c>
      <c r="J10" s="316">
        <v>8.1</v>
      </c>
      <c r="K10" s="316">
        <v>3.3</v>
      </c>
      <c r="L10" s="316">
        <v>3.4</v>
      </c>
      <c r="M10" s="316">
        <v>8.8000000000000007</v>
      </c>
      <c r="N10" s="316">
        <v>44.5</v>
      </c>
    </row>
    <row r="11" spans="1:14" ht="26.25" customHeight="1">
      <c r="A11" s="315" t="s">
        <v>315</v>
      </c>
      <c r="B11" s="316">
        <v>4.0999999999999996</v>
      </c>
      <c r="C11" s="316">
        <v>9.1</v>
      </c>
      <c r="D11" s="316">
        <v>3.3</v>
      </c>
      <c r="E11" s="316">
        <v>1.3</v>
      </c>
      <c r="F11" s="316">
        <v>11.1</v>
      </c>
      <c r="G11" s="316">
        <v>6.6</v>
      </c>
      <c r="H11" s="316">
        <v>15.3</v>
      </c>
      <c r="I11" s="316">
        <v>28.2</v>
      </c>
      <c r="J11" s="316">
        <v>8.3000000000000007</v>
      </c>
      <c r="K11" s="316">
        <v>3.3</v>
      </c>
      <c r="L11" s="316">
        <v>3.4</v>
      </c>
      <c r="M11" s="316">
        <v>8.8000000000000007</v>
      </c>
      <c r="N11" s="316">
        <v>46.2</v>
      </c>
    </row>
    <row r="12" spans="1:14" ht="26.25" customHeight="1">
      <c r="A12" s="315" t="s">
        <v>316</v>
      </c>
      <c r="B12" s="316">
        <v>3.9</v>
      </c>
      <c r="C12" s="316">
        <v>8.6999999999999993</v>
      </c>
      <c r="D12" s="316">
        <v>3.3</v>
      </c>
      <c r="E12" s="316">
        <v>1.4</v>
      </c>
      <c r="F12" s="316">
        <v>11.5</v>
      </c>
      <c r="G12" s="316">
        <v>6.6</v>
      </c>
      <c r="H12" s="316">
        <v>15.5</v>
      </c>
      <c r="I12" s="316">
        <v>28.4</v>
      </c>
      <c r="J12" s="316">
        <v>8.3000000000000007</v>
      </c>
      <c r="K12" s="316">
        <v>3.2</v>
      </c>
      <c r="L12" s="316">
        <v>3.5</v>
      </c>
      <c r="M12" s="316">
        <v>8.8000000000000007</v>
      </c>
      <c r="N12" s="316">
        <v>46.7</v>
      </c>
    </row>
    <row r="13" spans="1:14" ht="25.5" customHeight="1">
      <c r="A13" s="315" t="s">
        <v>317</v>
      </c>
      <c r="B13" s="316">
        <v>3.8</v>
      </c>
      <c r="C13" s="316">
        <v>8.5</v>
      </c>
      <c r="D13" s="316">
        <v>3.4</v>
      </c>
      <c r="E13" s="316">
        <v>1.6</v>
      </c>
      <c r="F13" s="316">
        <v>11.9</v>
      </c>
      <c r="G13" s="316">
        <v>6.5</v>
      </c>
      <c r="H13" s="316">
        <v>15.4</v>
      </c>
      <c r="I13" s="316">
        <v>29.1</v>
      </c>
      <c r="J13" s="316">
        <v>8.3000000000000007</v>
      </c>
      <c r="K13" s="316">
        <v>5.0999999999999996</v>
      </c>
      <c r="L13" s="316">
        <v>3.2</v>
      </c>
      <c r="M13" s="316">
        <v>8.9</v>
      </c>
      <c r="N13" s="316">
        <v>47.3</v>
      </c>
    </row>
    <row r="14" spans="1:14" ht="26.25" customHeight="1">
      <c r="A14" s="315" t="s">
        <v>318</v>
      </c>
      <c r="B14" s="316">
        <v>3.7</v>
      </c>
      <c r="C14" s="316">
        <v>8.4</v>
      </c>
      <c r="D14" s="316">
        <v>3.6</v>
      </c>
      <c r="E14" s="316">
        <v>1.5</v>
      </c>
      <c r="F14" s="316">
        <v>12</v>
      </c>
      <c r="G14" s="316">
        <v>6.6</v>
      </c>
      <c r="H14" s="316">
        <v>15.3</v>
      </c>
      <c r="I14" s="316">
        <v>28.7</v>
      </c>
      <c r="J14" s="316">
        <v>8.3000000000000007</v>
      </c>
      <c r="K14" s="316">
        <v>3.1</v>
      </c>
      <c r="L14" s="316">
        <v>3.5</v>
      </c>
      <c r="M14" s="316">
        <v>8.9</v>
      </c>
      <c r="N14" s="316">
        <v>47.6</v>
      </c>
    </row>
    <row r="15" spans="1:14" ht="26.25" customHeight="1">
      <c r="A15" s="315" t="s">
        <v>319</v>
      </c>
      <c r="B15" s="316">
        <v>3.7</v>
      </c>
      <c r="C15" s="316">
        <v>8.1999999999999993</v>
      </c>
      <c r="D15" s="316">
        <v>3.7</v>
      </c>
      <c r="E15" s="316">
        <v>1.5</v>
      </c>
      <c r="F15" s="316">
        <v>12.3</v>
      </c>
      <c r="G15" s="316">
        <v>6.7</v>
      </c>
      <c r="H15" s="316">
        <v>15.6</v>
      </c>
      <c r="I15" s="316">
        <v>29.4</v>
      </c>
      <c r="J15" s="316">
        <v>8.3000000000000007</v>
      </c>
      <c r="K15" s="316">
        <v>3.1</v>
      </c>
      <c r="L15" s="316">
        <v>3.5</v>
      </c>
      <c r="M15" s="316">
        <v>9.1</v>
      </c>
      <c r="N15" s="316">
        <v>48.4</v>
      </c>
    </row>
    <row r="16" spans="1:14" ht="26.25" customHeight="1">
      <c r="A16" s="315" t="s">
        <v>320</v>
      </c>
      <c r="B16" s="316">
        <v>3.6</v>
      </c>
      <c r="C16" s="316">
        <v>8.1999999999999993</v>
      </c>
      <c r="D16" s="316">
        <v>3.9</v>
      </c>
      <c r="E16" s="316">
        <v>1.8</v>
      </c>
      <c r="F16" s="316">
        <v>12.5</v>
      </c>
      <c r="G16" s="316">
        <v>6.9</v>
      </c>
      <c r="H16" s="316">
        <v>15.1</v>
      </c>
      <c r="I16" s="316">
        <v>30.1</v>
      </c>
      <c r="J16" s="316">
        <v>8.4</v>
      </c>
      <c r="K16" s="316">
        <v>2.9</v>
      </c>
      <c r="L16" s="316">
        <v>3.7</v>
      </c>
      <c r="M16" s="316">
        <v>9.1</v>
      </c>
      <c r="N16" s="316">
        <v>49.1</v>
      </c>
    </row>
    <row r="17" spans="1:14" ht="26.25" customHeight="1">
      <c r="A17" s="315" t="s">
        <v>321</v>
      </c>
      <c r="B17" s="316">
        <v>3.6</v>
      </c>
      <c r="C17" s="316">
        <v>8.1</v>
      </c>
      <c r="D17" s="316">
        <v>4</v>
      </c>
      <c r="E17" s="316">
        <v>2</v>
      </c>
      <c r="F17" s="316">
        <v>12.7</v>
      </c>
      <c r="G17" s="316">
        <v>7</v>
      </c>
      <c r="H17" s="316">
        <v>15.1</v>
      </c>
      <c r="I17" s="316">
        <v>30.8</v>
      </c>
      <c r="J17" s="316">
        <v>8.4</v>
      </c>
      <c r="K17" s="316">
        <v>2.8</v>
      </c>
      <c r="L17" s="316">
        <v>4</v>
      </c>
      <c r="M17" s="316">
        <v>9.1999999999999993</v>
      </c>
      <c r="N17" s="316">
        <v>49.9</v>
      </c>
    </row>
    <row r="18" spans="1:14" ht="26.25" customHeight="1">
      <c r="A18" s="315" t="s">
        <v>322</v>
      </c>
      <c r="B18" s="316">
        <v>3.6</v>
      </c>
      <c r="C18" s="316">
        <v>7.9</v>
      </c>
      <c r="D18" s="316">
        <v>4.0999999999999996</v>
      </c>
      <c r="E18" s="316">
        <v>2</v>
      </c>
      <c r="F18" s="316">
        <v>13.8</v>
      </c>
      <c r="G18" s="316">
        <v>7.4</v>
      </c>
      <c r="H18" s="316">
        <v>15.3</v>
      </c>
      <c r="I18" s="316">
        <v>31.7</v>
      </c>
      <c r="J18" s="316">
        <v>9.5</v>
      </c>
      <c r="K18" s="316">
        <v>2.7</v>
      </c>
      <c r="L18" s="316">
        <v>4.0999999999999996</v>
      </c>
      <c r="M18" s="316">
        <v>9.3000000000000007</v>
      </c>
      <c r="N18" s="316">
        <v>51.3</v>
      </c>
    </row>
    <row r="19" spans="1:14" ht="26.25" customHeight="1">
      <c r="A19" s="315" t="s">
        <v>323</v>
      </c>
      <c r="B19" s="316">
        <v>3.6</v>
      </c>
      <c r="C19" s="316">
        <v>7.9</v>
      </c>
      <c r="D19" s="316">
        <v>4.2</v>
      </c>
      <c r="E19" s="316">
        <v>1.8</v>
      </c>
      <c r="F19" s="316">
        <v>14.2</v>
      </c>
      <c r="G19" s="316">
        <v>7.6</v>
      </c>
      <c r="H19" s="316">
        <v>15.5</v>
      </c>
      <c r="I19" s="316">
        <v>32.6</v>
      </c>
      <c r="J19" s="316">
        <v>10</v>
      </c>
      <c r="K19" s="316">
        <v>2.7</v>
      </c>
      <c r="L19" s="316">
        <v>4.2</v>
      </c>
      <c r="M19" s="316">
        <v>9.6999999999999993</v>
      </c>
      <c r="N19" s="316">
        <v>52.3</v>
      </c>
    </row>
    <row r="20" spans="1:14" ht="26.25" customHeight="1">
      <c r="A20" s="315" t="s">
        <v>324</v>
      </c>
      <c r="B20" s="316">
        <v>3.6</v>
      </c>
      <c r="C20" s="316">
        <v>7.6</v>
      </c>
      <c r="D20" s="316">
        <v>4.4000000000000004</v>
      </c>
      <c r="E20" s="316">
        <v>2</v>
      </c>
      <c r="F20" s="316">
        <v>14.3</v>
      </c>
      <c r="G20" s="316">
        <v>7.6</v>
      </c>
      <c r="H20" s="316">
        <v>15.4</v>
      </c>
      <c r="I20" s="316">
        <v>32.1</v>
      </c>
      <c r="J20" s="316">
        <v>10.3</v>
      </c>
      <c r="K20" s="316">
        <v>2.6</v>
      </c>
      <c r="L20" s="316">
        <v>4.4000000000000004</v>
      </c>
      <c r="M20" s="316">
        <v>9.6999999999999993</v>
      </c>
      <c r="N20" s="316">
        <v>52.5</v>
      </c>
    </row>
    <row r="21" spans="1:14" ht="26.25" customHeight="1">
      <c r="A21" s="315" t="s">
        <v>325</v>
      </c>
      <c r="B21" s="316">
        <v>3.6</v>
      </c>
      <c r="C21" s="316">
        <v>7.7</v>
      </c>
      <c r="D21" s="316">
        <v>4.3</v>
      </c>
      <c r="E21" s="316">
        <v>1.7</v>
      </c>
      <c r="F21" s="316">
        <v>14.5</v>
      </c>
      <c r="G21" s="316">
        <v>7.6</v>
      </c>
      <c r="H21" s="316">
        <v>15.6</v>
      </c>
      <c r="I21" s="316">
        <v>32.200000000000003</v>
      </c>
      <c r="J21" s="316">
        <v>10.4</v>
      </c>
      <c r="K21" s="316">
        <v>2.7</v>
      </c>
      <c r="L21" s="316">
        <v>4.2</v>
      </c>
      <c r="M21" s="316">
        <v>9.6999999999999993</v>
      </c>
      <c r="N21" s="316">
        <v>52.7</v>
      </c>
    </row>
    <row r="22" spans="1:14" ht="26.25" customHeight="1">
      <c r="A22" s="315" t="s">
        <v>326</v>
      </c>
      <c r="B22" s="316">
        <v>3.6</v>
      </c>
      <c r="C22" s="316">
        <v>7.7</v>
      </c>
      <c r="D22" s="316">
        <v>4.3</v>
      </c>
      <c r="E22" s="316">
        <v>2.2000000000000002</v>
      </c>
      <c r="F22" s="316">
        <v>14.5</v>
      </c>
      <c r="G22" s="316">
        <v>7.4</v>
      </c>
      <c r="H22" s="316">
        <v>15.1</v>
      </c>
      <c r="I22" s="316">
        <v>32.4</v>
      </c>
      <c r="J22" s="316">
        <v>10.199999999999999</v>
      </c>
      <c r="K22" s="316">
        <v>2.5</v>
      </c>
      <c r="L22" s="316">
        <v>4.2</v>
      </c>
      <c r="M22" s="316">
        <v>9.6</v>
      </c>
      <c r="N22" s="316">
        <v>52.7</v>
      </c>
    </row>
    <row r="23" spans="1:14" ht="26.25" customHeight="1">
      <c r="A23" s="315" t="s">
        <v>327</v>
      </c>
      <c r="B23" s="316">
        <v>3.5609092115704488</v>
      </c>
      <c r="C23" s="316">
        <v>7.5741172769116236</v>
      </c>
      <c r="D23" s="316">
        <v>4.2436456774228768</v>
      </c>
      <c r="E23" s="316">
        <v>1.9224225927186116</v>
      </c>
      <c r="F23" s="316">
        <v>14.666703854394624</v>
      </c>
      <c r="G23" s="316">
        <v>7.4876879751524017</v>
      </c>
      <c r="H23" s="316">
        <v>14.836417471427652</v>
      </c>
      <c r="I23" s="316">
        <v>32.619734426564257</v>
      </c>
      <c r="J23" s="316">
        <v>10.231780610735914</v>
      </c>
      <c r="K23" s="316">
        <v>2.514963073353464</v>
      </c>
      <c r="L23" s="316">
        <v>4.2136278743933389</v>
      </c>
      <c r="M23" s="316">
        <v>9.6977272172049052</v>
      </c>
      <c r="N23" s="316">
        <v>53.01822061097706</v>
      </c>
    </row>
    <row r="24" spans="1:14" ht="26.25" customHeight="1">
      <c r="A24" s="315" t="s">
        <v>328</v>
      </c>
      <c r="B24" s="316">
        <v>3.6</v>
      </c>
      <c r="C24" s="316">
        <v>7.5</v>
      </c>
      <c r="D24" s="316">
        <v>4.2</v>
      </c>
      <c r="E24" s="316">
        <v>1.9</v>
      </c>
      <c r="F24" s="316">
        <v>15.1</v>
      </c>
      <c r="G24" s="316">
        <v>7.4</v>
      </c>
      <c r="H24" s="316">
        <v>14.6</v>
      </c>
      <c r="I24" s="316">
        <v>32.700000000000003</v>
      </c>
      <c r="J24" s="316">
        <v>10.4</v>
      </c>
      <c r="K24" s="316">
        <v>2.5</v>
      </c>
      <c r="L24" s="316">
        <v>4.2</v>
      </c>
      <c r="M24" s="316">
        <v>9.6999999999999993</v>
      </c>
      <c r="N24" s="316">
        <v>53.2</v>
      </c>
    </row>
    <row r="25" spans="1:14" ht="26.25" customHeight="1">
      <c r="A25" s="315" t="s">
        <v>329</v>
      </c>
      <c r="B25" s="316">
        <v>3.5</v>
      </c>
      <c r="C25" s="316">
        <v>7.4</v>
      </c>
      <c r="D25" s="316">
        <v>4.2</v>
      </c>
      <c r="E25" s="316">
        <v>1.8</v>
      </c>
      <c r="F25" s="316">
        <v>15.2</v>
      </c>
      <c r="G25" s="316">
        <v>7.6</v>
      </c>
      <c r="H25" s="316">
        <v>14.7</v>
      </c>
      <c r="I25" s="316">
        <v>32.6</v>
      </c>
      <c r="J25" s="316">
        <v>10.9</v>
      </c>
      <c r="K25" s="316">
        <v>2.5</v>
      </c>
      <c r="L25" s="316">
        <v>4.3</v>
      </c>
      <c r="M25" s="316">
        <v>9.8000000000000007</v>
      </c>
      <c r="N25" s="316">
        <v>53.6</v>
      </c>
    </row>
    <row r="26" spans="1:14" ht="26.25" customHeight="1">
      <c r="A26" s="315" t="s">
        <v>330</v>
      </c>
      <c r="B26" s="316" t="s">
        <v>331</v>
      </c>
      <c r="C26" s="316" t="s">
        <v>332</v>
      </c>
      <c r="D26" s="316" t="s">
        <v>333</v>
      </c>
      <c r="E26" s="316" t="s">
        <v>334</v>
      </c>
      <c r="F26" s="316" t="s">
        <v>335</v>
      </c>
      <c r="G26" s="316">
        <v>7.8</v>
      </c>
      <c r="H26" s="316" t="s">
        <v>335</v>
      </c>
      <c r="I26" s="316" t="s">
        <v>336</v>
      </c>
      <c r="J26" s="316" t="s">
        <v>337</v>
      </c>
      <c r="K26" s="316" t="s">
        <v>338</v>
      </c>
      <c r="L26" s="316" t="s">
        <v>339</v>
      </c>
      <c r="M26" s="316">
        <v>9.9</v>
      </c>
      <c r="N26" s="316" t="s">
        <v>340</v>
      </c>
    </row>
    <row r="27" spans="1:14" ht="26.25" customHeight="1">
      <c r="A27" s="315" t="s">
        <v>341</v>
      </c>
      <c r="B27" s="316" t="s">
        <v>342</v>
      </c>
      <c r="C27" s="316" t="s">
        <v>343</v>
      </c>
      <c r="D27" s="316" t="s">
        <v>333</v>
      </c>
      <c r="E27" s="316" t="s">
        <v>344</v>
      </c>
      <c r="F27" s="316" t="s">
        <v>345</v>
      </c>
      <c r="G27" s="316">
        <v>7.8</v>
      </c>
      <c r="H27" s="316" t="s">
        <v>346</v>
      </c>
      <c r="I27" s="316" t="s">
        <v>347</v>
      </c>
      <c r="J27" s="316">
        <v>11.4</v>
      </c>
      <c r="K27" s="316">
        <v>2.8</v>
      </c>
      <c r="L27" s="316" t="s">
        <v>348</v>
      </c>
      <c r="M27" s="316">
        <v>9.9</v>
      </c>
      <c r="N27" s="316" t="s">
        <v>349</v>
      </c>
    </row>
    <row r="28" spans="1:14" ht="26.25" customHeight="1">
      <c r="A28" s="315" t="s">
        <v>350</v>
      </c>
      <c r="B28" s="316" t="s">
        <v>342</v>
      </c>
      <c r="C28" s="316" t="s">
        <v>343</v>
      </c>
      <c r="D28" s="316" t="s">
        <v>351</v>
      </c>
      <c r="E28" s="316" t="s">
        <v>352</v>
      </c>
      <c r="F28" s="316" t="s">
        <v>353</v>
      </c>
      <c r="G28" s="316">
        <v>7.7</v>
      </c>
      <c r="H28" s="316" t="s">
        <v>353</v>
      </c>
      <c r="I28" s="316" t="s">
        <v>354</v>
      </c>
      <c r="J28" s="316">
        <v>11.7</v>
      </c>
      <c r="K28" s="316">
        <v>2.8</v>
      </c>
      <c r="L28" s="316" t="s">
        <v>339</v>
      </c>
      <c r="M28" s="316">
        <v>9.9</v>
      </c>
      <c r="N28" s="316" t="s">
        <v>355</v>
      </c>
    </row>
    <row r="29" spans="1:14" ht="26.25" customHeight="1">
      <c r="A29" s="317" t="s">
        <v>356</v>
      </c>
      <c r="B29" s="316">
        <v>3.5451629768719588</v>
      </c>
      <c r="C29" s="316">
        <v>6.9182938353425021</v>
      </c>
      <c r="D29" s="316">
        <v>4.5691760833709596</v>
      </c>
      <c r="E29" s="316">
        <v>1.6480953340189353</v>
      </c>
      <c r="F29" s="316">
        <v>16.181786658025057</v>
      </c>
      <c r="G29" s="316">
        <v>7.7372895264833392</v>
      </c>
      <c r="H29" s="316">
        <v>15.881181718221168</v>
      </c>
      <c r="I29" s="316">
        <v>31.989250744289681</v>
      </c>
      <c r="J29" s="316">
        <v>11.914544939707156</v>
      </c>
      <c r="K29" s="316">
        <v>2.9102720510860189</v>
      </c>
      <c r="L29" s="316">
        <v>4.3711074075418894</v>
      </c>
      <c r="M29" s="316">
        <v>9.9501432984871272</v>
      </c>
      <c r="N29" s="316">
        <v>56.988686878366465</v>
      </c>
    </row>
    <row r="30" spans="1:14" ht="26.25" customHeight="1">
      <c r="A30" s="315" t="s">
        <v>357</v>
      </c>
      <c r="B30" s="316">
        <v>3.8933878716710857</v>
      </c>
      <c r="C30" s="316">
        <v>7.3514987914654997</v>
      </c>
      <c r="D30" s="316">
        <v>4.4889935307064022</v>
      </c>
      <c r="E30" s="316">
        <v>2.0854874265982559</v>
      </c>
      <c r="F30" s="316">
        <v>17.868918625627103</v>
      </c>
      <c r="G30" s="316">
        <v>7.6610077598065427</v>
      </c>
      <c r="H30" s="316">
        <v>16.956674484136734</v>
      </c>
      <c r="I30" s="316">
        <v>33.271994211948744</v>
      </c>
      <c r="J30" s="316">
        <v>12.05394028022941</v>
      </c>
      <c r="K30" s="316">
        <v>3.2197621240736005</v>
      </c>
      <c r="L30" s="316">
        <v>4.0043160379409395</v>
      </c>
      <c r="M30" s="316">
        <v>10.294887237485399</v>
      </c>
      <c r="N30" s="316">
        <v>58.508138934024842</v>
      </c>
    </row>
    <row r="31" spans="1:14" ht="26.25" customHeight="1">
      <c r="A31" s="315" t="s">
        <v>358</v>
      </c>
      <c r="B31" s="316">
        <v>3.8671119141638401</v>
      </c>
      <c r="C31" s="316">
        <v>7.2528169033692604</v>
      </c>
      <c r="D31" s="316">
        <v>4.4943007333608351</v>
      </c>
      <c r="E31" s="316">
        <v>2.1093508312030869</v>
      </c>
      <c r="F31" s="316">
        <v>17.802297032119409</v>
      </c>
      <c r="G31" s="316">
        <v>8.0051653861729513</v>
      </c>
      <c r="H31" s="316">
        <v>16.610375579239168</v>
      </c>
      <c r="I31" s="316">
        <v>32.956385853113908</v>
      </c>
      <c r="J31" s="316">
        <v>12.476422062895377</v>
      </c>
      <c r="K31" s="316">
        <v>3.3540477810214693</v>
      </c>
      <c r="L31" s="316">
        <v>3.7612224982429452</v>
      </c>
      <c r="M31" s="316">
        <v>10.477782762348104</v>
      </c>
      <c r="N31" s="316">
        <v>58.677073029360471</v>
      </c>
    </row>
    <row r="32" spans="1:14" ht="26.25" customHeight="1">
      <c r="A32" s="315" t="s">
        <v>78</v>
      </c>
      <c r="B32" s="318">
        <v>3.9061511797804198</v>
      </c>
      <c r="C32" s="316">
        <v>7.3607155344642416</v>
      </c>
      <c r="D32" s="316">
        <v>4.5432814181238612</v>
      </c>
      <c r="E32" s="316">
        <v>1.8691984972877682</v>
      </c>
      <c r="F32" s="316">
        <v>18.160689174382597</v>
      </c>
      <c r="G32" s="316">
        <v>8.2696759077861834</v>
      </c>
      <c r="H32" s="316">
        <v>15.795479048625042</v>
      </c>
      <c r="I32" s="316">
        <v>31.639067265866547</v>
      </c>
      <c r="J32" s="316">
        <v>12.748818282878187</v>
      </c>
      <c r="K32" s="316">
        <v>3.5350152497618961</v>
      </c>
      <c r="L32" s="316">
        <v>3.7878732619084268</v>
      </c>
      <c r="M32" s="316">
        <v>10.700804963781737</v>
      </c>
      <c r="N32" s="316">
        <v>58.260381331130048</v>
      </c>
    </row>
    <row r="33" spans="1:17" ht="26.25" customHeight="1">
      <c r="A33" s="315" t="s">
        <v>359</v>
      </c>
      <c r="B33" s="318">
        <v>3.820019401045978</v>
      </c>
      <c r="C33" s="316">
        <v>7.1965284883065914</v>
      </c>
      <c r="D33" s="316">
        <v>4.5967700384374313</v>
      </c>
      <c r="E33" s="316">
        <v>2.3325924939178719</v>
      </c>
      <c r="F33" s="316">
        <v>18.306002057432096</v>
      </c>
      <c r="G33" s="316">
        <v>8.6385158710396119</v>
      </c>
      <c r="H33" s="316">
        <v>15.866065253725337</v>
      </c>
      <c r="I33" s="316">
        <v>31.219352419097046</v>
      </c>
      <c r="J33" s="316">
        <v>13.105506921990164</v>
      </c>
      <c r="K33" s="316">
        <v>3.6387030726724201</v>
      </c>
      <c r="L33" s="316">
        <v>3.8259245637537855</v>
      </c>
      <c r="M33" s="316">
        <v>10.737267910464418</v>
      </c>
      <c r="N33" s="316">
        <v>58.939155166842092</v>
      </c>
    </row>
    <row r="34" spans="1:17" ht="26.25" customHeight="1">
      <c r="A34" s="315" t="s">
        <v>360</v>
      </c>
      <c r="B34" s="318">
        <v>3.8</v>
      </c>
      <c r="C34" s="316">
        <v>7.2</v>
      </c>
      <c r="D34" s="316">
        <v>4.8</v>
      </c>
      <c r="E34" s="316">
        <v>1.9458630225469813</v>
      </c>
      <c r="F34" s="316">
        <v>18.399999999999999</v>
      </c>
      <c r="G34" s="316">
        <v>8.9</v>
      </c>
      <c r="H34" s="316">
        <v>16.2</v>
      </c>
      <c r="I34" s="316">
        <v>31.2</v>
      </c>
      <c r="J34" s="316">
        <v>13.1</v>
      </c>
      <c r="K34" s="316">
        <v>3.8</v>
      </c>
      <c r="L34" s="316">
        <v>3.8</v>
      </c>
      <c r="M34" s="316">
        <v>10.9</v>
      </c>
      <c r="N34" s="316">
        <v>59.4</v>
      </c>
    </row>
    <row r="35" spans="1:17" ht="21" customHeight="1">
      <c r="A35" s="156" t="s">
        <v>361</v>
      </c>
      <c r="B35" s="319" t="s">
        <v>362</v>
      </c>
      <c r="C35" s="320"/>
      <c r="D35" s="320"/>
      <c r="E35" s="320"/>
      <c r="F35" s="321"/>
      <c r="G35" s="321"/>
      <c r="H35" s="321"/>
      <c r="I35" s="322"/>
      <c r="J35" s="321"/>
      <c r="K35" s="514" t="s">
        <v>363</v>
      </c>
      <c r="L35" s="514"/>
      <c r="M35" s="514"/>
      <c r="N35" s="514"/>
      <c r="Q35" s="323"/>
    </row>
    <row r="36" spans="1:17" ht="21" customHeight="1">
      <c r="A36" s="156" t="s">
        <v>364</v>
      </c>
      <c r="B36" s="324" t="s">
        <v>365</v>
      </c>
      <c r="D36" s="326"/>
    </row>
    <row r="37" spans="1:17" ht="21" customHeight="1">
      <c r="B37" s="324" t="s">
        <v>366</v>
      </c>
      <c r="D37" s="326"/>
    </row>
    <row r="38" spans="1:17" ht="14.25">
      <c r="D38" s="326"/>
    </row>
    <row r="39" spans="1:17" s="325" customFormat="1" ht="14.25">
      <c r="D39" s="326"/>
      <c r="F39" s="309"/>
      <c r="G39" s="309"/>
      <c r="H39" s="309"/>
      <c r="I39" s="327"/>
      <c r="J39" s="309"/>
      <c r="K39" s="309"/>
      <c r="L39" s="309"/>
      <c r="M39" s="309"/>
      <c r="N39" s="309"/>
    </row>
    <row r="40" spans="1:17" s="325" customFormat="1">
      <c r="A40" s="328"/>
    </row>
    <row r="41" spans="1:17" s="325" customFormat="1">
      <c r="A41" s="328"/>
    </row>
    <row r="42" spans="1:17" s="325" customFormat="1"/>
    <row r="43" spans="1:17" s="325" customFormat="1" ht="14.25">
      <c r="D43" s="326"/>
      <c r="F43" s="309"/>
      <c r="G43" s="309"/>
      <c r="H43" s="309"/>
      <c r="I43" s="327"/>
      <c r="J43" s="309"/>
      <c r="K43" s="309"/>
      <c r="L43" s="309"/>
      <c r="M43" s="309"/>
      <c r="N43" s="309"/>
    </row>
    <row r="44" spans="1:17" s="325" customFormat="1" ht="14.25">
      <c r="D44" s="326"/>
      <c r="F44" s="309"/>
      <c r="G44" s="309"/>
      <c r="H44" s="309"/>
      <c r="I44" s="327"/>
      <c r="J44" s="309"/>
      <c r="K44" s="309"/>
      <c r="L44" s="309"/>
      <c r="M44" s="309"/>
      <c r="N44" s="309"/>
    </row>
    <row r="45" spans="1:17" s="325" customFormat="1" ht="14.25">
      <c r="D45" s="326"/>
      <c r="F45" s="309"/>
      <c r="G45" s="309"/>
      <c r="H45" s="309"/>
      <c r="I45" s="327"/>
      <c r="J45" s="309"/>
      <c r="K45" s="309"/>
      <c r="L45" s="309"/>
      <c r="M45" s="309"/>
      <c r="N45" s="309"/>
    </row>
  </sheetData>
  <mergeCells count="2">
    <mergeCell ref="A2:N2"/>
    <mergeCell ref="K35:N35"/>
  </mergeCells>
  <phoneticPr fontId="4"/>
  <pageMargins left="2.1653543307086616" right="2.1653543307086616" top="0.59055118110236227" bottom="0.55118110236220474" header="0.51181102362204722" footer="0.43307086614173229"/>
  <pageSetup paperSize="8"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078A-2B68-429E-8428-355BE61BFAF0}">
  <dimension ref="A1:AB62"/>
  <sheetViews>
    <sheetView showGridLines="0" view="pageBreakPreview" zoomScale="130" zoomScaleNormal="100" zoomScaleSheetLayoutView="130" workbookViewId="0">
      <selection activeCell="H14" sqref="H14"/>
    </sheetView>
  </sheetViews>
  <sheetFormatPr defaultRowHeight="11.25"/>
  <cols>
    <col min="1" max="1" width="8.6640625" style="337" customWidth="1"/>
    <col min="2" max="2" width="26" style="385" customWidth="1"/>
    <col min="3" max="4" width="11" style="332" customWidth="1"/>
    <col min="5" max="5" width="12.83203125" style="332" customWidth="1"/>
    <col min="6" max="6" width="13" style="332" customWidth="1"/>
    <col min="7" max="7" width="15.5" style="332" customWidth="1"/>
    <col min="8" max="9" width="12.83203125" style="332" customWidth="1"/>
    <col min="10" max="10" width="9.6640625" style="332" customWidth="1"/>
    <col min="11" max="12" width="12.83203125" style="332" customWidth="1"/>
    <col min="13" max="13" width="9.83203125" style="332" customWidth="1"/>
    <col min="14" max="15" width="12.83203125" style="332" customWidth="1"/>
    <col min="16" max="16" width="9.6640625" style="332" customWidth="1"/>
    <col min="17" max="18" width="12.83203125" style="332" customWidth="1"/>
    <col min="19" max="19" width="9.6640625" style="332" customWidth="1"/>
    <col min="20" max="21" width="12.83203125" style="332" customWidth="1"/>
    <col min="22" max="22" width="9.6640625" style="332" customWidth="1"/>
    <col min="23" max="24" width="12.83203125" style="332" customWidth="1"/>
    <col min="25" max="25" width="9.6640625" style="332" customWidth="1"/>
    <col min="26" max="27" width="12.83203125" style="332" customWidth="1"/>
    <col min="28" max="28" width="9.6640625" style="332" customWidth="1"/>
    <col min="29" max="256" width="9.33203125" style="332"/>
    <col min="257" max="257" width="8.6640625" style="332" customWidth="1"/>
    <col min="258" max="258" width="26" style="332" customWidth="1"/>
    <col min="259" max="260" width="11" style="332" customWidth="1"/>
    <col min="261" max="261" width="12.83203125" style="332" customWidth="1"/>
    <col min="262" max="262" width="13" style="332" customWidth="1"/>
    <col min="263" max="263" width="15.5" style="332" customWidth="1"/>
    <col min="264" max="265" width="12.83203125" style="332" customWidth="1"/>
    <col min="266" max="266" width="9.6640625" style="332" customWidth="1"/>
    <col min="267" max="268" width="12.83203125" style="332" customWidth="1"/>
    <col min="269" max="269" width="9.83203125" style="332" customWidth="1"/>
    <col min="270" max="271" width="12.83203125" style="332" customWidth="1"/>
    <col min="272" max="272" width="9.6640625" style="332" customWidth="1"/>
    <col min="273" max="274" width="12.83203125" style="332" customWidth="1"/>
    <col min="275" max="275" width="9.6640625" style="332" customWidth="1"/>
    <col min="276" max="277" width="12.83203125" style="332" customWidth="1"/>
    <col min="278" max="278" width="9.6640625" style="332" customWidth="1"/>
    <col min="279" max="280" width="12.83203125" style="332" customWidth="1"/>
    <col min="281" max="281" width="9.6640625" style="332" customWidth="1"/>
    <col min="282" max="283" width="12.83203125" style="332" customWidth="1"/>
    <col min="284" max="284" width="9.6640625" style="332" customWidth="1"/>
    <col min="285" max="512" width="9.33203125" style="332"/>
    <col min="513" max="513" width="8.6640625" style="332" customWidth="1"/>
    <col min="514" max="514" width="26" style="332" customWidth="1"/>
    <col min="515" max="516" width="11" style="332" customWidth="1"/>
    <col min="517" max="517" width="12.83203125" style="332" customWidth="1"/>
    <col min="518" max="518" width="13" style="332" customWidth="1"/>
    <col min="519" max="519" width="15.5" style="332" customWidth="1"/>
    <col min="520" max="521" width="12.83203125" style="332" customWidth="1"/>
    <col min="522" max="522" width="9.6640625" style="332" customWidth="1"/>
    <col min="523" max="524" width="12.83203125" style="332" customWidth="1"/>
    <col min="525" max="525" width="9.83203125" style="332" customWidth="1"/>
    <col min="526" max="527" width="12.83203125" style="332" customWidth="1"/>
    <col min="528" max="528" width="9.6640625" style="332" customWidth="1"/>
    <col min="529" max="530" width="12.83203125" style="332" customWidth="1"/>
    <col min="531" max="531" width="9.6640625" style="332" customWidth="1"/>
    <col min="532" max="533" width="12.83203125" style="332" customWidth="1"/>
    <col min="534" max="534" width="9.6640625" style="332" customWidth="1"/>
    <col min="535" max="536" width="12.83203125" style="332" customWidth="1"/>
    <col min="537" max="537" width="9.6640625" style="332" customWidth="1"/>
    <col min="538" max="539" width="12.83203125" style="332" customWidth="1"/>
    <col min="540" max="540" width="9.6640625" style="332" customWidth="1"/>
    <col min="541" max="768" width="9.33203125" style="332"/>
    <col min="769" max="769" width="8.6640625" style="332" customWidth="1"/>
    <col min="770" max="770" width="26" style="332" customWidth="1"/>
    <col min="771" max="772" width="11" style="332" customWidth="1"/>
    <col min="773" max="773" width="12.83203125" style="332" customWidth="1"/>
    <col min="774" max="774" width="13" style="332" customWidth="1"/>
    <col min="775" max="775" width="15.5" style="332" customWidth="1"/>
    <col min="776" max="777" width="12.83203125" style="332" customWidth="1"/>
    <col min="778" max="778" width="9.6640625" style="332" customWidth="1"/>
    <col min="779" max="780" width="12.83203125" style="332" customWidth="1"/>
    <col min="781" max="781" width="9.83203125" style="332" customWidth="1"/>
    <col min="782" max="783" width="12.83203125" style="332" customWidth="1"/>
    <col min="784" max="784" width="9.6640625" style="332" customWidth="1"/>
    <col min="785" max="786" width="12.83203125" style="332" customWidth="1"/>
    <col min="787" max="787" width="9.6640625" style="332" customWidth="1"/>
    <col min="788" max="789" width="12.83203125" style="332" customWidth="1"/>
    <col min="790" max="790" width="9.6640625" style="332" customWidth="1"/>
    <col min="791" max="792" width="12.83203125" style="332" customWidth="1"/>
    <col min="793" max="793" width="9.6640625" style="332" customWidth="1"/>
    <col min="794" max="795" width="12.83203125" style="332" customWidth="1"/>
    <col min="796" max="796" width="9.6640625" style="332" customWidth="1"/>
    <col min="797" max="1024" width="9.33203125" style="332"/>
    <col min="1025" max="1025" width="8.6640625" style="332" customWidth="1"/>
    <col min="1026" max="1026" width="26" style="332" customWidth="1"/>
    <col min="1027" max="1028" width="11" style="332" customWidth="1"/>
    <col min="1029" max="1029" width="12.83203125" style="332" customWidth="1"/>
    <col min="1030" max="1030" width="13" style="332" customWidth="1"/>
    <col min="1031" max="1031" width="15.5" style="332" customWidth="1"/>
    <col min="1032" max="1033" width="12.83203125" style="332" customWidth="1"/>
    <col min="1034" max="1034" width="9.6640625" style="332" customWidth="1"/>
    <col min="1035" max="1036" width="12.83203125" style="332" customWidth="1"/>
    <col min="1037" max="1037" width="9.83203125" style="332" customWidth="1"/>
    <col min="1038" max="1039" width="12.83203125" style="332" customWidth="1"/>
    <col min="1040" max="1040" width="9.6640625" style="332" customWidth="1"/>
    <col min="1041" max="1042" width="12.83203125" style="332" customWidth="1"/>
    <col min="1043" max="1043" width="9.6640625" style="332" customWidth="1"/>
    <col min="1044" max="1045" width="12.83203125" style="332" customWidth="1"/>
    <col min="1046" max="1046" width="9.6640625" style="332" customWidth="1"/>
    <col min="1047" max="1048" width="12.83203125" style="332" customWidth="1"/>
    <col min="1049" max="1049" width="9.6640625" style="332" customWidth="1"/>
    <col min="1050" max="1051" width="12.83203125" style="332" customWidth="1"/>
    <col min="1052" max="1052" width="9.6640625" style="332" customWidth="1"/>
    <col min="1053" max="1280" width="9.33203125" style="332"/>
    <col min="1281" max="1281" width="8.6640625" style="332" customWidth="1"/>
    <col min="1282" max="1282" width="26" style="332" customWidth="1"/>
    <col min="1283" max="1284" width="11" style="332" customWidth="1"/>
    <col min="1285" max="1285" width="12.83203125" style="332" customWidth="1"/>
    <col min="1286" max="1286" width="13" style="332" customWidth="1"/>
    <col min="1287" max="1287" width="15.5" style="332" customWidth="1"/>
    <col min="1288" max="1289" width="12.83203125" style="332" customWidth="1"/>
    <col min="1290" max="1290" width="9.6640625" style="332" customWidth="1"/>
    <col min="1291" max="1292" width="12.83203125" style="332" customWidth="1"/>
    <col min="1293" max="1293" width="9.83203125" style="332" customWidth="1"/>
    <col min="1294" max="1295" width="12.83203125" style="332" customWidth="1"/>
    <col min="1296" max="1296" width="9.6640625" style="332" customWidth="1"/>
    <col min="1297" max="1298" width="12.83203125" style="332" customWidth="1"/>
    <col min="1299" max="1299" width="9.6640625" style="332" customWidth="1"/>
    <col min="1300" max="1301" width="12.83203125" style="332" customWidth="1"/>
    <col min="1302" max="1302" width="9.6640625" style="332" customWidth="1"/>
    <col min="1303" max="1304" width="12.83203125" style="332" customWidth="1"/>
    <col min="1305" max="1305" width="9.6640625" style="332" customWidth="1"/>
    <col min="1306" max="1307" width="12.83203125" style="332" customWidth="1"/>
    <col min="1308" max="1308" width="9.6640625" style="332" customWidth="1"/>
    <col min="1309" max="1536" width="9.33203125" style="332"/>
    <col min="1537" max="1537" width="8.6640625" style="332" customWidth="1"/>
    <col min="1538" max="1538" width="26" style="332" customWidth="1"/>
    <col min="1539" max="1540" width="11" style="332" customWidth="1"/>
    <col min="1541" max="1541" width="12.83203125" style="332" customWidth="1"/>
    <col min="1542" max="1542" width="13" style="332" customWidth="1"/>
    <col min="1543" max="1543" width="15.5" style="332" customWidth="1"/>
    <col min="1544" max="1545" width="12.83203125" style="332" customWidth="1"/>
    <col min="1546" max="1546" width="9.6640625" style="332" customWidth="1"/>
    <col min="1547" max="1548" width="12.83203125" style="332" customWidth="1"/>
    <col min="1549" max="1549" width="9.83203125" style="332" customWidth="1"/>
    <col min="1550" max="1551" width="12.83203125" style="332" customWidth="1"/>
    <col min="1552" max="1552" width="9.6640625" style="332" customWidth="1"/>
    <col min="1553" max="1554" width="12.83203125" style="332" customWidth="1"/>
    <col min="1555" max="1555" width="9.6640625" style="332" customWidth="1"/>
    <col min="1556" max="1557" width="12.83203125" style="332" customWidth="1"/>
    <col min="1558" max="1558" width="9.6640625" style="332" customWidth="1"/>
    <col min="1559" max="1560" width="12.83203125" style="332" customWidth="1"/>
    <col min="1561" max="1561" width="9.6640625" style="332" customWidth="1"/>
    <col min="1562" max="1563" width="12.83203125" style="332" customWidth="1"/>
    <col min="1564" max="1564" width="9.6640625" style="332" customWidth="1"/>
    <col min="1565" max="1792" width="9.33203125" style="332"/>
    <col min="1793" max="1793" width="8.6640625" style="332" customWidth="1"/>
    <col min="1794" max="1794" width="26" style="332" customWidth="1"/>
    <col min="1795" max="1796" width="11" style="332" customWidth="1"/>
    <col min="1797" max="1797" width="12.83203125" style="332" customWidth="1"/>
    <col min="1798" max="1798" width="13" style="332" customWidth="1"/>
    <col min="1799" max="1799" width="15.5" style="332" customWidth="1"/>
    <col min="1800" max="1801" width="12.83203125" style="332" customWidth="1"/>
    <col min="1802" max="1802" width="9.6640625" style="332" customWidth="1"/>
    <col min="1803" max="1804" width="12.83203125" style="332" customWidth="1"/>
    <col min="1805" max="1805" width="9.83203125" style="332" customWidth="1"/>
    <col min="1806" max="1807" width="12.83203125" style="332" customWidth="1"/>
    <col min="1808" max="1808" width="9.6640625" style="332" customWidth="1"/>
    <col min="1809" max="1810" width="12.83203125" style="332" customWidth="1"/>
    <col min="1811" max="1811" width="9.6640625" style="332" customWidth="1"/>
    <col min="1812" max="1813" width="12.83203125" style="332" customWidth="1"/>
    <col min="1814" max="1814" width="9.6640625" style="332" customWidth="1"/>
    <col min="1815" max="1816" width="12.83203125" style="332" customWidth="1"/>
    <col min="1817" max="1817" width="9.6640625" style="332" customWidth="1"/>
    <col min="1818" max="1819" width="12.83203125" style="332" customWidth="1"/>
    <col min="1820" max="1820" width="9.6640625" style="332" customWidth="1"/>
    <col min="1821" max="2048" width="9.33203125" style="332"/>
    <col min="2049" max="2049" width="8.6640625" style="332" customWidth="1"/>
    <col min="2050" max="2050" width="26" style="332" customWidth="1"/>
    <col min="2051" max="2052" width="11" style="332" customWidth="1"/>
    <col min="2053" max="2053" width="12.83203125" style="332" customWidth="1"/>
    <col min="2054" max="2054" width="13" style="332" customWidth="1"/>
    <col min="2055" max="2055" width="15.5" style="332" customWidth="1"/>
    <col min="2056" max="2057" width="12.83203125" style="332" customWidth="1"/>
    <col min="2058" max="2058" width="9.6640625" style="332" customWidth="1"/>
    <col min="2059" max="2060" width="12.83203125" style="332" customWidth="1"/>
    <col min="2061" max="2061" width="9.83203125" style="332" customWidth="1"/>
    <col min="2062" max="2063" width="12.83203125" style="332" customWidth="1"/>
    <col min="2064" max="2064" width="9.6640625" style="332" customWidth="1"/>
    <col min="2065" max="2066" width="12.83203125" style="332" customWidth="1"/>
    <col min="2067" max="2067" width="9.6640625" style="332" customWidth="1"/>
    <col min="2068" max="2069" width="12.83203125" style="332" customWidth="1"/>
    <col min="2070" max="2070" width="9.6640625" style="332" customWidth="1"/>
    <col min="2071" max="2072" width="12.83203125" style="332" customWidth="1"/>
    <col min="2073" max="2073" width="9.6640625" style="332" customWidth="1"/>
    <col min="2074" max="2075" width="12.83203125" style="332" customWidth="1"/>
    <col min="2076" max="2076" width="9.6640625" style="332" customWidth="1"/>
    <col min="2077" max="2304" width="9.33203125" style="332"/>
    <col min="2305" max="2305" width="8.6640625" style="332" customWidth="1"/>
    <col min="2306" max="2306" width="26" style="332" customWidth="1"/>
    <col min="2307" max="2308" width="11" style="332" customWidth="1"/>
    <col min="2309" max="2309" width="12.83203125" style="332" customWidth="1"/>
    <col min="2310" max="2310" width="13" style="332" customWidth="1"/>
    <col min="2311" max="2311" width="15.5" style="332" customWidth="1"/>
    <col min="2312" max="2313" width="12.83203125" style="332" customWidth="1"/>
    <col min="2314" max="2314" width="9.6640625" style="332" customWidth="1"/>
    <col min="2315" max="2316" width="12.83203125" style="332" customWidth="1"/>
    <col min="2317" max="2317" width="9.83203125" style="332" customWidth="1"/>
    <col min="2318" max="2319" width="12.83203125" style="332" customWidth="1"/>
    <col min="2320" max="2320" width="9.6640625" style="332" customWidth="1"/>
    <col min="2321" max="2322" width="12.83203125" style="332" customWidth="1"/>
    <col min="2323" max="2323" width="9.6640625" style="332" customWidth="1"/>
    <col min="2324" max="2325" width="12.83203125" style="332" customWidth="1"/>
    <col min="2326" max="2326" width="9.6640625" style="332" customWidth="1"/>
    <col min="2327" max="2328" width="12.83203125" style="332" customWidth="1"/>
    <col min="2329" max="2329" width="9.6640625" style="332" customWidth="1"/>
    <col min="2330" max="2331" width="12.83203125" style="332" customWidth="1"/>
    <col min="2332" max="2332" width="9.6640625" style="332" customWidth="1"/>
    <col min="2333" max="2560" width="9.33203125" style="332"/>
    <col min="2561" max="2561" width="8.6640625" style="332" customWidth="1"/>
    <col min="2562" max="2562" width="26" style="332" customWidth="1"/>
    <col min="2563" max="2564" width="11" style="332" customWidth="1"/>
    <col min="2565" max="2565" width="12.83203125" style="332" customWidth="1"/>
    <col min="2566" max="2566" width="13" style="332" customWidth="1"/>
    <col min="2567" max="2567" width="15.5" style="332" customWidth="1"/>
    <col min="2568" max="2569" width="12.83203125" style="332" customWidth="1"/>
    <col min="2570" max="2570" width="9.6640625" style="332" customWidth="1"/>
    <col min="2571" max="2572" width="12.83203125" style="332" customWidth="1"/>
    <col min="2573" max="2573" width="9.83203125" style="332" customWidth="1"/>
    <col min="2574" max="2575" width="12.83203125" style="332" customWidth="1"/>
    <col min="2576" max="2576" width="9.6640625" style="332" customWidth="1"/>
    <col min="2577" max="2578" width="12.83203125" style="332" customWidth="1"/>
    <col min="2579" max="2579" width="9.6640625" style="332" customWidth="1"/>
    <col min="2580" max="2581" width="12.83203125" style="332" customWidth="1"/>
    <col min="2582" max="2582" width="9.6640625" style="332" customWidth="1"/>
    <col min="2583" max="2584" width="12.83203125" style="332" customWidth="1"/>
    <col min="2585" max="2585" width="9.6640625" style="332" customWidth="1"/>
    <col min="2586" max="2587" width="12.83203125" style="332" customWidth="1"/>
    <col min="2588" max="2588" width="9.6640625" style="332" customWidth="1"/>
    <col min="2589" max="2816" width="9.33203125" style="332"/>
    <col min="2817" max="2817" width="8.6640625" style="332" customWidth="1"/>
    <col min="2818" max="2818" width="26" style="332" customWidth="1"/>
    <col min="2819" max="2820" width="11" style="332" customWidth="1"/>
    <col min="2821" max="2821" width="12.83203125" style="332" customWidth="1"/>
    <col min="2822" max="2822" width="13" style="332" customWidth="1"/>
    <col min="2823" max="2823" width="15.5" style="332" customWidth="1"/>
    <col min="2824" max="2825" width="12.83203125" style="332" customWidth="1"/>
    <col min="2826" max="2826" width="9.6640625" style="332" customWidth="1"/>
    <col min="2827" max="2828" width="12.83203125" style="332" customWidth="1"/>
    <col min="2829" max="2829" width="9.83203125" style="332" customWidth="1"/>
    <col min="2830" max="2831" width="12.83203125" style="332" customWidth="1"/>
    <col min="2832" max="2832" width="9.6640625" style="332" customWidth="1"/>
    <col min="2833" max="2834" width="12.83203125" style="332" customWidth="1"/>
    <col min="2835" max="2835" width="9.6640625" style="332" customWidth="1"/>
    <col min="2836" max="2837" width="12.83203125" style="332" customWidth="1"/>
    <col min="2838" max="2838" width="9.6640625" style="332" customWidth="1"/>
    <col min="2839" max="2840" width="12.83203125" style="332" customWidth="1"/>
    <col min="2841" max="2841" width="9.6640625" style="332" customWidth="1"/>
    <col min="2842" max="2843" width="12.83203125" style="332" customWidth="1"/>
    <col min="2844" max="2844" width="9.6640625" style="332" customWidth="1"/>
    <col min="2845" max="3072" width="9.33203125" style="332"/>
    <col min="3073" max="3073" width="8.6640625" style="332" customWidth="1"/>
    <col min="3074" max="3074" width="26" style="332" customWidth="1"/>
    <col min="3075" max="3076" width="11" style="332" customWidth="1"/>
    <col min="3077" max="3077" width="12.83203125" style="332" customWidth="1"/>
    <col min="3078" max="3078" width="13" style="332" customWidth="1"/>
    <col min="3079" max="3079" width="15.5" style="332" customWidth="1"/>
    <col min="3080" max="3081" width="12.83203125" style="332" customWidth="1"/>
    <col min="3082" max="3082" width="9.6640625" style="332" customWidth="1"/>
    <col min="3083" max="3084" width="12.83203125" style="332" customWidth="1"/>
    <col min="3085" max="3085" width="9.83203125" style="332" customWidth="1"/>
    <col min="3086" max="3087" width="12.83203125" style="332" customWidth="1"/>
    <col min="3088" max="3088" width="9.6640625" style="332" customWidth="1"/>
    <col min="3089" max="3090" width="12.83203125" style="332" customWidth="1"/>
    <col min="3091" max="3091" width="9.6640625" style="332" customWidth="1"/>
    <col min="3092" max="3093" width="12.83203125" style="332" customWidth="1"/>
    <col min="3094" max="3094" width="9.6640625" style="332" customWidth="1"/>
    <col min="3095" max="3096" width="12.83203125" style="332" customWidth="1"/>
    <col min="3097" max="3097" width="9.6640625" style="332" customWidth="1"/>
    <col min="3098" max="3099" width="12.83203125" style="332" customWidth="1"/>
    <col min="3100" max="3100" width="9.6640625" style="332" customWidth="1"/>
    <col min="3101" max="3328" width="9.33203125" style="332"/>
    <col min="3329" max="3329" width="8.6640625" style="332" customWidth="1"/>
    <col min="3330" max="3330" width="26" style="332" customWidth="1"/>
    <col min="3331" max="3332" width="11" style="332" customWidth="1"/>
    <col min="3333" max="3333" width="12.83203125" style="332" customWidth="1"/>
    <col min="3334" max="3334" width="13" style="332" customWidth="1"/>
    <col min="3335" max="3335" width="15.5" style="332" customWidth="1"/>
    <col min="3336" max="3337" width="12.83203125" style="332" customWidth="1"/>
    <col min="3338" max="3338" width="9.6640625" style="332" customWidth="1"/>
    <col min="3339" max="3340" width="12.83203125" style="332" customWidth="1"/>
    <col min="3341" max="3341" width="9.83203125" style="332" customWidth="1"/>
    <col min="3342" max="3343" width="12.83203125" style="332" customWidth="1"/>
    <col min="3344" max="3344" width="9.6640625" style="332" customWidth="1"/>
    <col min="3345" max="3346" width="12.83203125" style="332" customWidth="1"/>
    <col min="3347" max="3347" width="9.6640625" style="332" customWidth="1"/>
    <col min="3348" max="3349" width="12.83203125" style="332" customWidth="1"/>
    <col min="3350" max="3350" width="9.6640625" style="332" customWidth="1"/>
    <col min="3351" max="3352" width="12.83203125" style="332" customWidth="1"/>
    <col min="3353" max="3353" width="9.6640625" style="332" customWidth="1"/>
    <col min="3354" max="3355" width="12.83203125" style="332" customWidth="1"/>
    <col min="3356" max="3356" width="9.6640625" style="332" customWidth="1"/>
    <col min="3357" max="3584" width="9.33203125" style="332"/>
    <col min="3585" max="3585" width="8.6640625" style="332" customWidth="1"/>
    <col min="3586" max="3586" width="26" style="332" customWidth="1"/>
    <col min="3587" max="3588" width="11" style="332" customWidth="1"/>
    <col min="3589" max="3589" width="12.83203125" style="332" customWidth="1"/>
    <col min="3590" max="3590" width="13" style="332" customWidth="1"/>
    <col min="3591" max="3591" width="15.5" style="332" customWidth="1"/>
    <col min="3592" max="3593" width="12.83203125" style="332" customWidth="1"/>
    <col min="3594" max="3594" width="9.6640625" style="332" customWidth="1"/>
    <col min="3595" max="3596" width="12.83203125" style="332" customWidth="1"/>
    <col min="3597" max="3597" width="9.83203125" style="332" customWidth="1"/>
    <col min="3598" max="3599" width="12.83203125" style="332" customWidth="1"/>
    <col min="3600" max="3600" width="9.6640625" style="332" customWidth="1"/>
    <col min="3601" max="3602" width="12.83203125" style="332" customWidth="1"/>
    <col min="3603" max="3603" width="9.6640625" style="332" customWidth="1"/>
    <col min="3604" max="3605" width="12.83203125" style="332" customWidth="1"/>
    <col min="3606" max="3606" width="9.6640625" style="332" customWidth="1"/>
    <col min="3607" max="3608" width="12.83203125" style="332" customWidth="1"/>
    <col min="3609" max="3609" width="9.6640625" style="332" customWidth="1"/>
    <col min="3610" max="3611" width="12.83203125" style="332" customWidth="1"/>
    <col min="3612" max="3612" width="9.6640625" style="332" customWidth="1"/>
    <col min="3613" max="3840" width="9.33203125" style="332"/>
    <col min="3841" max="3841" width="8.6640625" style="332" customWidth="1"/>
    <col min="3842" max="3842" width="26" style="332" customWidth="1"/>
    <col min="3843" max="3844" width="11" style="332" customWidth="1"/>
    <col min="3845" max="3845" width="12.83203125" style="332" customWidth="1"/>
    <col min="3846" max="3846" width="13" style="332" customWidth="1"/>
    <col min="3847" max="3847" width="15.5" style="332" customWidth="1"/>
    <col min="3848" max="3849" width="12.83203125" style="332" customWidth="1"/>
    <col min="3850" max="3850" width="9.6640625" style="332" customWidth="1"/>
    <col min="3851" max="3852" width="12.83203125" style="332" customWidth="1"/>
    <col min="3853" max="3853" width="9.83203125" style="332" customWidth="1"/>
    <col min="3854" max="3855" width="12.83203125" style="332" customWidth="1"/>
    <col min="3856" max="3856" width="9.6640625" style="332" customWidth="1"/>
    <col min="3857" max="3858" width="12.83203125" style="332" customWidth="1"/>
    <col min="3859" max="3859" width="9.6640625" style="332" customWidth="1"/>
    <col min="3860" max="3861" width="12.83203125" style="332" customWidth="1"/>
    <col min="3862" max="3862" width="9.6640625" style="332" customWidth="1"/>
    <col min="3863" max="3864" width="12.83203125" style="332" customWidth="1"/>
    <col min="3865" max="3865" width="9.6640625" style="332" customWidth="1"/>
    <col min="3866" max="3867" width="12.83203125" style="332" customWidth="1"/>
    <col min="3868" max="3868" width="9.6640625" style="332" customWidth="1"/>
    <col min="3869" max="4096" width="9.33203125" style="332"/>
    <col min="4097" max="4097" width="8.6640625" style="332" customWidth="1"/>
    <col min="4098" max="4098" width="26" style="332" customWidth="1"/>
    <col min="4099" max="4100" width="11" style="332" customWidth="1"/>
    <col min="4101" max="4101" width="12.83203125" style="332" customWidth="1"/>
    <col min="4102" max="4102" width="13" style="332" customWidth="1"/>
    <col min="4103" max="4103" width="15.5" style="332" customWidth="1"/>
    <col min="4104" max="4105" width="12.83203125" style="332" customWidth="1"/>
    <col min="4106" max="4106" width="9.6640625" style="332" customWidth="1"/>
    <col min="4107" max="4108" width="12.83203125" style="332" customWidth="1"/>
    <col min="4109" max="4109" width="9.83203125" style="332" customWidth="1"/>
    <col min="4110" max="4111" width="12.83203125" style="332" customWidth="1"/>
    <col min="4112" max="4112" width="9.6640625" style="332" customWidth="1"/>
    <col min="4113" max="4114" width="12.83203125" style="332" customWidth="1"/>
    <col min="4115" max="4115" width="9.6640625" style="332" customWidth="1"/>
    <col min="4116" max="4117" width="12.83203125" style="332" customWidth="1"/>
    <col min="4118" max="4118" width="9.6640625" style="332" customWidth="1"/>
    <col min="4119" max="4120" width="12.83203125" style="332" customWidth="1"/>
    <col min="4121" max="4121" width="9.6640625" style="332" customWidth="1"/>
    <col min="4122" max="4123" width="12.83203125" style="332" customWidth="1"/>
    <col min="4124" max="4124" width="9.6640625" style="332" customWidth="1"/>
    <col min="4125" max="4352" width="9.33203125" style="332"/>
    <col min="4353" max="4353" width="8.6640625" style="332" customWidth="1"/>
    <col min="4354" max="4354" width="26" style="332" customWidth="1"/>
    <col min="4355" max="4356" width="11" style="332" customWidth="1"/>
    <col min="4357" max="4357" width="12.83203125" style="332" customWidth="1"/>
    <col min="4358" max="4358" width="13" style="332" customWidth="1"/>
    <col min="4359" max="4359" width="15.5" style="332" customWidth="1"/>
    <col min="4360" max="4361" width="12.83203125" style="332" customWidth="1"/>
    <col min="4362" max="4362" width="9.6640625" style="332" customWidth="1"/>
    <col min="4363" max="4364" width="12.83203125" style="332" customWidth="1"/>
    <col min="4365" max="4365" width="9.83203125" style="332" customWidth="1"/>
    <col min="4366" max="4367" width="12.83203125" style="332" customWidth="1"/>
    <col min="4368" max="4368" width="9.6640625" style="332" customWidth="1"/>
    <col min="4369" max="4370" width="12.83203125" style="332" customWidth="1"/>
    <col min="4371" max="4371" width="9.6640625" style="332" customWidth="1"/>
    <col min="4372" max="4373" width="12.83203125" style="332" customWidth="1"/>
    <col min="4374" max="4374" width="9.6640625" style="332" customWidth="1"/>
    <col min="4375" max="4376" width="12.83203125" style="332" customWidth="1"/>
    <col min="4377" max="4377" width="9.6640625" style="332" customWidth="1"/>
    <col min="4378" max="4379" width="12.83203125" style="332" customWidth="1"/>
    <col min="4380" max="4380" width="9.6640625" style="332" customWidth="1"/>
    <col min="4381" max="4608" width="9.33203125" style="332"/>
    <col min="4609" max="4609" width="8.6640625" style="332" customWidth="1"/>
    <col min="4610" max="4610" width="26" style="332" customWidth="1"/>
    <col min="4611" max="4612" width="11" style="332" customWidth="1"/>
    <col min="4613" max="4613" width="12.83203125" style="332" customWidth="1"/>
    <col min="4614" max="4614" width="13" style="332" customWidth="1"/>
    <col min="4615" max="4615" width="15.5" style="332" customWidth="1"/>
    <col min="4616" max="4617" width="12.83203125" style="332" customWidth="1"/>
    <col min="4618" max="4618" width="9.6640625" style="332" customWidth="1"/>
    <col min="4619" max="4620" width="12.83203125" style="332" customWidth="1"/>
    <col min="4621" max="4621" width="9.83203125" style="332" customWidth="1"/>
    <col min="4622" max="4623" width="12.83203125" style="332" customWidth="1"/>
    <col min="4624" max="4624" width="9.6640625" style="332" customWidth="1"/>
    <col min="4625" max="4626" width="12.83203125" style="332" customWidth="1"/>
    <col min="4627" max="4627" width="9.6640625" style="332" customWidth="1"/>
    <col min="4628" max="4629" width="12.83203125" style="332" customWidth="1"/>
    <col min="4630" max="4630" width="9.6640625" style="332" customWidth="1"/>
    <col min="4631" max="4632" width="12.83203125" style="332" customWidth="1"/>
    <col min="4633" max="4633" width="9.6640625" style="332" customWidth="1"/>
    <col min="4634" max="4635" width="12.83203125" style="332" customWidth="1"/>
    <col min="4636" max="4636" width="9.6640625" style="332" customWidth="1"/>
    <col min="4637" max="4864" width="9.33203125" style="332"/>
    <col min="4865" max="4865" width="8.6640625" style="332" customWidth="1"/>
    <col min="4866" max="4866" width="26" style="332" customWidth="1"/>
    <col min="4867" max="4868" width="11" style="332" customWidth="1"/>
    <col min="4869" max="4869" width="12.83203125" style="332" customWidth="1"/>
    <col min="4870" max="4870" width="13" style="332" customWidth="1"/>
    <col min="4871" max="4871" width="15.5" style="332" customWidth="1"/>
    <col min="4872" max="4873" width="12.83203125" style="332" customWidth="1"/>
    <col min="4874" max="4874" width="9.6640625" style="332" customWidth="1"/>
    <col min="4875" max="4876" width="12.83203125" style="332" customWidth="1"/>
    <col min="4877" max="4877" width="9.83203125" style="332" customWidth="1"/>
    <col min="4878" max="4879" width="12.83203125" style="332" customWidth="1"/>
    <col min="4880" max="4880" width="9.6640625" style="332" customWidth="1"/>
    <col min="4881" max="4882" width="12.83203125" style="332" customWidth="1"/>
    <col min="4883" max="4883" width="9.6640625" style="332" customWidth="1"/>
    <col min="4884" max="4885" width="12.83203125" style="332" customWidth="1"/>
    <col min="4886" max="4886" width="9.6640625" style="332" customWidth="1"/>
    <col min="4887" max="4888" width="12.83203125" style="332" customWidth="1"/>
    <col min="4889" max="4889" width="9.6640625" style="332" customWidth="1"/>
    <col min="4890" max="4891" width="12.83203125" style="332" customWidth="1"/>
    <col min="4892" max="4892" width="9.6640625" style="332" customWidth="1"/>
    <col min="4893" max="5120" width="9.33203125" style="332"/>
    <col min="5121" max="5121" width="8.6640625" style="332" customWidth="1"/>
    <col min="5122" max="5122" width="26" style="332" customWidth="1"/>
    <col min="5123" max="5124" width="11" style="332" customWidth="1"/>
    <col min="5125" max="5125" width="12.83203125" style="332" customWidth="1"/>
    <col min="5126" max="5126" width="13" style="332" customWidth="1"/>
    <col min="5127" max="5127" width="15.5" style="332" customWidth="1"/>
    <col min="5128" max="5129" width="12.83203125" style="332" customWidth="1"/>
    <col min="5130" max="5130" width="9.6640625" style="332" customWidth="1"/>
    <col min="5131" max="5132" width="12.83203125" style="332" customWidth="1"/>
    <col min="5133" max="5133" width="9.83203125" style="332" customWidth="1"/>
    <col min="5134" max="5135" width="12.83203125" style="332" customWidth="1"/>
    <col min="5136" max="5136" width="9.6640625" style="332" customWidth="1"/>
    <col min="5137" max="5138" width="12.83203125" style="332" customWidth="1"/>
    <col min="5139" max="5139" width="9.6640625" style="332" customWidth="1"/>
    <col min="5140" max="5141" width="12.83203125" style="332" customWidth="1"/>
    <col min="5142" max="5142" width="9.6640625" style="332" customWidth="1"/>
    <col min="5143" max="5144" width="12.83203125" style="332" customWidth="1"/>
    <col min="5145" max="5145" width="9.6640625" style="332" customWidth="1"/>
    <col min="5146" max="5147" width="12.83203125" style="332" customWidth="1"/>
    <col min="5148" max="5148" width="9.6640625" style="332" customWidth="1"/>
    <col min="5149" max="5376" width="9.33203125" style="332"/>
    <col min="5377" max="5377" width="8.6640625" style="332" customWidth="1"/>
    <col min="5378" max="5378" width="26" style="332" customWidth="1"/>
    <col min="5379" max="5380" width="11" style="332" customWidth="1"/>
    <col min="5381" max="5381" width="12.83203125" style="332" customWidth="1"/>
    <col min="5382" max="5382" width="13" style="332" customWidth="1"/>
    <col min="5383" max="5383" width="15.5" style="332" customWidth="1"/>
    <col min="5384" max="5385" width="12.83203125" style="332" customWidth="1"/>
    <col min="5386" max="5386" width="9.6640625" style="332" customWidth="1"/>
    <col min="5387" max="5388" width="12.83203125" style="332" customWidth="1"/>
    <col min="5389" max="5389" width="9.83203125" style="332" customWidth="1"/>
    <col min="5390" max="5391" width="12.83203125" style="332" customWidth="1"/>
    <col min="5392" max="5392" width="9.6640625" style="332" customWidth="1"/>
    <col min="5393" max="5394" width="12.83203125" style="332" customWidth="1"/>
    <col min="5395" max="5395" width="9.6640625" style="332" customWidth="1"/>
    <col min="5396" max="5397" width="12.83203125" style="332" customWidth="1"/>
    <col min="5398" max="5398" width="9.6640625" style="332" customWidth="1"/>
    <col min="5399" max="5400" width="12.83203125" style="332" customWidth="1"/>
    <col min="5401" max="5401" width="9.6640625" style="332" customWidth="1"/>
    <col min="5402" max="5403" width="12.83203125" style="332" customWidth="1"/>
    <col min="5404" max="5404" width="9.6640625" style="332" customWidth="1"/>
    <col min="5405" max="5632" width="9.33203125" style="332"/>
    <col min="5633" max="5633" width="8.6640625" style="332" customWidth="1"/>
    <col min="5634" max="5634" width="26" style="332" customWidth="1"/>
    <col min="5635" max="5636" width="11" style="332" customWidth="1"/>
    <col min="5637" max="5637" width="12.83203125" style="332" customWidth="1"/>
    <col min="5638" max="5638" width="13" style="332" customWidth="1"/>
    <col min="5639" max="5639" width="15.5" style="332" customWidth="1"/>
    <col min="5640" max="5641" width="12.83203125" style="332" customWidth="1"/>
    <col min="5642" max="5642" width="9.6640625" style="332" customWidth="1"/>
    <col min="5643" max="5644" width="12.83203125" style="332" customWidth="1"/>
    <col min="5645" max="5645" width="9.83203125" style="332" customWidth="1"/>
    <col min="5646" max="5647" width="12.83203125" style="332" customWidth="1"/>
    <col min="5648" max="5648" width="9.6640625" style="332" customWidth="1"/>
    <col min="5649" max="5650" width="12.83203125" style="332" customWidth="1"/>
    <col min="5651" max="5651" width="9.6640625" style="332" customWidth="1"/>
    <col min="5652" max="5653" width="12.83203125" style="332" customWidth="1"/>
    <col min="5654" max="5654" width="9.6640625" style="332" customWidth="1"/>
    <col min="5655" max="5656" width="12.83203125" style="332" customWidth="1"/>
    <col min="5657" max="5657" width="9.6640625" style="332" customWidth="1"/>
    <col min="5658" max="5659" width="12.83203125" style="332" customWidth="1"/>
    <col min="5660" max="5660" width="9.6640625" style="332" customWidth="1"/>
    <col min="5661" max="5888" width="9.33203125" style="332"/>
    <col min="5889" max="5889" width="8.6640625" style="332" customWidth="1"/>
    <col min="5890" max="5890" width="26" style="332" customWidth="1"/>
    <col min="5891" max="5892" width="11" style="332" customWidth="1"/>
    <col min="5893" max="5893" width="12.83203125" style="332" customWidth="1"/>
    <col min="5894" max="5894" width="13" style="332" customWidth="1"/>
    <col min="5895" max="5895" width="15.5" style="332" customWidth="1"/>
    <col min="5896" max="5897" width="12.83203125" style="332" customWidth="1"/>
    <col min="5898" max="5898" width="9.6640625" style="332" customWidth="1"/>
    <col min="5899" max="5900" width="12.83203125" style="332" customWidth="1"/>
    <col min="5901" max="5901" width="9.83203125" style="332" customWidth="1"/>
    <col min="5902" max="5903" width="12.83203125" style="332" customWidth="1"/>
    <col min="5904" max="5904" width="9.6640625" style="332" customWidth="1"/>
    <col min="5905" max="5906" width="12.83203125" style="332" customWidth="1"/>
    <col min="5907" max="5907" width="9.6640625" style="332" customWidth="1"/>
    <col min="5908" max="5909" width="12.83203125" style="332" customWidth="1"/>
    <col min="5910" max="5910" width="9.6640625" style="332" customWidth="1"/>
    <col min="5911" max="5912" width="12.83203125" style="332" customWidth="1"/>
    <col min="5913" max="5913" width="9.6640625" style="332" customWidth="1"/>
    <col min="5914" max="5915" width="12.83203125" style="332" customWidth="1"/>
    <col min="5916" max="5916" width="9.6640625" style="332" customWidth="1"/>
    <col min="5917" max="6144" width="9.33203125" style="332"/>
    <col min="6145" max="6145" width="8.6640625" style="332" customWidth="1"/>
    <col min="6146" max="6146" width="26" style="332" customWidth="1"/>
    <col min="6147" max="6148" width="11" style="332" customWidth="1"/>
    <col min="6149" max="6149" width="12.83203125" style="332" customWidth="1"/>
    <col min="6150" max="6150" width="13" style="332" customWidth="1"/>
    <col min="6151" max="6151" width="15.5" style="332" customWidth="1"/>
    <col min="6152" max="6153" width="12.83203125" style="332" customWidth="1"/>
    <col min="6154" max="6154" width="9.6640625" style="332" customWidth="1"/>
    <col min="6155" max="6156" width="12.83203125" style="332" customWidth="1"/>
    <col min="6157" max="6157" width="9.83203125" style="332" customWidth="1"/>
    <col min="6158" max="6159" width="12.83203125" style="332" customWidth="1"/>
    <col min="6160" max="6160" width="9.6640625" style="332" customWidth="1"/>
    <col min="6161" max="6162" width="12.83203125" style="332" customWidth="1"/>
    <col min="6163" max="6163" width="9.6640625" style="332" customWidth="1"/>
    <col min="6164" max="6165" width="12.83203125" style="332" customWidth="1"/>
    <col min="6166" max="6166" width="9.6640625" style="332" customWidth="1"/>
    <col min="6167" max="6168" width="12.83203125" style="332" customWidth="1"/>
    <col min="6169" max="6169" width="9.6640625" style="332" customWidth="1"/>
    <col min="6170" max="6171" width="12.83203125" style="332" customWidth="1"/>
    <col min="6172" max="6172" width="9.6640625" style="332" customWidth="1"/>
    <col min="6173" max="6400" width="9.33203125" style="332"/>
    <col min="6401" max="6401" width="8.6640625" style="332" customWidth="1"/>
    <col min="6402" max="6402" width="26" style="332" customWidth="1"/>
    <col min="6403" max="6404" width="11" style="332" customWidth="1"/>
    <col min="6405" max="6405" width="12.83203125" style="332" customWidth="1"/>
    <col min="6406" max="6406" width="13" style="332" customWidth="1"/>
    <col min="6407" max="6407" width="15.5" style="332" customWidth="1"/>
    <col min="6408" max="6409" width="12.83203125" style="332" customWidth="1"/>
    <col min="6410" max="6410" width="9.6640625" style="332" customWidth="1"/>
    <col min="6411" max="6412" width="12.83203125" style="332" customWidth="1"/>
    <col min="6413" max="6413" width="9.83203125" style="332" customWidth="1"/>
    <col min="6414" max="6415" width="12.83203125" style="332" customWidth="1"/>
    <col min="6416" max="6416" width="9.6640625" style="332" customWidth="1"/>
    <col min="6417" max="6418" width="12.83203125" style="332" customWidth="1"/>
    <col min="6419" max="6419" width="9.6640625" style="332" customWidth="1"/>
    <col min="6420" max="6421" width="12.83203125" style="332" customWidth="1"/>
    <col min="6422" max="6422" width="9.6640625" style="332" customWidth="1"/>
    <col min="6423" max="6424" width="12.83203125" style="332" customWidth="1"/>
    <col min="6425" max="6425" width="9.6640625" style="332" customWidth="1"/>
    <col min="6426" max="6427" width="12.83203125" style="332" customWidth="1"/>
    <col min="6428" max="6428" width="9.6640625" style="332" customWidth="1"/>
    <col min="6429" max="6656" width="9.33203125" style="332"/>
    <col min="6657" max="6657" width="8.6640625" style="332" customWidth="1"/>
    <col min="6658" max="6658" width="26" style="332" customWidth="1"/>
    <col min="6659" max="6660" width="11" style="332" customWidth="1"/>
    <col min="6661" max="6661" width="12.83203125" style="332" customWidth="1"/>
    <col min="6662" max="6662" width="13" style="332" customWidth="1"/>
    <col min="6663" max="6663" width="15.5" style="332" customWidth="1"/>
    <col min="6664" max="6665" width="12.83203125" style="332" customWidth="1"/>
    <col min="6666" max="6666" width="9.6640625" style="332" customWidth="1"/>
    <col min="6667" max="6668" width="12.83203125" style="332" customWidth="1"/>
    <col min="6669" max="6669" width="9.83203125" style="332" customWidth="1"/>
    <col min="6670" max="6671" width="12.83203125" style="332" customWidth="1"/>
    <col min="6672" max="6672" width="9.6640625" style="332" customWidth="1"/>
    <col min="6673" max="6674" width="12.83203125" style="332" customWidth="1"/>
    <col min="6675" max="6675" width="9.6640625" style="332" customWidth="1"/>
    <col min="6676" max="6677" width="12.83203125" style="332" customWidth="1"/>
    <col min="6678" max="6678" width="9.6640625" style="332" customWidth="1"/>
    <col min="6679" max="6680" width="12.83203125" style="332" customWidth="1"/>
    <col min="6681" max="6681" width="9.6640625" style="332" customWidth="1"/>
    <col min="6682" max="6683" width="12.83203125" style="332" customWidth="1"/>
    <col min="6684" max="6684" width="9.6640625" style="332" customWidth="1"/>
    <col min="6685" max="6912" width="9.33203125" style="332"/>
    <col min="6913" max="6913" width="8.6640625" style="332" customWidth="1"/>
    <col min="6914" max="6914" width="26" style="332" customWidth="1"/>
    <col min="6915" max="6916" width="11" style="332" customWidth="1"/>
    <col min="6917" max="6917" width="12.83203125" style="332" customWidth="1"/>
    <col min="6918" max="6918" width="13" style="332" customWidth="1"/>
    <col min="6919" max="6919" width="15.5" style="332" customWidth="1"/>
    <col min="6920" max="6921" width="12.83203125" style="332" customWidth="1"/>
    <col min="6922" max="6922" width="9.6640625" style="332" customWidth="1"/>
    <col min="6923" max="6924" width="12.83203125" style="332" customWidth="1"/>
    <col min="6925" max="6925" width="9.83203125" style="332" customWidth="1"/>
    <col min="6926" max="6927" width="12.83203125" style="332" customWidth="1"/>
    <col min="6928" max="6928" width="9.6640625" style="332" customWidth="1"/>
    <col min="6929" max="6930" width="12.83203125" style="332" customWidth="1"/>
    <col min="6931" max="6931" width="9.6640625" style="332" customWidth="1"/>
    <col min="6932" max="6933" width="12.83203125" style="332" customWidth="1"/>
    <col min="6934" max="6934" width="9.6640625" style="332" customWidth="1"/>
    <col min="6935" max="6936" width="12.83203125" style="332" customWidth="1"/>
    <col min="6937" max="6937" width="9.6640625" style="332" customWidth="1"/>
    <col min="6938" max="6939" width="12.83203125" style="332" customWidth="1"/>
    <col min="6940" max="6940" width="9.6640625" style="332" customWidth="1"/>
    <col min="6941" max="7168" width="9.33203125" style="332"/>
    <col min="7169" max="7169" width="8.6640625" style="332" customWidth="1"/>
    <col min="7170" max="7170" width="26" style="332" customWidth="1"/>
    <col min="7171" max="7172" width="11" style="332" customWidth="1"/>
    <col min="7173" max="7173" width="12.83203125" style="332" customWidth="1"/>
    <col min="7174" max="7174" width="13" style="332" customWidth="1"/>
    <col min="7175" max="7175" width="15.5" style="332" customWidth="1"/>
    <col min="7176" max="7177" width="12.83203125" style="332" customWidth="1"/>
    <col min="7178" max="7178" width="9.6640625" style="332" customWidth="1"/>
    <col min="7179" max="7180" width="12.83203125" style="332" customWidth="1"/>
    <col min="7181" max="7181" width="9.83203125" style="332" customWidth="1"/>
    <col min="7182" max="7183" width="12.83203125" style="332" customWidth="1"/>
    <col min="7184" max="7184" width="9.6640625" style="332" customWidth="1"/>
    <col min="7185" max="7186" width="12.83203125" style="332" customWidth="1"/>
    <col min="7187" max="7187" width="9.6640625" style="332" customWidth="1"/>
    <col min="7188" max="7189" width="12.83203125" style="332" customWidth="1"/>
    <col min="7190" max="7190" width="9.6640625" style="332" customWidth="1"/>
    <col min="7191" max="7192" width="12.83203125" style="332" customWidth="1"/>
    <col min="7193" max="7193" width="9.6640625" style="332" customWidth="1"/>
    <col min="7194" max="7195" width="12.83203125" style="332" customWidth="1"/>
    <col min="7196" max="7196" width="9.6640625" style="332" customWidth="1"/>
    <col min="7197" max="7424" width="9.33203125" style="332"/>
    <col min="7425" max="7425" width="8.6640625" style="332" customWidth="1"/>
    <col min="7426" max="7426" width="26" style="332" customWidth="1"/>
    <col min="7427" max="7428" width="11" style="332" customWidth="1"/>
    <col min="7429" max="7429" width="12.83203125" style="332" customWidth="1"/>
    <col min="7430" max="7430" width="13" style="332" customWidth="1"/>
    <col min="7431" max="7431" width="15.5" style="332" customWidth="1"/>
    <col min="7432" max="7433" width="12.83203125" style="332" customWidth="1"/>
    <col min="7434" max="7434" width="9.6640625" style="332" customWidth="1"/>
    <col min="7435" max="7436" width="12.83203125" style="332" customWidth="1"/>
    <col min="7437" max="7437" width="9.83203125" style="332" customWidth="1"/>
    <col min="7438" max="7439" width="12.83203125" style="332" customWidth="1"/>
    <col min="7440" max="7440" width="9.6640625" style="332" customWidth="1"/>
    <col min="7441" max="7442" width="12.83203125" style="332" customWidth="1"/>
    <col min="7443" max="7443" width="9.6640625" style="332" customWidth="1"/>
    <col min="7444" max="7445" width="12.83203125" style="332" customWidth="1"/>
    <col min="7446" max="7446" width="9.6640625" style="332" customWidth="1"/>
    <col min="7447" max="7448" width="12.83203125" style="332" customWidth="1"/>
    <col min="7449" max="7449" width="9.6640625" style="332" customWidth="1"/>
    <col min="7450" max="7451" width="12.83203125" style="332" customWidth="1"/>
    <col min="7452" max="7452" width="9.6640625" style="332" customWidth="1"/>
    <col min="7453" max="7680" width="9.33203125" style="332"/>
    <col min="7681" max="7681" width="8.6640625" style="332" customWidth="1"/>
    <col min="7682" max="7682" width="26" style="332" customWidth="1"/>
    <col min="7683" max="7684" width="11" style="332" customWidth="1"/>
    <col min="7685" max="7685" width="12.83203125" style="332" customWidth="1"/>
    <col min="7686" max="7686" width="13" style="332" customWidth="1"/>
    <col min="7687" max="7687" width="15.5" style="332" customWidth="1"/>
    <col min="7688" max="7689" width="12.83203125" style="332" customWidth="1"/>
    <col min="7690" max="7690" width="9.6640625" style="332" customWidth="1"/>
    <col min="7691" max="7692" width="12.83203125" style="332" customWidth="1"/>
    <col min="7693" max="7693" width="9.83203125" style="332" customWidth="1"/>
    <col min="7694" max="7695" width="12.83203125" style="332" customWidth="1"/>
    <col min="7696" max="7696" width="9.6640625" style="332" customWidth="1"/>
    <col min="7697" max="7698" width="12.83203125" style="332" customWidth="1"/>
    <col min="7699" max="7699" width="9.6640625" style="332" customWidth="1"/>
    <col min="7700" max="7701" width="12.83203125" style="332" customWidth="1"/>
    <col min="7702" max="7702" width="9.6640625" style="332" customWidth="1"/>
    <col min="7703" max="7704" width="12.83203125" style="332" customWidth="1"/>
    <col min="7705" max="7705" width="9.6640625" style="332" customWidth="1"/>
    <col min="7706" max="7707" width="12.83203125" style="332" customWidth="1"/>
    <col min="7708" max="7708" width="9.6640625" style="332" customWidth="1"/>
    <col min="7709" max="7936" width="9.33203125" style="332"/>
    <col min="7937" max="7937" width="8.6640625" style="332" customWidth="1"/>
    <col min="7938" max="7938" width="26" style="332" customWidth="1"/>
    <col min="7939" max="7940" width="11" style="332" customWidth="1"/>
    <col min="7941" max="7941" width="12.83203125" style="332" customWidth="1"/>
    <col min="7942" max="7942" width="13" style="332" customWidth="1"/>
    <col min="7943" max="7943" width="15.5" style="332" customWidth="1"/>
    <col min="7944" max="7945" width="12.83203125" style="332" customWidth="1"/>
    <col min="7946" max="7946" width="9.6640625" style="332" customWidth="1"/>
    <col min="7947" max="7948" width="12.83203125" style="332" customWidth="1"/>
    <col min="7949" max="7949" width="9.83203125" style="332" customWidth="1"/>
    <col min="7950" max="7951" width="12.83203125" style="332" customWidth="1"/>
    <col min="7952" max="7952" width="9.6640625" style="332" customWidth="1"/>
    <col min="7953" max="7954" width="12.83203125" style="332" customWidth="1"/>
    <col min="7955" max="7955" width="9.6640625" style="332" customWidth="1"/>
    <col min="7956" max="7957" width="12.83203125" style="332" customWidth="1"/>
    <col min="7958" max="7958" width="9.6640625" style="332" customWidth="1"/>
    <col min="7959" max="7960" width="12.83203125" style="332" customWidth="1"/>
    <col min="7961" max="7961" width="9.6640625" style="332" customWidth="1"/>
    <col min="7962" max="7963" width="12.83203125" style="332" customWidth="1"/>
    <col min="7964" max="7964" width="9.6640625" style="332" customWidth="1"/>
    <col min="7965" max="8192" width="9.33203125" style="332"/>
    <col min="8193" max="8193" width="8.6640625" style="332" customWidth="1"/>
    <col min="8194" max="8194" width="26" style="332" customWidth="1"/>
    <col min="8195" max="8196" width="11" style="332" customWidth="1"/>
    <col min="8197" max="8197" width="12.83203125" style="332" customWidth="1"/>
    <col min="8198" max="8198" width="13" style="332" customWidth="1"/>
    <col min="8199" max="8199" width="15.5" style="332" customWidth="1"/>
    <col min="8200" max="8201" width="12.83203125" style="332" customWidth="1"/>
    <col min="8202" max="8202" width="9.6640625" style="332" customWidth="1"/>
    <col min="8203" max="8204" width="12.83203125" style="332" customWidth="1"/>
    <col min="8205" max="8205" width="9.83203125" style="332" customWidth="1"/>
    <col min="8206" max="8207" width="12.83203125" style="332" customWidth="1"/>
    <col min="8208" max="8208" width="9.6640625" style="332" customWidth="1"/>
    <col min="8209" max="8210" width="12.83203125" style="332" customWidth="1"/>
    <col min="8211" max="8211" width="9.6640625" style="332" customWidth="1"/>
    <col min="8212" max="8213" width="12.83203125" style="332" customWidth="1"/>
    <col min="8214" max="8214" width="9.6640625" style="332" customWidth="1"/>
    <col min="8215" max="8216" width="12.83203125" style="332" customWidth="1"/>
    <col min="8217" max="8217" width="9.6640625" style="332" customWidth="1"/>
    <col min="8218" max="8219" width="12.83203125" style="332" customWidth="1"/>
    <col min="8220" max="8220" width="9.6640625" style="332" customWidth="1"/>
    <col min="8221" max="8448" width="9.33203125" style="332"/>
    <col min="8449" max="8449" width="8.6640625" style="332" customWidth="1"/>
    <col min="8450" max="8450" width="26" style="332" customWidth="1"/>
    <col min="8451" max="8452" width="11" style="332" customWidth="1"/>
    <col min="8453" max="8453" width="12.83203125" style="332" customWidth="1"/>
    <col min="8454" max="8454" width="13" style="332" customWidth="1"/>
    <col min="8455" max="8455" width="15.5" style="332" customWidth="1"/>
    <col min="8456" max="8457" width="12.83203125" style="332" customWidth="1"/>
    <col min="8458" max="8458" width="9.6640625" style="332" customWidth="1"/>
    <col min="8459" max="8460" width="12.83203125" style="332" customWidth="1"/>
    <col min="8461" max="8461" width="9.83203125" style="332" customWidth="1"/>
    <col min="8462" max="8463" width="12.83203125" style="332" customWidth="1"/>
    <col min="8464" max="8464" width="9.6640625" style="332" customWidth="1"/>
    <col min="8465" max="8466" width="12.83203125" style="332" customWidth="1"/>
    <col min="8467" max="8467" width="9.6640625" style="332" customWidth="1"/>
    <col min="8468" max="8469" width="12.83203125" style="332" customWidth="1"/>
    <col min="8470" max="8470" width="9.6640625" style="332" customWidth="1"/>
    <col min="8471" max="8472" width="12.83203125" style="332" customWidth="1"/>
    <col min="8473" max="8473" width="9.6640625" style="332" customWidth="1"/>
    <col min="8474" max="8475" width="12.83203125" style="332" customWidth="1"/>
    <col min="8476" max="8476" width="9.6640625" style="332" customWidth="1"/>
    <col min="8477" max="8704" width="9.33203125" style="332"/>
    <col min="8705" max="8705" width="8.6640625" style="332" customWidth="1"/>
    <col min="8706" max="8706" width="26" style="332" customWidth="1"/>
    <col min="8707" max="8708" width="11" style="332" customWidth="1"/>
    <col min="8709" max="8709" width="12.83203125" style="332" customWidth="1"/>
    <col min="8710" max="8710" width="13" style="332" customWidth="1"/>
    <col min="8711" max="8711" width="15.5" style="332" customWidth="1"/>
    <col min="8712" max="8713" width="12.83203125" style="332" customWidth="1"/>
    <col min="8714" max="8714" width="9.6640625" style="332" customWidth="1"/>
    <col min="8715" max="8716" width="12.83203125" style="332" customWidth="1"/>
    <col min="8717" max="8717" width="9.83203125" style="332" customWidth="1"/>
    <col min="8718" max="8719" width="12.83203125" style="332" customWidth="1"/>
    <col min="8720" max="8720" width="9.6640625" style="332" customWidth="1"/>
    <col min="8721" max="8722" width="12.83203125" style="332" customWidth="1"/>
    <col min="8723" max="8723" width="9.6640625" style="332" customWidth="1"/>
    <col min="8724" max="8725" width="12.83203125" style="332" customWidth="1"/>
    <col min="8726" max="8726" width="9.6640625" style="332" customWidth="1"/>
    <col min="8727" max="8728" width="12.83203125" style="332" customWidth="1"/>
    <col min="8729" max="8729" width="9.6640625" style="332" customWidth="1"/>
    <col min="8730" max="8731" width="12.83203125" style="332" customWidth="1"/>
    <col min="8732" max="8732" width="9.6640625" style="332" customWidth="1"/>
    <col min="8733" max="8960" width="9.33203125" style="332"/>
    <col min="8961" max="8961" width="8.6640625" style="332" customWidth="1"/>
    <col min="8962" max="8962" width="26" style="332" customWidth="1"/>
    <col min="8963" max="8964" width="11" style="332" customWidth="1"/>
    <col min="8965" max="8965" width="12.83203125" style="332" customWidth="1"/>
    <col min="8966" max="8966" width="13" style="332" customWidth="1"/>
    <col min="8967" max="8967" width="15.5" style="332" customWidth="1"/>
    <col min="8968" max="8969" width="12.83203125" style="332" customWidth="1"/>
    <col min="8970" max="8970" width="9.6640625" style="332" customWidth="1"/>
    <col min="8971" max="8972" width="12.83203125" style="332" customWidth="1"/>
    <col min="8973" max="8973" width="9.83203125" style="332" customWidth="1"/>
    <col min="8974" max="8975" width="12.83203125" style="332" customWidth="1"/>
    <col min="8976" max="8976" width="9.6640625" style="332" customWidth="1"/>
    <col min="8977" max="8978" width="12.83203125" style="332" customWidth="1"/>
    <col min="8979" max="8979" width="9.6640625" style="332" customWidth="1"/>
    <col min="8980" max="8981" width="12.83203125" style="332" customWidth="1"/>
    <col min="8982" max="8982" width="9.6640625" style="332" customWidth="1"/>
    <col min="8983" max="8984" width="12.83203125" style="332" customWidth="1"/>
    <col min="8985" max="8985" width="9.6640625" style="332" customWidth="1"/>
    <col min="8986" max="8987" width="12.83203125" style="332" customWidth="1"/>
    <col min="8988" max="8988" width="9.6640625" style="332" customWidth="1"/>
    <col min="8989" max="9216" width="9.33203125" style="332"/>
    <col min="9217" max="9217" width="8.6640625" style="332" customWidth="1"/>
    <col min="9218" max="9218" width="26" style="332" customWidth="1"/>
    <col min="9219" max="9220" width="11" style="332" customWidth="1"/>
    <col min="9221" max="9221" width="12.83203125" style="332" customWidth="1"/>
    <col min="9222" max="9222" width="13" style="332" customWidth="1"/>
    <col min="9223" max="9223" width="15.5" style="332" customWidth="1"/>
    <col min="9224" max="9225" width="12.83203125" style="332" customWidth="1"/>
    <col min="9226" max="9226" width="9.6640625" style="332" customWidth="1"/>
    <col min="9227" max="9228" width="12.83203125" style="332" customWidth="1"/>
    <col min="9229" max="9229" width="9.83203125" style="332" customWidth="1"/>
    <col min="9230" max="9231" width="12.83203125" style="332" customWidth="1"/>
    <col min="9232" max="9232" width="9.6640625" style="332" customWidth="1"/>
    <col min="9233" max="9234" width="12.83203125" style="332" customWidth="1"/>
    <col min="9235" max="9235" width="9.6640625" style="332" customWidth="1"/>
    <col min="9236" max="9237" width="12.83203125" style="332" customWidth="1"/>
    <col min="9238" max="9238" width="9.6640625" style="332" customWidth="1"/>
    <col min="9239" max="9240" width="12.83203125" style="332" customWidth="1"/>
    <col min="9241" max="9241" width="9.6640625" style="332" customWidth="1"/>
    <col min="9242" max="9243" width="12.83203125" style="332" customWidth="1"/>
    <col min="9244" max="9244" width="9.6640625" style="332" customWidth="1"/>
    <col min="9245" max="9472" width="9.33203125" style="332"/>
    <col min="9473" max="9473" width="8.6640625" style="332" customWidth="1"/>
    <col min="9474" max="9474" width="26" style="332" customWidth="1"/>
    <col min="9475" max="9476" width="11" style="332" customWidth="1"/>
    <col min="9477" max="9477" width="12.83203125" style="332" customWidth="1"/>
    <col min="9478" max="9478" width="13" style="332" customWidth="1"/>
    <col min="9479" max="9479" width="15.5" style="332" customWidth="1"/>
    <col min="9480" max="9481" width="12.83203125" style="332" customWidth="1"/>
    <col min="9482" max="9482" width="9.6640625" style="332" customWidth="1"/>
    <col min="9483" max="9484" width="12.83203125" style="332" customWidth="1"/>
    <col min="9485" max="9485" width="9.83203125" style="332" customWidth="1"/>
    <col min="9486" max="9487" width="12.83203125" style="332" customWidth="1"/>
    <col min="9488" max="9488" width="9.6640625" style="332" customWidth="1"/>
    <col min="9489" max="9490" width="12.83203125" style="332" customWidth="1"/>
    <col min="9491" max="9491" width="9.6640625" style="332" customWidth="1"/>
    <col min="9492" max="9493" width="12.83203125" style="332" customWidth="1"/>
    <col min="9494" max="9494" width="9.6640625" style="332" customWidth="1"/>
    <col min="9495" max="9496" width="12.83203125" style="332" customWidth="1"/>
    <col min="9497" max="9497" width="9.6640625" style="332" customWidth="1"/>
    <col min="9498" max="9499" width="12.83203125" style="332" customWidth="1"/>
    <col min="9500" max="9500" width="9.6640625" style="332" customWidth="1"/>
    <col min="9501" max="9728" width="9.33203125" style="332"/>
    <col min="9729" max="9729" width="8.6640625" style="332" customWidth="1"/>
    <col min="9730" max="9730" width="26" style="332" customWidth="1"/>
    <col min="9731" max="9732" width="11" style="332" customWidth="1"/>
    <col min="9733" max="9733" width="12.83203125" style="332" customWidth="1"/>
    <col min="9734" max="9734" width="13" style="332" customWidth="1"/>
    <col min="9735" max="9735" width="15.5" style="332" customWidth="1"/>
    <col min="9736" max="9737" width="12.83203125" style="332" customWidth="1"/>
    <col min="9738" max="9738" width="9.6640625" style="332" customWidth="1"/>
    <col min="9739" max="9740" width="12.83203125" style="332" customWidth="1"/>
    <col min="9741" max="9741" width="9.83203125" style="332" customWidth="1"/>
    <col min="9742" max="9743" width="12.83203125" style="332" customWidth="1"/>
    <col min="9744" max="9744" width="9.6640625" style="332" customWidth="1"/>
    <col min="9745" max="9746" width="12.83203125" style="332" customWidth="1"/>
    <col min="9747" max="9747" width="9.6640625" style="332" customWidth="1"/>
    <col min="9748" max="9749" width="12.83203125" style="332" customWidth="1"/>
    <col min="9750" max="9750" width="9.6640625" style="332" customWidth="1"/>
    <col min="9751" max="9752" width="12.83203125" style="332" customWidth="1"/>
    <col min="9753" max="9753" width="9.6640625" style="332" customWidth="1"/>
    <col min="9754" max="9755" width="12.83203125" style="332" customWidth="1"/>
    <col min="9756" max="9756" width="9.6640625" style="332" customWidth="1"/>
    <col min="9757" max="9984" width="9.33203125" style="332"/>
    <col min="9985" max="9985" width="8.6640625" style="332" customWidth="1"/>
    <col min="9986" max="9986" width="26" style="332" customWidth="1"/>
    <col min="9987" max="9988" width="11" style="332" customWidth="1"/>
    <col min="9989" max="9989" width="12.83203125" style="332" customWidth="1"/>
    <col min="9990" max="9990" width="13" style="332" customWidth="1"/>
    <col min="9991" max="9991" width="15.5" style="332" customWidth="1"/>
    <col min="9992" max="9993" width="12.83203125" style="332" customWidth="1"/>
    <col min="9994" max="9994" width="9.6640625" style="332" customWidth="1"/>
    <col min="9995" max="9996" width="12.83203125" style="332" customWidth="1"/>
    <col min="9997" max="9997" width="9.83203125" style="332" customWidth="1"/>
    <col min="9998" max="9999" width="12.83203125" style="332" customWidth="1"/>
    <col min="10000" max="10000" width="9.6640625" style="332" customWidth="1"/>
    <col min="10001" max="10002" width="12.83203125" style="332" customWidth="1"/>
    <col min="10003" max="10003" width="9.6640625" style="332" customWidth="1"/>
    <col min="10004" max="10005" width="12.83203125" style="332" customWidth="1"/>
    <col min="10006" max="10006" width="9.6640625" style="332" customWidth="1"/>
    <col min="10007" max="10008" width="12.83203125" style="332" customWidth="1"/>
    <col min="10009" max="10009" width="9.6640625" style="332" customWidth="1"/>
    <col min="10010" max="10011" width="12.83203125" style="332" customWidth="1"/>
    <col min="10012" max="10012" width="9.6640625" style="332" customWidth="1"/>
    <col min="10013" max="10240" width="9.33203125" style="332"/>
    <col min="10241" max="10241" width="8.6640625" style="332" customWidth="1"/>
    <col min="10242" max="10242" width="26" style="332" customWidth="1"/>
    <col min="10243" max="10244" width="11" style="332" customWidth="1"/>
    <col min="10245" max="10245" width="12.83203125" style="332" customWidth="1"/>
    <col min="10246" max="10246" width="13" style="332" customWidth="1"/>
    <col min="10247" max="10247" width="15.5" style="332" customWidth="1"/>
    <col min="10248" max="10249" width="12.83203125" style="332" customWidth="1"/>
    <col min="10250" max="10250" width="9.6640625" style="332" customWidth="1"/>
    <col min="10251" max="10252" width="12.83203125" style="332" customWidth="1"/>
    <col min="10253" max="10253" width="9.83203125" style="332" customWidth="1"/>
    <col min="10254" max="10255" width="12.83203125" style="332" customWidth="1"/>
    <col min="10256" max="10256" width="9.6640625" style="332" customWidth="1"/>
    <col min="10257" max="10258" width="12.83203125" style="332" customWidth="1"/>
    <col min="10259" max="10259" width="9.6640625" style="332" customWidth="1"/>
    <col min="10260" max="10261" width="12.83203125" style="332" customWidth="1"/>
    <col min="10262" max="10262" width="9.6640625" style="332" customWidth="1"/>
    <col min="10263" max="10264" width="12.83203125" style="332" customWidth="1"/>
    <col min="10265" max="10265" width="9.6640625" style="332" customWidth="1"/>
    <col min="10266" max="10267" width="12.83203125" style="332" customWidth="1"/>
    <col min="10268" max="10268" width="9.6640625" style="332" customWidth="1"/>
    <col min="10269" max="10496" width="9.33203125" style="332"/>
    <col min="10497" max="10497" width="8.6640625" style="332" customWidth="1"/>
    <col min="10498" max="10498" width="26" style="332" customWidth="1"/>
    <col min="10499" max="10500" width="11" style="332" customWidth="1"/>
    <col min="10501" max="10501" width="12.83203125" style="332" customWidth="1"/>
    <col min="10502" max="10502" width="13" style="332" customWidth="1"/>
    <col min="10503" max="10503" width="15.5" style="332" customWidth="1"/>
    <col min="10504" max="10505" width="12.83203125" style="332" customWidth="1"/>
    <col min="10506" max="10506" width="9.6640625" style="332" customWidth="1"/>
    <col min="10507" max="10508" width="12.83203125" style="332" customWidth="1"/>
    <col min="10509" max="10509" width="9.83203125" style="332" customWidth="1"/>
    <col min="10510" max="10511" width="12.83203125" style="332" customWidth="1"/>
    <col min="10512" max="10512" width="9.6640625" style="332" customWidth="1"/>
    <col min="10513" max="10514" width="12.83203125" style="332" customWidth="1"/>
    <col min="10515" max="10515" width="9.6640625" style="332" customWidth="1"/>
    <col min="10516" max="10517" width="12.83203125" style="332" customWidth="1"/>
    <col min="10518" max="10518" width="9.6640625" style="332" customWidth="1"/>
    <col min="10519" max="10520" width="12.83203125" style="332" customWidth="1"/>
    <col min="10521" max="10521" width="9.6640625" style="332" customWidth="1"/>
    <col min="10522" max="10523" width="12.83203125" style="332" customWidth="1"/>
    <col min="10524" max="10524" width="9.6640625" style="332" customWidth="1"/>
    <col min="10525" max="10752" width="9.33203125" style="332"/>
    <col min="10753" max="10753" width="8.6640625" style="332" customWidth="1"/>
    <col min="10754" max="10754" width="26" style="332" customWidth="1"/>
    <col min="10755" max="10756" width="11" style="332" customWidth="1"/>
    <col min="10757" max="10757" width="12.83203125" style="332" customWidth="1"/>
    <col min="10758" max="10758" width="13" style="332" customWidth="1"/>
    <col min="10759" max="10759" width="15.5" style="332" customWidth="1"/>
    <col min="10760" max="10761" width="12.83203125" style="332" customWidth="1"/>
    <col min="10762" max="10762" width="9.6640625" style="332" customWidth="1"/>
    <col min="10763" max="10764" width="12.83203125" style="332" customWidth="1"/>
    <col min="10765" max="10765" width="9.83203125" style="332" customWidth="1"/>
    <col min="10766" max="10767" width="12.83203125" style="332" customWidth="1"/>
    <col min="10768" max="10768" width="9.6640625" style="332" customWidth="1"/>
    <col min="10769" max="10770" width="12.83203125" style="332" customWidth="1"/>
    <col min="10771" max="10771" width="9.6640625" style="332" customWidth="1"/>
    <col min="10772" max="10773" width="12.83203125" style="332" customWidth="1"/>
    <col min="10774" max="10774" width="9.6640625" style="332" customWidth="1"/>
    <col min="10775" max="10776" width="12.83203125" style="332" customWidth="1"/>
    <col min="10777" max="10777" width="9.6640625" style="332" customWidth="1"/>
    <col min="10778" max="10779" width="12.83203125" style="332" customWidth="1"/>
    <col min="10780" max="10780" width="9.6640625" style="332" customWidth="1"/>
    <col min="10781" max="11008" width="9.33203125" style="332"/>
    <col min="11009" max="11009" width="8.6640625" style="332" customWidth="1"/>
    <col min="11010" max="11010" width="26" style="332" customWidth="1"/>
    <col min="11011" max="11012" width="11" style="332" customWidth="1"/>
    <col min="11013" max="11013" width="12.83203125" style="332" customWidth="1"/>
    <col min="11014" max="11014" width="13" style="332" customWidth="1"/>
    <col min="11015" max="11015" width="15.5" style="332" customWidth="1"/>
    <col min="11016" max="11017" width="12.83203125" style="332" customWidth="1"/>
    <col min="11018" max="11018" width="9.6640625" style="332" customWidth="1"/>
    <col min="11019" max="11020" width="12.83203125" style="332" customWidth="1"/>
    <col min="11021" max="11021" width="9.83203125" style="332" customWidth="1"/>
    <col min="11022" max="11023" width="12.83203125" style="332" customWidth="1"/>
    <col min="11024" max="11024" width="9.6640625" style="332" customWidth="1"/>
    <col min="11025" max="11026" width="12.83203125" style="332" customWidth="1"/>
    <col min="11027" max="11027" width="9.6640625" style="332" customWidth="1"/>
    <col min="11028" max="11029" width="12.83203125" style="332" customWidth="1"/>
    <col min="11030" max="11030" width="9.6640625" style="332" customWidth="1"/>
    <col min="11031" max="11032" width="12.83203125" style="332" customWidth="1"/>
    <col min="11033" max="11033" width="9.6640625" style="332" customWidth="1"/>
    <col min="11034" max="11035" width="12.83203125" style="332" customWidth="1"/>
    <col min="11036" max="11036" width="9.6640625" style="332" customWidth="1"/>
    <col min="11037" max="11264" width="9.33203125" style="332"/>
    <col min="11265" max="11265" width="8.6640625" style="332" customWidth="1"/>
    <col min="11266" max="11266" width="26" style="332" customWidth="1"/>
    <col min="11267" max="11268" width="11" style="332" customWidth="1"/>
    <col min="11269" max="11269" width="12.83203125" style="332" customWidth="1"/>
    <col min="11270" max="11270" width="13" style="332" customWidth="1"/>
    <col min="11271" max="11271" width="15.5" style="332" customWidth="1"/>
    <col min="11272" max="11273" width="12.83203125" style="332" customWidth="1"/>
    <col min="11274" max="11274" width="9.6640625" style="332" customWidth="1"/>
    <col min="11275" max="11276" width="12.83203125" style="332" customWidth="1"/>
    <col min="11277" max="11277" width="9.83203125" style="332" customWidth="1"/>
    <col min="11278" max="11279" width="12.83203125" style="332" customWidth="1"/>
    <col min="11280" max="11280" width="9.6640625" style="332" customWidth="1"/>
    <col min="11281" max="11282" width="12.83203125" style="332" customWidth="1"/>
    <col min="11283" max="11283" width="9.6640625" style="332" customWidth="1"/>
    <col min="11284" max="11285" width="12.83203125" style="332" customWidth="1"/>
    <col min="11286" max="11286" width="9.6640625" style="332" customWidth="1"/>
    <col min="11287" max="11288" width="12.83203125" style="332" customWidth="1"/>
    <col min="11289" max="11289" width="9.6640625" style="332" customWidth="1"/>
    <col min="11290" max="11291" width="12.83203125" style="332" customWidth="1"/>
    <col min="11292" max="11292" width="9.6640625" style="332" customWidth="1"/>
    <col min="11293" max="11520" width="9.33203125" style="332"/>
    <col min="11521" max="11521" width="8.6640625" style="332" customWidth="1"/>
    <col min="11522" max="11522" width="26" style="332" customWidth="1"/>
    <col min="11523" max="11524" width="11" style="332" customWidth="1"/>
    <col min="11525" max="11525" width="12.83203125" style="332" customWidth="1"/>
    <col min="11526" max="11526" width="13" style="332" customWidth="1"/>
    <col min="11527" max="11527" width="15.5" style="332" customWidth="1"/>
    <col min="11528" max="11529" width="12.83203125" style="332" customWidth="1"/>
    <col min="11530" max="11530" width="9.6640625" style="332" customWidth="1"/>
    <col min="11531" max="11532" width="12.83203125" style="332" customWidth="1"/>
    <col min="11533" max="11533" width="9.83203125" style="332" customWidth="1"/>
    <col min="11534" max="11535" width="12.83203125" style="332" customWidth="1"/>
    <col min="11536" max="11536" width="9.6640625" style="332" customWidth="1"/>
    <col min="11537" max="11538" width="12.83203125" style="332" customWidth="1"/>
    <col min="11539" max="11539" width="9.6640625" style="332" customWidth="1"/>
    <col min="11540" max="11541" width="12.83203125" style="332" customWidth="1"/>
    <col min="11542" max="11542" width="9.6640625" style="332" customWidth="1"/>
    <col min="11543" max="11544" width="12.83203125" style="332" customWidth="1"/>
    <col min="11545" max="11545" width="9.6640625" style="332" customWidth="1"/>
    <col min="11546" max="11547" width="12.83203125" style="332" customWidth="1"/>
    <col min="11548" max="11548" width="9.6640625" style="332" customWidth="1"/>
    <col min="11549" max="11776" width="9.33203125" style="332"/>
    <col min="11777" max="11777" width="8.6640625" style="332" customWidth="1"/>
    <col min="11778" max="11778" width="26" style="332" customWidth="1"/>
    <col min="11779" max="11780" width="11" style="332" customWidth="1"/>
    <col min="11781" max="11781" width="12.83203125" style="332" customWidth="1"/>
    <col min="11782" max="11782" width="13" style="332" customWidth="1"/>
    <col min="11783" max="11783" width="15.5" style="332" customWidth="1"/>
    <col min="11784" max="11785" width="12.83203125" style="332" customWidth="1"/>
    <col min="11786" max="11786" width="9.6640625" style="332" customWidth="1"/>
    <col min="11787" max="11788" width="12.83203125" style="332" customWidth="1"/>
    <col min="11789" max="11789" width="9.83203125" style="332" customWidth="1"/>
    <col min="11790" max="11791" width="12.83203125" style="332" customWidth="1"/>
    <col min="11792" max="11792" width="9.6640625" style="332" customWidth="1"/>
    <col min="11793" max="11794" width="12.83203125" style="332" customWidth="1"/>
    <col min="11795" max="11795" width="9.6640625" style="332" customWidth="1"/>
    <col min="11796" max="11797" width="12.83203125" style="332" customWidth="1"/>
    <col min="11798" max="11798" width="9.6640625" style="332" customWidth="1"/>
    <col min="11799" max="11800" width="12.83203125" style="332" customWidth="1"/>
    <col min="11801" max="11801" width="9.6640625" style="332" customWidth="1"/>
    <col min="11802" max="11803" width="12.83203125" style="332" customWidth="1"/>
    <col min="11804" max="11804" width="9.6640625" style="332" customWidth="1"/>
    <col min="11805" max="12032" width="9.33203125" style="332"/>
    <col min="12033" max="12033" width="8.6640625" style="332" customWidth="1"/>
    <col min="12034" max="12034" width="26" style="332" customWidth="1"/>
    <col min="12035" max="12036" width="11" style="332" customWidth="1"/>
    <col min="12037" max="12037" width="12.83203125" style="332" customWidth="1"/>
    <col min="12038" max="12038" width="13" style="332" customWidth="1"/>
    <col min="12039" max="12039" width="15.5" style="332" customWidth="1"/>
    <col min="12040" max="12041" width="12.83203125" style="332" customWidth="1"/>
    <col min="12042" max="12042" width="9.6640625" style="332" customWidth="1"/>
    <col min="12043" max="12044" width="12.83203125" style="332" customWidth="1"/>
    <col min="12045" max="12045" width="9.83203125" style="332" customWidth="1"/>
    <col min="12046" max="12047" width="12.83203125" style="332" customWidth="1"/>
    <col min="12048" max="12048" width="9.6640625" style="332" customWidth="1"/>
    <col min="12049" max="12050" width="12.83203125" style="332" customWidth="1"/>
    <col min="12051" max="12051" width="9.6640625" style="332" customWidth="1"/>
    <col min="12052" max="12053" width="12.83203125" style="332" customWidth="1"/>
    <col min="12054" max="12054" width="9.6640625" style="332" customWidth="1"/>
    <col min="12055" max="12056" width="12.83203125" style="332" customWidth="1"/>
    <col min="12057" max="12057" width="9.6640625" style="332" customWidth="1"/>
    <col min="12058" max="12059" width="12.83203125" style="332" customWidth="1"/>
    <col min="12060" max="12060" width="9.6640625" style="332" customWidth="1"/>
    <col min="12061" max="12288" width="9.33203125" style="332"/>
    <col min="12289" max="12289" width="8.6640625" style="332" customWidth="1"/>
    <col min="12290" max="12290" width="26" style="332" customWidth="1"/>
    <col min="12291" max="12292" width="11" style="332" customWidth="1"/>
    <col min="12293" max="12293" width="12.83203125" style="332" customWidth="1"/>
    <col min="12294" max="12294" width="13" style="332" customWidth="1"/>
    <col min="12295" max="12295" width="15.5" style="332" customWidth="1"/>
    <col min="12296" max="12297" width="12.83203125" style="332" customWidth="1"/>
    <col min="12298" max="12298" width="9.6640625" style="332" customWidth="1"/>
    <col min="12299" max="12300" width="12.83203125" style="332" customWidth="1"/>
    <col min="12301" max="12301" width="9.83203125" style="332" customWidth="1"/>
    <col min="12302" max="12303" width="12.83203125" style="332" customWidth="1"/>
    <col min="12304" max="12304" width="9.6640625" style="332" customWidth="1"/>
    <col min="12305" max="12306" width="12.83203125" style="332" customWidth="1"/>
    <col min="12307" max="12307" width="9.6640625" style="332" customWidth="1"/>
    <col min="12308" max="12309" width="12.83203125" style="332" customWidth="1"/>
    <col min="12310" max="12310" width="9.6640625" style="332" customWidth="1"/>
    <col min="12311" max="12312" width="12.83203125" style="332" customWidth="1"/>
    <col min="12313" max="12313" width="9.6640625" style="332" customWidth="1"/>
    <col min="12314" max="12315" width="12.83203125" style="332" customWidth="1"/>
    <col min="12316" max="12316" width="9.6640625" style="332" customWidth="1"/>
    <col min="12317" max="12544" width="9.33203125" style="332"/>
    <col min="12545" max="12545" width="8.6640625" style="332" customWidth="1"/>
    <col min="12546" max="12546" width="26" style="332" customWidth="1"/>
    <col min="12547" max="12548" width="11" style="332" customWidth="1"/>
    <col min="12549" max="12549" width="12.83203125" style="332" customWidth="1"/>
    <col min="12550" max="12550" width="13" style="332" customWidth="1"/>
    <col min="12551" max="12551" width="15.5" style="332" customWidth="1"/>
    <col min="12552" max="12553" width="12.83203125" style="332" customWidth="1"/>
    <col min="12554" max="12554" width="9.6640625" style="332" customWidth="1"/>
    <col min="12555" max="12556" width="12.83203125" style="332" customWidth="1"/>
    <col min="12557" max="12557" width="9.83203125" style="332" customWidth="1"/>
    <col min="12558" max="12559" width="12.83203125" style="332" customWidth="1"/>
    <col min="12560" max="12560" width="9.6640625" style="332" customWidth="1"/>
    <col min="12561" max="12562" width="12.83203125" style="332" customWidth="1"/>
    <col min="12563" max="12563" width="9.6640625" style="332" customWidth="1"/>
    <col min="12564" max="12565" width="12.83203125" style="332" customWidth="1"/>
    <col min="12566" max="12566" width="9.6640625" style="332" customWidth="1"/>
    <col min="12567" max="12568" width="12.83203125" style="332" customWidth="1"/>
    <col min="12569" max="12569" width="9.6640625" style="332" customWidth="1"/>
    <col min="12570" max="12571" width="12.83203125" style="332" customWidth="1"/>
    <col min="12572" max="12572" width="9.6640625" style="332" customWidth="1"/>
    <col min="12573" max="12800" width="9.33203125" style="332"/>
    <col min="12801" max="12801" width="8.6640625" style="332" customWidth="1"/>
    <col min="12802" max="12802" width="26" style="332" customWidth="1"/>
    <col min="12803" max="12804" width="11" style="332" customWidth="1"/>
    <col min="12805" max="12805" width="12.83203125" style="332" customWidth="1"/>
    <col min="12806" max="12806" width="13" style="332" customWidth="1"/>
    <col min="12807" max="12807" width="15.5" style="332" customWidth="1"/>
    <col min="12808" max="12809" width="12.83203125" style="332" customWidth="1"/>
    <col min="12810" max="12810" width="9.6640625" style="332" customWidth="1"/>
    <col min="12811" max="12812" width="12.83203125" style="332" customWidth="1"/>
    <col min="12813" max="12813" width="9.83203125" style="332" customWidth="1"/>
    <col min="12814" max="12815" width="12.83203125" style="332" customWidth="1"/>
    <col min="12816" max="12816" width="9.6640625" style="332" customWidth="1"/>
    <col min="12817" max="12818" width="12.83203125" style="332" customWidth="1"/>
    <col min="12819" max="12819" width="9.6640625" style="332" customWidth="1"/>
    <col min="12820" max="12821" width="12.83203125" style="332" customWidth="1"/>
    <col min="12822" max="12822" width="9.6640625" style="332" customWidth="1"/>
    <col min="12823" max="12824" width="12.83203125" style="332" customWidth="1"/>
    <col min="12825" max="12825" width="9.6640625" style="332" customWidth="1"/>
    <col min="12826" max="12827" width="12.83203125" style="332" customWidth="1"/>
    <col min="12828" max="12828" width="9.6640625" style="332" customWidth="1"/>
    <col min="12829" max="13056" width="9.33203125" style="332"/>
    <col min="13057" max="13057" width="8.6640625" style="332" customWidth="1"/>
    <col min="13058" max="13058" width="26" style="332" customWidth="1"/>
    <col min="13059" max="13060" width="11" style="332" customWidth="1"/>
    <col min="13061" max="13061" width="12.83203125" style="332" customWidth="1"/>
    <col min="13062" max="13062" width="13" style="332" customWidth="1"/>
    <col min="13063" max="13063" width="15.5" style="332" customWidth="1"/>
    <col min="13064" max="13065" width="12.83203125" style="332" customWidth="1"/>
    <col min="13066" max="13066" width="9.6640625" style="332" customWidth="1"/>
    <col min="13067" max="13068" width="12.83203125" style="332" customWidth="1"/>
    <col min="13069" max="13069" width="9.83203125" style="332" customWidth="1"/>
    <col min="13070" max="13071" width="12.83203125" style="332" customWidth="1"/>
    <col min="13072" max="13072" width="9.6640625" style="332" customWidth="1"/>
    <col min="13073" max="13074" width="12.83203125" style="332" customWidth="1"/>
    <col min="13075" max="13075" width="9.6640625" style="332" customWidth="1"/>
    <col min="13076" max="13077" width="12.83203125" style="332" customWidth="1"/>
    <col min="13078" max="13078" width="9.6640625" style="332" customWidth="1"/>
    <col min="13079" max="13080" width="12.83203125" style="332" customWidth="1"/>
    <col min="13081" max="13081" width="9.6640625" style="332" customWidth="1"/>
    <col min="13082" max="13083" width="12.83203125" style="332" customWidth="1"/>
    <col min="13084" max="13084" width="9.6640625" style="332" customWidth="1"/>
    <col min="13085" max="13312" width="9.33203125" style="332"/>
    <col min="13313" max="13313" width="8.6640625" style="332" customWidth="1"/>
    <col min="13314" max="13314" width="26" style="332" customWidth="1"/>
    <col min="13315" max="13316" width="11" style="332" customWidth="1"/>
    <col min="13317" max="13317" width="12.83203125" style="332" customWidth="1"/>
    <col min="13318" max="13318" width="13" style="332" customWidth="1"/>
    <col min="13319" max="13319" width="15.5" style="332" customWidth="1"/>
    <col min="13320" max="13321" width="12.83203125" style="332" customWidth="1"/>
    <col min="13322" max="13322" width="9.6640625" style="332" customWidth="1"/>
    <col min="13323" max="13324" width="12.83203125" style="332" customWidth="1"/>
    <col min="13325" max="13325" width="9.83203125" style="332" customWidth="1"/>
    <col min="13326" max="13327" width="12.83203125" style="332" customWidth="1"/>
    <col min="13328" max="13328" width="9.6640625" style="332" customWidth="1"/>
    <col min="13329" max="13330" width="12.83203125" style="332" customWidth="1"/>
    <col min="13331" max="13331" width="9.6640625" style="332" customWidth="1"/>
    <col min="13332" max="13333" width="12.83203125" style="332" customWidth="1"/>
    <col min="13334" max="13334" width="9.6640625" style="332" customWidth="1"/>
    <col min="13335" max="13336" width="12.83203125" style="332" customWidth="1"/>
    <col min="13337" max="13337" width="9.6640625" style="332" customWidth="1"/>
    <col min="13338" max="13339" width="12.83203125" style="332" customWidth="1"/>
    <col min="13340" max="13340" width="9.6640625" style="332" customWidth="1"/>
    <col min="13341" max="13568" width="9.33203125" style="332"/>
    <col min="13569" max="13569" width="8.6640625" style="332" customWidth="1"/>
    <col min="13570" max="13570" width="26" style="332" customWidth="1"/>
    <col min="13571" max="13572" width="11" style="332" customWidth="1"/>
    <col min="13573" max="13573" width="12.83203125" style="332" customWidth="1"/>
    <col min="13574" max="13574" width="13" style="332" customWidth="1"/>
    <col min="13575" max="13575" width="15.5" style="332" customWidth="1"/>
    <col min="13576" max="13577" width="12.83203125" style="332" customWidth="1"/>
    <col min="13578" max="13578" width="9.6640625" style="332" customWidth="1"/>
    <col min="13579" max="13580" width="12.83203125" style="332" customWidth="1"/>
    <col min="13581" max="13581" width="9.83203125" style="332" customWidth="1"/>
    <col min="13582" max="13583" width="12.83203125" style="332" customWidth="1"/>
    <col min="13584" max="13584" width="9.6640625" style="332" customWidth="1"/>
    <col min="13585" max="13586" width="12.83203125" style="332" customWidth="1"/>
    <col min="13587" max="13587" width="9.6640625" style="332" customWidth="1"/>
    <col min="13588" max="13589" width="12.83203125" style="332" customWidth="1"/>
    <col min="13590" max="13590" width="9.6640625" style="332" customWidth="1"/>
    <col min="13591" max="13592" width="12.83203125" style="332" customWidth="1"/>
    <col min="13593" max="13593" width="9.6640625" style="332" customWidth="1"/>
    <col min="13594" max="13595" width="12.83203125" style="332" customWidth="1"/>
    <col min="13596" max="13596" width="9.6640625" style="332" customWidth="1"/>
    <col min="13597" max="13824" width="9.33203125" style="332"/>
    <col min="13825" max="13825" width="8.6640625" style="332" customWidth="1"/>
    <col min="13826" max="13826" width="26" style="332" customWidth="1"/>
    <col min="13827" max="13828" width="11" style="332" customWidth="1"/>
    <col min="13829" max="13829" width="12.83203125" style="332" customWidth="1"/>
    <col min="13830" max="13830" width="13" style="332" customWidth="1"/>
    <col min="13831" max="13831" width="15.5" style="332" customWidth="1"/>
    <col min="13832" max="13833" width="12.83203125" style="332" customWidth="1"/>
    <col min="13834" max="13834" width="9.6640625" style="332" customWidth="1"/>
    <col min="13835" max="13836" width="12.83203125" style="332" customWidth="1"/>
    <col min="13837" max="13837" width="9.83203125" style="332" customWidth="1"/>
    <col min="13838" max="13839" width="12.83203125" style="332" customWidth="1"/>
    <col min="13840" max="13840" width="9.6640625" style="332" customWidth="1"/>
    <col min="13841" max="13842" width="12.83203125" style="332" customWidth="1"/>
    <col min="13843" max="13843" width="9.6640625" style="332" customWidth="1"/>
    <col min="13844" max="13845" width="12.83203125" style="332" customWidth="1"/>
    <col min="13846" max="13846" width="9.6640625" style="332" customWidth="1"/>
    <col min="13847" max="13848" width="12.83203125" style="332" customWidth="1"/>
    <col min="13849" max="13849" width="9.6640625" style="332" customWidth="1"/>
    <col min="13850" max="13851" width="12.83203125" style="332" customWidth="1"/>
    <col min="13852" max="13852" width="9.6640625" style="332" customWidth="1"/>
    <col min="13853" max="14080" width="9.33203125" style="332"/>
    <col min="14081" max="14081" width="8.6640625" style="332" customWidth="1"/>
    <col min="14082" max="14082" width="26" style="332" customWidth="1"/>
    <col min="14083" max="14084" width="11" style="332" customWidth="1"/>
    <col min="14085" max="14085" width="12.83203125" style="332" customWidth="1"/>
    <col min="14086" max="14086" width="13" style="332" customWidth="1"/>
    <col min="14087" max="14087" width="15.5" style="332" customWidth="1"/>
    <col min="14088" max="14089" width="12.83203125" style="332" customWidth="1"/>
    <col min="14090" max="14090" width="9.6640625" style="332" customWidth="1"/>
    <col min="14091" max="14092" width="12.83203125" style="332" customWidth="1"/>
    <col min="14093" max="14093" width="9.83203125" style="332" customWidth="1"/>
    <col min="14094" max="14095" width="12.83203125" style="332" customWidth="1"/>
    <col min="14096" max="14096" width="9.6640625" style="332" customWidth="1"/>
    <col min="14097" max="14098" width="12.83203125" style="332" customWidth="1"/>
    <col min="14099" max="14099" width="9.6640625" style="332" customWidth="1"/>
    <col min="14100" max="14101" width="12.83203125" style="332" customWidth="1"/>
    <col min="14102" max="14102" width="9.6640625" style="332" customWidth="1"/>
    <col min="14103" max="14104" width="12.83203125" style="332" customWidth="1"/>
    <col min="14105" max="14105" width="9.6640625" style="332" customWidth="1"/>
    <col min="14106" max="14107" width="12.83203125" style="332" customWidth="1"/>
    <col min="14108" max="14108" width="9.6640625" style="332" customWidth="1"/>
    <col min="14109" max="14336" width="9.33203125" style="332"/>
    <col min="14337" max="14337" width="8.6640625" style="332" customWidth="1"/>
    <col min="14338" max="14338" width="26" style="332" customWidth="1"/>
    <col min="14339" max="14340" width="11" style="332" customWidth="1"/>
    <col min="14341" max="14341" width="12.83203125" style="332" customWidth="1"/>
    <col min="14342" max="14342" width="13" style="332" customWidth="1"/>
    <col min="14343" max="14343" width="15.5" style="332" customWidth="1"/>
    <col min="14344" max="14345" width="12.83203125" style="332" customWidth="1"/>
    <col min="14346" max="14346" width="9.6640625" style="332" customWidth="1"/>
    <col min="14347" max="14348" width="12.83203125" style="332" customWidth="1"/>
    <col min="14349" max="14349" width="9.83203125" style="332" customWidth="1"/>
    <col min="14350" max="14351" width="12.83203125" style="332" customWidth="1"/>
    <col min="14352" max="14352" width="9.6640625" style="332" customWidth="1"/>
    <col min="14353" max="14354" width="12.83203125" style="332" customWidth="1"/>
    <col min="14355" max="14355" width="9.6640625" style="332" customWidth="1"/>
    <col min="14356" max="14357" width="12.83203125" style="332" customWidth="1"/>
    <col min="14358" max="14358" width="9.6640625" style="332" customWidth="1"/>
    <col min="14359" max="14360" width="12.83203125" style="332" customWidth="1"/>
    <col min="14361" max="14361" width="9.6640625" style="332" customWidth="1"/>
    <col min="14362" max="14363" width="12.83203125" style="332" customWidth="1"/>
    <col min="14364" max="14364" width="9.6640625" style="332" customWidth="1"/>
    <col min="14365" max="14592" width="9.33203125" style="332"/>
    <col min="14593" max="14593" width="8.6640625" style="332" customWidth="1"/>
    <col min="14594" max="14594" width="26" style="332" customWidth="1"/>
    <col min="14595" max="14596" width="11" style="332" customWidth="1"/>
    <col min="14597" max="14597" width="12.83203125" style="332" customWidth="1"/>
    <col min="14598" max="14598" width="13" style="332" customWidth="1"/>
    <col min="14599" max="14599" width="15.5" style="332" customWidth="1"/>
    <col min="14600" max="14601" width="12.83203125" style="332" customWidth="1"/>
    <col min="14602" max="14602" width="9.6640625" style="332" customWidth="1"/>
    <col min="14603" max="14604" width="12.83203125" style="332" customWidth="1"/>
    <col min="14605" max="14605" width="9.83203125" style="332" customWidth="1"/>
    <col min="14606" max="14607" width="12.83203125" style="332" customWidth="1"/>
    <col min="14608" max="14608" width="9.6640625" style="332" customWidth="1"/>
    <col min="14609" max="14610" width="12.83203125" style="332" customWidth="1"/>
    <col min="14611" max="14611" width="9.6640625" style="332" customWidth="1"/>
    <col min="14612" max="14613" width="12.83203125" style="332" customWidth="1"/>
    <col min="14614" max="14614" width="9.6640625" style="332" customWidth="1"/>
    <col min="14615" max="14616" width="12.83203125" style="332" customWidth="1"/>
    <col min="14617" max="14617" width="9.6640625" style="332" customWidth="1"/>
    <col min="14618" max="14619" width="12.83203125" style="332" customWidth="1"/>
    <col min="14620" max="14620" width="9.6640625" style="332" customWidth="1"/>
    <col min="14621" max="14848" width="9.33203125" style="332"/>
    <col min="14849" max="14849" width="8.6640625" style="332" customWidth="1"/>
    <col min="14850" max="14850" width="26" style="332" customWidth="1"/>
    <col min="14851" max="14852" width="11" style="332" customWidth="1"/>
    <col min="14853" max="14853" width="12.83203125" style="332" customWidth="1"/>
    <col min="14854" max="14854" width="13" style="332" customWidth="1"/>
    <col min="14855" max="14855" width="15.5" style="332" customWidth="1"/>
    <col min="14856" max="14857" width="12.83203125" style="332" customWidth="1"/>
    <col min="14858" max="14858" width="9.6640625" style="332" customWidth="1"/>
    <col min="14859" max="14860" width="12.83203125" style="332" customWidth="1"/>
    <col min="14861" max="14861" width="9.83203125" style="332" customWidth="1"/>
    <col min="14862" max="14863" width="12.83203125" style="332" customWidth="1"/>
    <col min="14864" max="14864" width="9.6640625" style="332" customWidth="1"/>
    <col min="14865" max="14866" width="12.83203125" style="332" customWidth="1"/>
    <col min="14867" max="14867" width="9.6640625" style="332" customWidth="1"/>
    <col min="14868" max="14869" width="12.83203125" style="332" customWidth="1"/>
    <col min="14870" max="14870" width="9.6640625" style="332" customWidth="1"/>
    <col min="14871" max="14872" width="12.83203125" style="332" customWidth="1"/>
    <col min="14873" max="14873" width="9.6640625" style="332" customWidth="1"/>
    <col min="14874" max="14875" width="12.83203125" style="332" customWidth="1"/>
    <col min="14876" max="14876" width="9.6640625" style="332" customWidth="1"/>
    <col min="14877" max="15104" width="9.33203125" style="332"/>
    <col min="15105" max="15105" width="8.6640625" style="332" customWidth="1"/>
    <col min="15106" max="15106" width="26" style="332" customWidth="1"/>
    <col min="15107" max="15108" width="11" style="332" customWidth="1"/>
    <col min="15109" max="15109" width="12.83203125" style="332" customWidth="1"/>
    <col min="15110" max="15110" width="13" style="332" customWidth="1"/>
    <col min="15111" max="15111" width="15.5" style="332" customWidth="1"/>
    <col min="15112" max="15113" width="12.83203125" style="332" customWidth="1"/>
    <col min="15114" max="15114" width="9.6640625" style="332" customWidth="1"/>
    <col min="15115" max="15116" width="12.83203125" style="332" customWidth="1"/>
    <col min="15117" max="15117" width="9.83203125" style="332" customWidth="1"/>
    <col min="15118" max="15119" width="12.83203125" style="332" customWidth="1"/>
    <col min="15120" max="15120" width="9.6640625" style="332" customWidth="1"/>
    <col min="15121" max="15122" width="12.83203125" style="332" customWidth="1"/>
    <col min="15123" max="15123" width="9.6640625" style="332" customWidth="1"/>
    <col min="15124" max="15125" width="12.83203125" style="332" customWidth="1"/>
    <col min="15126" max="15126" width="9.6640625" style="332" customWidth="1"/>
    <col min="15127" max="15128" width="12.83203125" style="332" customWidth="1"/>
    <col min="15129" max="15129" width="9.6640625" style="332" customWidth="1"/>
    <col min="15130" max="15131" width="12.83203125" style="332" customWidth="1"/>
    <col min="15132" max="15132" width="9.6640625" style="332" customWidth="1"/>
    <col min="15133" max="15360" width="9.33203125" style="332"/>
    <col min="15361" max="15361" width="8.6640625" style="332" customWidth="1"/>
    <col min="15362" max="15362" width="26" style="332" customWidth="1"/>
    <col min="15363" max="15364" width="11" style="332" customWidth="1"/>
    <col min="15365" max="15365" width="12.83203125" style="332" customWidth="1"/>
    <col min="15366" max="15366" width="13" style="332" customWidth="1"/>
    <col min="15367" max="15367" width="15.5" style="332" customWidth="1"/>
    <col min="15368" max="15369" width="12.83203125" style="332" customWidth="1"/>
    <col min="15370" max="15370" width="9.6640625" style="332" customWidth="1"/>
    <col min="15371" max="15372" width="12.83203125" style="332" customWidth="1"/>
    <col min="15373" max="15373" width="9.83203125" style="332" customWidth="1"/>
    <col min="15374" max="15375" width="12.83203125" style="332" customWidth="1"/>
    <col min="15376" max="15376" width="9.6640625" style="332" customWidth="1"/>
    <col min="15377" max="15378" width="12.83203125" style="332" customWidth="1"/>
    <col min="15379" max="15379" width="9.6640625" style="332" customWidth="1"/>
    <col min="15380" max="15381" width="12.83203125" style="332" customWidth="1"/>
    <col min="15382" max="15382" width="9.6640625" style="332" customWidth="1"/>
    <col min="15383" max="15384" width="12.83203125" style="332" customWidth="1"/>
    <col min="15385" max="15385" width="9.6640625" style="332" customWidth="1"/>
    <col min="15386" max="15387" width="12.83203125" style="332" customWidth="1"/>
    <col min="15388" max="15388" width="9.6640625" style="332" customWidth="1"/>
    <col min="15389" max="15616" width="9.33203125" style="332"/>
    <col min="15617" max="15617" width="8.6640625" style="332" customWidth="1"/>
    <col min="15618" max="15618" width="26" style="332" customWidth="1"/>
    <col min="15619" max="15620" width="11" style="332" customWidth="1"/>
    <col min="15621" max="15621" width="12.83203125" style="332" customWidth="1"/>
    <col min="15622" max="15622" width="13" style="332" customWidth="1"/>
    <col min="15623" max="15623" width="15.5" style="332" customWidth="1"/>
    <col min="15624" max="15625" width="12.83203125" style="332" customWidth="1"/>
    <col min="15626" max="15626" width="9.6640625" style="332" customWidth="1"/>
    <col min="15627" max="15628" width="12.83203125" style="332" customWidth="1"/>
    <col min="15629" max="15629" width="9.83203125" style="332" customWidth="1"/>
    <col min="15630" max="15631" width="12.83203125" style="332" customWidth="1"/>
    <col min="15632" max="15632" width="9.6640625" style="332" customWidth="1"/>
    <col min="15633" max="15634" width="12.83203125" style="332" customWidth="1"/>
    <col min="15635" max="15635" width="9.6640625" style="332" customWidth="1"/>
    <col min="15636" max="15637" width="12.83203125" style="332" customWidth="1"/>
    <col min="15638" max="15638" width="9.6640625" style="332" customWidth="1"/>
    <col min="15639" max="15640" width="12.83203125" style="332" customWidth="1"/>
    <col min="15641" max="15641" width="9.6640625" style="332" customWidth="1"/>
    <col min="15642" max="15643" width="12.83203125" style="332" customWidth="1"/>
    <col min="15644" max="15644" width="9.6640625" style="332" customWidth="1"/>
    <col min="15645" max="15872" width="9.33203125" style="332"/>
    <col min="15873" max="15873" width="8.6640625" style="332" customWidth="1"/>
    <col min="15874" max="15874" width="26" style="332" customWidth="1"/>
    <col min="15875" max="15876" width="11" style="332" customWidth="1"/>
    <col min="15877" max="15877" width="12.83203125" style="332" customWidth="1"/>
    <col min="15878" max="15878" width="13" style="332" customWidth="1"/>
    <col min="15879" max="15879" width="15.5" style="332" customWidth="1"/>
    <col min="15880" max="15881" width="12.83203125" style="332" customWidth="1"/>
    <col min="15882" max="15882" width="9.6640625" style="332" customWidth="1"/>
    <col min="15883" max="15884" width="12.83203125" style="332" customWidth="1"/>
    <col min="15885" max="15885" width="9.83203125" style="332" customWidth="1"/>
    <col min="15886" max="15887" width="12.83203125" style="332" customWidth="1"/>
    <col min="15888" max="15888" width="9.6640625" style="332" customWidth="1"/>
    <col min="15889" max="15890" width="12.83203125" style="332" customWidth="1"/>
    <col min="15891" max="15891" width="9.6640625" style="332" customWidth="1"/>
    <col min="15892" max="15893" width="12.83203125" style="332" customWidth="1"/>
    <col min="15894" max="15894" width="9.6640625" style="332" customWidth="1"/>
    <col min="15895" max="15896" width="12.83203125" style="332" customWidth="1"/>
    <col min="15897" max="15897" width="9.6640625" style="332" customWidth="1"/>
    <col min="15898" max="15899" width="12.83203125" style="332" customWidth="1"/>
    <col min="15900" max="15900" width="9.6640625" style="332" customWidth="1"/>
    <col min="15901" max="16128" width="9.33203125" style="332"/>
    <col min="16129" max="16129" width="8.6640625" style="332" customWidth="1"/>
    <col min="16130" max="16130" width="26" style="332" customWidth="1"/>
    <col min="16131" max="16132" width="11" style="332" customWidth="1"/>
    <col min="16133" max="16133" width="12.83203125" style="332" customWidth="1"/>
    <col min="16134" max="16134" width="13" style="332" customWidth="1"/>
    <col min="16135" max="16135" width="15.5" style="332" customWidth="1"/>
    <col min="16136" max="16137" width="12.83203125" style="332" customWidth="1"/>
    <col min="16138" max="16138" width="9.6640625" style="332" customWidth="1"/>
    <col min="16139" max="16140" width="12.83203125" style="332" customWidth="1"/>
    <col min="16141" max="16141" width="9.83203125" style="332" customWidth="1"/>
    <col min="16142" max="16143" width="12.83203125" style="332" customWidth="1"/>
    <col min="16144" max="16144" width="9.6640625" style="332" customWidth="1"/>
    <col min="16145" max="16146" width="12.83203125" style="332" customWidth="1"/>
    <col min="16147" max="16147" width="9.6640625" style="332" customWidth="1"/>
    <col min="16148" max="16149" width="12.83203125" style="332" customWidth="1"/>
    <col min="16150" max="16150" width="9.6640625" style="332" customWidth="1"/>
    <col min="16151" max="16152" width="12.83203125" style="332" customWidth="1"/>
    <col min="16153" max="16153" width="9.6640625" style="332" customWidth="1"/>
    <col min="16154" max="16155" width="12.83203125" style="332" customWidth="1"/>
    <col min="16156" max="16156" width="9.6640625" style="332" customWidth="1"/>
    <col min="16157" max="16384" width="9.33203125" style="332"/>
  </cols>
  <sheetData>
    <row r="1" spans="1:28" s="330" customFormat="1" ht="20.100000000000001" customHeight="1">
      <c r="A1" s="515" t="s">
        <v>367</v>
      </c>
      <c r="B1" s="515"/>
      <c r="C1" s="515"/>
      <c r="D1" s="515"/>
      <c r="E1" s="515"/>
      <c r="F1" s="515"/>
      <c r="G1" s="515"/>
      <c r="H1" s="329"/>
      <c r="I1" s="329"/>
      <c r="J1" s="329"/>
      <c r="K1" s="329"/>
      <c r="L1" s="329"/>
      <c r="M1" s="329"/>
      <c r="N1" s="329"/>
      <c r="O1" s="329"/>
      <c r="P1" s="329"/>
      <c r="Q1" s="329"/>
      <c r="R1" s="329"/>
      <c r="S1" s="329"/>
      <c r="T1" s="329"/>
      <c r="U1" s="329"/>
      <c r="V1" s="329"/>
      <c r="W1" s="329"/>
      <c r="X1" s="329"/>
      <c r="Y1" s="329"/>
      <c r="Z1" s="329"/>
      <c r="AA1" s="329"/>
      <c r="AB1" s="329"/>
    </row>
    <row r="2" spans="1:28" ht="12.95" customHeight="1">
      <c r="A2" s="515"/>
      <c r="B2" s="515"/>
      <c r="C2" s="515"/>
      <c r="D2" s="515"/>
      <c r="E2" s="515"/>
      <c r="F2" s="515"/>
      <c r="G2" s="515"/>
      <c r="H2" s="331"/>
      <c r="I2" s="331"/>
      <c r="J2" s="331"/>
      <c r="K2" s="331"/>
      <c r="L2" s="331"/>
      <c r="M2" s="331"/>
      <c r="N2" s="331"/>
      <c r="O2" s="331"/>
      <c r="P2" s="331"/>
      <c r="Q2" s="331"/>
      <c r="R2" s="331"/>
      <c r="S2" s="331"/>
      <c r="T2" s="331"/>
      <c r="U2" s="331"/>
      <c r="V2" s="331"/>
      <c r="W2" s="331"/>
      <c r="X2" s="331"/>
      <c r="Y2" s="331"/>
      <c r="Z2" s="331"/>
      <c r="AA2" s="331"/>
      <c r="AB2" s="331"/>
    </row>
    <row r="3" spans="1:28" s="245" customFormat="1" ht="12.95" customHeight="1">
      <c r="A3" s="516"/>
      <c r="B3" s="516"/>
      <c r="C3" s="516"/>
      <c r="D3" s="516"/>
      <c r="E3" s="516"/>
      <c r="F3" s="516"/>
      <c r="G3" s="516"/>
      <c r="L3" s="333"/>
      <c r="M3" s="333"/>
      <c r="AB3" s="334"/>
    </row>
    <row r="4" spans="1:28" s="337" customFormat="1" ht="15" customHeight="1">
      <c r="A4" s="517" t="s">
        <v>368</v>
      </c>
      <c r="B4" s="518"/>
      <c r="C4" s="517" t="s">
        <v>369</v>
      </c>
      <c r="D4" s="518"/>
      <c r="E4" s="521" t="s">
        <v>370</v>
      </c>
      <c r="F4" s="335" t="s">
        <v>371</v>
      </c>
      <c r="G4" s="336"/>
    </row>
    <row r="5" spans="1:28" s="339" customFormat="1" ht="15" customHeight="1">
      <c r="A5" s="519"/>
      <c r="B5" s="520"/>
      <c r="C5" s="519"/>
      <c r="D5" s="520"/>
      <c r="E5" s="522"/>
      <c r="F5" s="338" t="s">
        <v>372</v>
      </c>
      <c r="G5" s="338" t="s">
        <v>373</v>
      </c>
    </row>
    <row r="6" spans="1:28" s="339" customFormat="1" ht="17.100000000000001" customHeight="1">
      <c r="A6" s="340">
        <v>1</v>
      </c>
      <c r="B6" s="341" t="s">
        <v>374</v>
      </c>
      <c r="C6" s="342"/>
      <c r="D6" s="343"/>
      <c r="E6" s="344"/>
      <c r="F6" s="345"/>
      <c r="G6" s="346"/>
    </row>
    <row r="7" spans="1:28" ht="17.100000000000001" customHeight="1">
      <c r="A7" s="347">
        <v>1</v>
      </c>
      <c r="B7" s="341" t="s">
        <v>375</v>
      </c>
      <c r="C7" s="348">
        <v>5470</v>
      </c>
      <c r="D7" s="349">
        <v>2188</v>
      </c>
      <c r="E7" s="350">
        <v>636043</v>
      </c>
      <c r="F7" s="351">
        <v>373077</v>
      </c>
      <c r="G7" s="352">
        <f t="shared" ref="G7:G21" si="0">F7/E7*100</f>
        <v>58.655939928589731</v>
      </c>
      <c r="I7" s="353"/>
    </row>
    <row r="8" spans="1:28" ht="17.100000000000001" customHeight="1">
      <c r="A8" s="347">
        <v>2</v>
      </c>
      <c r="B8" s="341" t="s">
        <v>376</v>
      </c>
      <c r="C8" s="348">
        <v>384</v>
      </c>
      <c r="D8" s="349">
        <v>205</v>
      </c>
      <c r="E8" s="350">
        <v>35506</v>
      </c>
      <c r="F8" s="351">
        <v>20562</v>
      </c>
      <c r="G8" s="352">
        <f t="shared" si="0"/>
        <v>57.911338928631785</v>
      </c>
      <c r="I8" s="353"/>
    </row>
    <row r="9" spans="1:28" ht="17.100000000000001" customHeight="1">
      <c r="A9" s="347">
        <v>3</v>
      </c>
      <c r="B9" s="341" t="s">
        <v>377</v>
      </c>
      <c r="C9" s="348">
        <v>410</v>
      </c>
      <c r="D9" s="349">
        <v>71</v>
      </c>
      <c r="E9" s="350">
        <v>31389</v>
      </c>
      <c r="F9" s="351">
        <v>19185</v>
      </c>
      <c r="G9" s="352">
        <f t="shared" si="0"/>
        <v>61.120137627831404</v>
      </c>
      <c r="I9" s="353"/>
    </row>
    <row r="10" spans="1:28" ht="17.100000000000001" customHeight="1">
      <c r="A10" s="347">
        <v>4</v>
      </c>
      <c r="B10" s="341" t="s">
        <v>378</v>
      </c>
      <c r="C10" s="348">
        <v>341</v>
      </c>
      <c r="D10" s="349">
        <v>156</v>
      </c>
      <c r="E10" s="350">
        <v>26187</v>
      </c>
      <c r="F10" s="351">
        <v>16759</v>
      </c>
      <c r="G10" s="352">
        <f t="shared" si="0"/>
        <v>63.997403291709631</v>
      </c>
      <c r="I10" s="353"/>
    </row>
    <row r="11" spans="1:28" ht="17.100000000000001" customHeight="1">
      <c r="A11" s="347">
        <v>5</v>
      </c>
      <c r="B11" s="341" t="s">
        <v>379</v>
      </c>
      <c r="C11" s="348">
        <v>226</v>
      </c>
      <c r="D11" s="349">
        <v>48</v>
      </c>
      <c r="E11" s="350">
        <v>20913</v>
      </c>
      <c r="F11" s="351">
        <v>12831</v>
      </c>
      <c r="G11" s="352">
        <f t="shared" si="0"/>
        <v>61.35418160952517</v>
      </c>
      <c r="I11" s="353"/>
    </row>
    <row r="12" spans="1:28" ht="17.100000000000001" customHeight="1">
      <c r="A12" s="347">
        <v>6</v>
      </c>
      <c r="B12" s="341" t="s">
        <v>380</v>
      </c>
      <c r="C12" s="348">
        <v>865</v>
      </c>
      <c r="D12" s="349">
        <v>476</v>
      </c>
      <c r="E12" s="350">
        <v>83407</v>
      </c>
      <c r="F12" s="351">
        <v>53767</v>
      </c>
      <c r="G12" s="352">
        <f t="shared" si="0"/>
        <v>64.463414341721915</v>
      </c>
      <c r="I12" s="353"/>
    </row>
    <row r="13" spans="1:28" ht="17.100000000000001" customHeight="1">
      <c r="A13" s="347">
        <v>7</v>
      </c>
      <c r="B13" s="341" t="s">
        <v>381</v>
      </c>
      <c r="C13" s="348">
        <v>1057</v>
      </c>
      <c r="D13" s="349">
        <v>430</v>
      </c>
      <c r="E13" s="350">
        <v>97205</v>
      </c>
      <c r="F13" s="351">
        <v>58458</v>
      </c>
      <c r="G13" s="352">
        <f t="shared" si="0"/>
        <v>60.138881744766216</v>
      </c>
      <c r="I13" s="353"/>
    </row>
    <row r="14" spans="1:28" ht="17.100000000000001" customHeight="1">
      <c r="A14" s="347">
        <v>8</v>
      </c>
      <c r="B14" s="341" t="s">
        <v>382</v>
      </c>
      <c r="C14" s="348">
        <v>4404</v>
      </c>
      <c r="D14" s="349">
        <v>2604</v>
      </c>
      <c r="E14" s="350">
        <v>549784</v>
      </c>
      <c r="F14" s="351">
        <v>312100</v>
      </c>
      <c r="G14" s="352">
        <f t="shared" si="0"/>
        <v>56.767748788615165</v>
      </c>
      <c r="I14" s="353"/>
    </row>
    <row r="15" spans="1:28" ht="17.100000000000001" customHeight="1">
      <c r="A15" s="347">
        <v>9</v>
      </c>
      <c r="B15" s="341" t="s">
        <v>383</v>
      </c>
      <c r="C15" s="348">
        <v>822</v>
      </c>
      <c r="D15" s="349">
        <v>423</v>
      </c>
      <c r="E15" s="350">
        <v>78577</v>
      </c>
      <c r="F15" s="351">
        <v>48124</v>
      </c>
      <c r="G15" s="352">
        <f t="shared" si="0"/>
        <v>61.244384489099865</v>
      </c>
      <c r="I15" s="353"/>
    </row>
    <row r="16" spans="1:28" ht="17.100000000000001" customHeight="1">
      <c r="A16" s="347">
        <v>10</v>
      </c>
      <c r="B16" s="341" t="s">
        <v>384</v>
      </c>
      <c r="C16" s="348">
        <v>712</v>
      </c>
      <c r="D16" s="349">
        <v>448</v>
      </c>
      <c r="E16" s="350">
        <v>128767</v>
      </c>
      <c r="F16" s="351">
        <v>69539</v>
      </c>
      <c r="G16" s="352">
        <f t="shared" si="0"/>
        <v>54.00374319507327</v>
      </c>
      <c r="I16" s="353"/>
    </row>
    <row r="17" spans="1:9" ht="17.100000000000001" customHeight="1">
      <c r="A17" s="347">
        <v>11</v>
      </c>
      <c r="B17" s="341" t="s">
        <v>385</v>
      </c>
      <c r="C17" s="348">
        <v>610</v>
      </c>
      <c r="D17" s="349">
        <v>361</v>
      </c>
      <c r="E17" s="350">
        <v>81358</v>
      </c>
      <c r="F17" s="351">
        <v>46417</v>
      </c>
      <c r="G17" s="352">
        <f t="shared" si="0"/>
        <v>57.052779075198501</v>
      </c>
      <c r="I17" s="353"/>
    </row>
    <row r="18" spans="1:9" ht="17.100000000000001" customHeight="1">
      <c r="A18" s="347">
        <v>12</v>
      </c>
      <c r="B18" s="341" t="s">
        <v>386</v>
      </c>
      <c r="C18" s="348">
        <v>3616</v>
      </c>
      <c r="D18" s="349">
        <v>1286</v>
      </c>
      <c r="E18" s="350">
        <v>273620</v>
      </c>
      <c r="F18" s="351">
        <v>167306</v>
      </c>
      <c r="G18" s="352">
        <f t="shared" si="0"/>
        <v>61.145384109348733</v>
      </c>
      <c r="H18" s="354"/>
      <c r="I18" s="353"/>
    </row>
    <row r="19" spans="1:9" ht="17.100000000000001" customHeight="1">
      <c r="A19" s="347">
        <v>13</v>
      </c>
      <c r="B19" s="341" t="s">
        <v>387</v>
      </c>
      <c r="C19" s="348">
        <v>3718</v>
      </c>
      <c r="D19" s="349">
        <v>1414</v>
      </c>
      <c r="E19" s="350">
        <v>526101</v>
      </c>
      <c r="F19" s="351">
        <v>309122</v>
      </c>
      <c r="G19" s="352">
        <f t="shared" si="0"/>
        <v>58.757158796504847</v>
      </c>
      <c r="I19" s="353"/>
    </row>
    <row r="20" spans="1:9" ht="17.100000000000001" customHeight="1">
      <c r="A20" s="347">
        <v>14</v>
      </c>
      <c r="B20" s="341" t="s">
        <v>388</v>
      </c>
      <c r="C20" s="348">
        <v>3915</v>
      </c>
      <c r="D20" s="349">
        <v>1775</v>
      </c>
      <c r="E20" s="350">
        <v>696543</v>
      </c>
      <c r="F20" s="351">
        <v>402073</v>
      </c>
      <c r="G20" s="352">
        <f t="shared" si="0"/>
        <v>57.72407446489305</v>
      </c>
      <c r="I20" s="353"/>
    </row>
    <row r="21" spans="1:9" ht="17.100000000000001" customHeight="1">
      <c r="A21" s="347">
        <v>15</v>
      </c>
      <c r="B21" s="341" t="s">
        <v>389</v>
      </c>
      <c r="C21" s="348">
        <v>3115</v>
      </c>
      <c r="D21" s="349">
        <v>1705</v>
      </c>
      <c r="E21" s="350">
        <v>636809</v>
      </c>
      <c r="F21" s="351">
        <v>341641</v>
      </c>
      <c r="G21" s="352">
        <f t="shared" si="0"/>
        <v>53.648896293865192</v>
      </c>
      <c r="H21" s="354"/>
      <c r="I21" s="353"/>
    </row>
    <row r="22" spans="1:9" ht="17.100000000000001" customHeight="1">
      <c r="A22" s="347">
        <v>16</v>
      </c>
      <c r="B22" s="341" t="s">
        <v>390</v>
      </c>
      <c r="C22" s="348">
        <v>814</v>
      </c>
      <c r="D22" s="349">
        <v>317</v>
      </c>
      <c r="E22" s="350">
        <v>91260</v>
      </c>
      <c r="F22" s="351">
        <v>62117</v>
      </c>
      <c r="G22" s="352">
        <f>F22/E22*100</f>
        <v>68.065965373657676</v>
      </c>
      <c r="I22" s="353"/>
    </row>
    <row r="23" spans="1:9" ht="17.100000000000001" customHeight="1">
      <c r="A23" s="347">
        <v>17</v>
      </c>
      <c r="B23" s="341" t="s">
        <v>391</v>
      </c>
      <c r="C23" s="348">
        <v>1849</v>
      </c>
      <c r="D23" s="349">
        <v>483</v>
      </c>
      <c r="E23" s="350">
        <v>146079</v>
      </c>
      <c r="F23" s="351">
        <v>88413</v>
      </c>
      <c r="G23" s="352">
        <f>F23/E23*100</f>
        <v>60.524099973302114</v>
      </c>
      <c r="I23" s="353"/>
    </row>
    <row r="24" spans="1:9" ht="17.100000000000001" customHeight="1">
      <c r="A24" s="355"/>
      <c r="B24" s="356" t="s">
        <v>392</v>
      </c>
      <c r="C24" s="357">
        <v>32328</v>
      </c>
      <c r="D24" s="358">
        <v>14390</v>
      </c>
      <c r="E24" s="359">
        <v>4139548</v>
      </c>
      <c r="F24" s="359">
        <v>2401491</v>
      </c>
      <c r="G24" s="360">
        <f>F24/E24*100</f>
        <v>58.013362811591996</v>
      </c>
      <c r="I24" s="353"/>
    </row>
    <row r="25" spans="1:9" ht="17.100000000000001" customHeight="1">
      <c r="A25" s="340">
        <v>2</v>
      </c>
      <c r="B25" s="341" t="s">
        <v>393</v>
      </c>
      <c r="C25" s="348"/>
      <c r="D25" s="361"/>
      <c r="E25" s="350"/>
      <c r="F25" s="351"/>
      <c r="G25" s="352"/>
      <c r="I25" s="353"/>
    </row>
    <row r="26" spans="1:9" ht="17.100000000000001" customHeight="1">
      <c r="A26" s="347">
        <v>1</v>
      </c>
      <c r="B26" s="341" t="s">
        <v>394</v>
      </c>
      <c r="C26" s="348">
        <v>1</v>
      </c>
      <c r="D26" s="349">
        <v>1</v>
      </c>
      <c r="E26" s="350">
        <v>29</v>
      </c>
      <c r="F26" s="351">
        <v>24</v>
      </c>
      <c r="G26" s="352">
        <f>F26/E26*100</f>
        <v>82.758620689655174</v>
      </c>
      <c r="I26" s="353"/>
    </row>
    <row r="27" spans="1:9" ht="17.100000000000001" customHeight="1">
      <c r="A27" s="347">
        <v>2</v>
      </c>
      <c r="B27" s="341" t="s">
        <v>395</v>
      </c>
      <c r="C27" s="348">
        <v>12</v>
      </c>
      <c r="D27" s="349">
        <v>4</v>
      </c>
      <c r="E27" s="350">
        <v>551</v>
      </c>
      <c r="F27" s="351">
        <v>414</v>
      </c>
      <c r="G27" s="352">
        <f>F27/E27*100</f>
        <v>75.1361161524501</v>
      </c>
      <c r="I27" s="353"/>
    </row>
    <row r="28" spans="1:9" ht="17.100000000000001" customHeight="1">
      <c r="A28" s="347">
        <v>3</v>
      </c>
      <c r="B28" s="341" t="s">
        <v>396</v>
      </c>
      <c r="C28" s="348">
        <v>40</v>
      </c>
      <c r="D28" s="349">
        <v>18</v>
      </c>
      <c r="E28" s="350">
        <v>2852</v>
      </c>
      <c r="F28" s="351">
        <v>1959</v>
      </c>
      <c r="G28" s="352">
        <f>F28/E28*100</f>
        <v>68.688639551192139</v>
      </c>
      <c r="I28" s="353"/>
    </row>
    <row r="29" spans="1:9" ht="17.100000000000001" customHeight="1">
      <c r="A29" s="355"/>
      <c r="B29" s="356" t="s">
        <v>392</v>
      </c>
      <c r="C29" s="357">
        <v>53</v>
      </c>
      <c r="D29" s="358">
        <v>23</v>
      </c>
      <c r="E29" s="359">
        <v>3432</v>
      </c>
      <c r="F29" s="359">
        <v>2397</v>
      </c>
      <c r="G29" s="360">
        <f>F29/E29*100</f>
        <v>69.842657342657347</v>
      </c>
      <c r="I29" s="353"/>
    </row>
    <row r="30" spans="1:9" ht="17.100000000000001" customHeight="1">
      <c r="A30" s="340">
        <v>3</v>
      </c>
      <c r="B30" s="341" t="s">
        <v>397</v>
      </c>
      <c r="C30" s="348"/>
      <c r="D30" s="361"/>
      <c r="E30" s="350"/>
      <c r="F30" s="351"/>
      <c r="G30" s="352"/>
      <c r="I30" s="353"/>
    </row>
    <row r="31" spans="1:9" ht="17.100000000000001" customHeight="1">
      <c r="A31" s="347">
        <v>1</v>
      </c>
      <c r="B31" s="341" t="s">
        <v>398</v>
      </c>
      <c r="C31" s="348">
        <v>978</v>
      </c>
      <c r="D31" s="349">
        <v>187</v>
      </c>
      <c r="E31" s="350">
        <v>73922</v>
      </c>
      <c r="F31" s="351">
        <v>51634</v>
      </c>
      <c r="G31" s="362">
        <f>F31/E31*100</f>
        <v>69.849300614160867</v>
      </c>
      <c r="H31" s="354"/>
      <c r="I31" s="353"/>
    </row>
    <row r="32" spans="1:9" ht="17.100000000000001" customHeight="1">
      <c r="A32" s="347">
        <v>2</v>
      </c>
      <c r="B32" s="341" t="s">
        <v>399</v>
      </c>
      <c r="C32" s="348">
        <v>1496</v>
      </c>
      <c r="D32" s="349">
        <v>236</v>
      </c>
      <c r="E32" s="350">
        <v>141643</v>
      </c>
      <c r="F32" s="351">
        <v>90064</v>
      </c>
      <c r="G32" s="363">
        <f>F32/E32*100</f>
        <v>63.585210705788498</v>
      </c>
      <c r="I32" s="353"/>
    </row>
    <row r="33" spans="1:9" ht="17.100000000000001" customHeight="1">
      <c r="A33" s="347">
        <v>3</v>
      </c>
      <c r="B33" s="341" t="s">
        <v>400</v>
      </c>
      <c r="C33" s="348">
        <v>1483</v>
      </c>
      <c r="D33" s="349">
        <v>343</v>
      </c>
      <c r="E33" s="350">
        <v>136196</v>
      </c>
      <c r="F33" s="351">
        <v>87361</v>
      </c>
      <c r="G33" s="364">
        <f>F33/E33*100</f>
        <v>64.143587183177189</v>
      </c>
      <c r="I33" s="353"/>
    </row>
    <row r="34" spans="1:9" ht="17.100000000000001" customHeight="1">
      <c r="A34" s="355"/>
      <c r="B34" s="356" t="s">
        <v>392</v>
      </c>
      <c r="C34" s="357">
        <v>3957</v>
      </c>
      <c r="D34" s="358">
        <v>766</v>
      </c>
      <c r="E34" s="359">
        <v>351761</v>
      </c>
      <c r="F34" s="359">
        <v>229059</v>
      </c>
      <c r="G34" s="360">
        <f>F34/E34*100</f>
        <v>65.117793046983607</v>
      </c>
      <c r="I34" s="353"/>
    </row>
    <row r="35" spans="1:9" ht="17.100000000000001" customHeight="1">
      <c r="A35" s="340">
        <v>4</v>
      </c>
      <c r="B35" s="341" t="s">
        <v>401</v>
      </c>
      <c r="C35" s="348"/>
      <c r="D35" s="361"/>
      <c r="E35" s="350"/>
      <c r="F35" s="351"/>
      <c r="G35" s="352"/>
      <c r="I35" s="353"/>
    </row>
    <row r="36" spans="1:9" ht="17.100000000000001" customHeight="1">
      <c r="A36" s="347">
        <v>1</v>
      </c>
      <c r="B36" s="341" t="s">
        <v>402</v>
      </c>
      <c r="C36" s="348">
        <v>1115</v>
      </c>
      <c r="D36" s="349">
        <v>480</v>
      </c>
      <c r="E36" s="350">
        <v>139595</v>
      </c>
      <c r="F36" s="351">
        <v>68178</v>
      </c>
      <c r="G36" s="352">
        <f>F36/E36*100</f>
        <v>48.839858161108921</v>
      </c>
      <c r="I36" s="353"/>
    </row>
    <row r="37" spans="1:9" ht="17.100000000000001" customHeight="1">
      <c r="A37" s="347">
        <v>2</v>
      </c>
      <c r="B37" s="341" t="s">
        <v>403</v>
      </c>
      <c r="C37" s="348">
        <v>2379</v>
      </c>
      <c r="D37" s="349">
        <v>1452</v>
      </c>
      <c r="E37" s="350">
        <v>215214</v>
      </c>
      <c r="F37" s="351">
        <v>159115</v>
      </c>
      <c r="G37" s="352">
        <f>F37/E37*100</f>
        <v>73.933387233172567</v>
      </c>
      <c r="I37" s="353"/>
    </row>
    <row r="38" spans="1:9" ht="17.100000000000001" customHeight="1">
      <c r="A38" s="347">
        <v>3</v>
      </c>
      <c r="B38" s="341" t="s">
        <v>404</v>
      </c>
      <c r="C38" s="348">
        <v>6416</v>
      </c>
      <c r="D38" s="349">
        <v>3592</v>
      </c>
      <c r="E38" s="350">
        <v>450026</v>
      </c>
      <c r="F38" s="351">
        <v>303783</v>
      </c>
      <c r="G38" s="352">
        <f>F38/E38*100</f>
        <v>67.503433134974415</v>
      </c>
      <c r="I38" s="353"/>
    </row>
    <row r="39" spans="1:9" ht="17.100000000000001" customHeight="1">
      <c r="A39" s="347">
        <v>4</v>
      </c>
      <c r="B39" s="341" t="s">
        <v>405</v>
      </c>
      <c r="C39" s="348">
        <v>42</v>
      </c>
      <c r="D39" s="349">
        <v>12</v>
      </c>
      <c r="E39" s="350">
        <v>2427</v>
      </c>
      <c r="F39" s="351">
        <v>1573</v>
      </c>
      <c r="G39" s="352">
        <f>F39/E39*100</f>
        <v>64.812525751957153</v>
      </c>
      <c r="I39" s="353"/>
    </row>
    <row r="40" spans="1:9" ht="17.100000000000001" customHeight="1">
      <c r="A40" s="355"/>
      <c r="B40" s="356" t="s">
        <v>392</v>
      </c>
      <c r="C40" s="357">
        <f>SUM(C36:C39)</f>
        <v>9952</v>
      </c>
      <c r="D40" s="365">
        <f>SUM(D36:D39)</f>
        <v>5536</v>
      </c>
      <c r="E40" s="359">
        <f>SUM(E36:E39)</f>
        <v>807262</v>
      </c>
      <c r="F40" s="366">
        <v>532649</v>
      </c>
      <c r="G40" s="360">
        <f>F40/E40*100</f>
        <v>65.982171835166284</v>
      </c>
      <c r="I40" s="353"/>
    </row>
    <row r="41" spans="1:9" ht="17.100000000000001" customHeight="1">
      <c r="A41" s="340">
        <v>5</v>
      </c>
      <c r="B41" s="341" t="s">
        <v>406</v>
      </c>
      <c r="C41" s="348"/>
      <c r="D41" s="361"/>
      <c r="E41" s="350"/>
      <c r="F41" s="351"/>
      <c r="G41" s="352"/>
      <c r="I41" s="353"/>
    </row>
    <row r="42" spans="1:9" ht="17.100000000000001" customHeight="1">
      <c r="A42" s="347">
        <v>1</v>
      </c>
      <c r="B42" s="341" t="s">
        <v>407</v>
      </c>
      <c r="C42" s="348">
        <v>1535</v>
      </c>
      <c r="D42" s="349">
        <v>538</v>
      </c>
      <c r="E42" s="350">
        <v>128876</v>
      </c>
      <c r="F42" s="351">
        <v>80467</v>
      </c>
      <c r="G42" s="352">
        <f t="shared" ref="G42:G59" si="1">F42/E42*100</f>
        <v>62.437536857133992</v>
      </c>
      <c r="I42" s="353"/>
    </row>
    <row r="43" spans="1:9" ht="17.100000000000001" customHeight="1">
      <c r="A43" s="347">
        <v>2</v>
      </c>
      <c r="B43" s="341" t="s">
        <v>408</v>
      </c>
      <c r="C43" s="348">
        <v>263</v>
      </c>
      <c r="D43" s="349">
        <v>114</v>
      </c>
      <c r="E43" s="350">
        <v>24956</v>
      </c>
      <c r="F43" s="351">
        <v>16032</v>
      </c>
      <c r="G43" s="352">
        <f t="shared" si="1"/>
        <v>64.241064273120699</v>
      </c>
      <c r="I43" s="353"/>
    </row>
    <row r="44" spans="1:9" ht="17.100000000000001" customHeight="1">
      <c r="A44" s="355"/>
      <c r="B44" s="356" t="s">
        <v>392</v>
      </c>
      <c r="C44" s="367">
        <v>1798</v>
      </c>
      <c r="D44" s="349">
        <v>652</v>
      </c>
      <c r="E44" s="368">
        <v>153832</v>
      </c>
      <c r="F44" s="351">
        <v>96499</v>
      </c>
      <c r="G44" s="360">
        <f t="shared" si="1"/>
        <v>62.730121171147744</v>
      </c>
      <c r="I44" s="353"/>
    </row>
    <row r="45" spans="1:9" ht="17.100000000000001" customHeight="1">
      <c r="A45" s="369" t="s">
        <v>409</v>
      </c>
      <c r="B45" s="370"/>
      <c r="C45" s="371">
        <v>48088</v>
      </c>
      <c r="D45" s="372">
        <v>21367</v>
      </c>
      <c r="E45" s="366">
        <v>5455835</v>
      </c>
      <c r="F45" s="373">
        <v>3262095</v>
      </c>
      <c r="G45" s="360">
        <f t="shared" si="1"/>
        <v>59.790939425404176</v>
      </c>
      <c r="I45" s="353"/>
    </row>
    <row r="46" spans="1:9" ht="17.100000000000001" customHeight="1">
      <c r="A46" s="340">
        <v>6</v>
      </c>
      <c r="B46" s="341" t="s">
        <v>410</v>
      </c>
      <c r="C46" s="348">
        <v>178</v>
      </c>
      <c r="D46" s="349">
        <v>27</v>
      </c>
      <c r="E46" s="350">
        <v>9103</v>
      </c>
      <c r="F46" s="351">
        <v>6180</v>
      </c>
      <c r="G46" s="352">
        <f t="shared" si="1"/>
        <v>67.889706690102173</v>
      </c>
      <c r="I46" s="353"/>
    </row>
    <row r="47" spans="1:9" ht="17.100000000000001" customHeight="1">
      <c r="A47" s="340">
        <v>7</v>
      </c>
      <c r="B47" s="341" t="s">
        <v>411</v>
      </c>
      <c r="C47" s="348">
        <v>123</v>
      </c>
      <c r="D47" s="349">
        <v>32</v>
      </c>
      <c r="E47" s="350">
        <v>8925</v>
      </c>
      <c r="F47" s="351">
        <v>5344</v>
      </c>
      <c r="G47" s="352">
        <f t="shared" si="1"/>
        <v>59.876750700280112</v>
      </c>
      <c r="I47" s="353"/>
    </row>
    <row r="48" spans="1:9" ht="17.100000000000001" customHeight="1">
      <c r="A48" s="340">
        <v>8</v>
      </c>
      <c r="B48" s="341" t="s">
        <v>412</v>
      </c>
      <c r="C48" s="348">
        <v>20360</v>
      </c>
      <c r="D48" s="349">
        <v>4735</v>
      </c>
      <c r="E48" s="350">
        <v>1483552</v>
      </c>
      <c r="F48" s="351">
        <v>932903</v>
      </c>
      <c r="G48" s="352">
        <f t="shared" si="1"/>
        <v>62.883067125385558</v>
      </c>
      <c r="I48" s="353"/>
    </row>
    <row r="49" spans="1:9" ht="17.100000000000001" customHeight="1">
      <c r="A49" s="340">
        <v>9</v>
      </c>
      <c r="B49" s="341" t="s">
        <v>413</v>
      </c>
      <c r="C49" s="348">
        <v>3469</v>
      </c>
      <c r="D49" s="349">
        <v>166</v>
      </c>
      <c r="E49" s="350">
        <v>506702</v>
      </c>
      <c r="F49" s="351">
        <v>297633</v>
      </c>
      <c r="G49" s="352">
        <f t="shared" si="1"/>
        <v>58.739258972729537</v>
      </c>
      <c r="I49" s="353"/>
    </row>
    <row r="50" spans="1:9" ht="17.100000000000001" customHeight="1">
      <c r="A50" s="340">
        <v>10</v>
      </c>
      <c r="B50" s="341" t="s">
        <v>414</v>
      </c>
      <c r="C50" s="348">
        <v>317</v>
      </c>
      <c r="D50" s="349">
        <v>120</v>
      </c>
      <c r="E50" s="350">
        <v>20432</v>
      </c>
      <c r="F50" s="351">
        <v>11061</v>
      </c>
      <c r="G50" s="352">
        <f t="shared" si="1"/>
        <v>54.135669537979638</v>
      </c>
      <c r="I50" s="353"/>
    </row>
    <row r="51" spans="1:9" ht="17.100000000000001" customHeight="1">
      <c r="A51" s="340">
        <v>11</v>
      </c>
      <c r="B51" s="341" t="s">
        <v>415</v>
      </c>
      <c r="C51" s="348">
        <v>1351</v>
      </c>
      <c r="D51" s="349">
        <v>544</v>
      </c>
      <c r="E51" s="350">
        <v>219849</v>
      </c>
      <c r="F51" s="351">
        <v>137609</v>
      </c>
      <c r="G51" s="352">
        <f t="shared" si="1"/>
        <v>62.592506675036056</v>
      </c>
      <c r="I51" s="353"/>
    </row>
    <row r="52" spans="1:9" ht="17.100000000000001" customHeight="1">
      <c r="A52" s="340">
        <v>12</v>
      </c>
      <c r="B52" s="341" t="s">
        <v>416</v>
      </c>
      <c r="C52" s="348">
        <v>4472</v>
      </c>
      <c r="D52" s="349">
        <v>791</v>
      </c>
      <c r="E52" s="350">
        <v>636460</v>
      </c>
      <c r="F52" s="351">
        <v>370834</v>
      </c>
      <c r="G52" s="352">
        <f t="shared" si="1"/>
        <v>58.265091286176663</v>
      </c>
      <c r="I52" s="353"/>
    </row>
    <row r="53" spans="1:9" ht="17.100000000000001" customHeight="1">
      <c r="A53" s="340">
        <v>13</v>
      </c>
      <c r="B53" s="341" t="s">
        <v>417</v>
      </c>
      <c r="C53" s="348">
        <v>18990</v>
      </c>
      <c r="D53" s="349">
        <v>9452</v>
      </c>
      <c r="E53" s="350">
        <v>2170884</v>
      </c>
      <c r="F53" s="351">
        <v>1211888</v>
      </c>
      <c r="G53" s="352">
        <f t="shared" si="1"/>
        <v>55.824631808977351</v>
      </c>
      <c r="I53" s="353"/>
    </row>
    <row r="54" spans="1:9" ht="17.100000000000001" customHeight="1">
      <c r="A54" s="340">
        <v>14</v>
      </c>
      <c r="B54" s="341" t="s">
        <v>418</v>
      </c>
      <c r="C54" s="348">
        <v>5718</v>
      </c>
      <c r="D54" s="349">
        <v>1885</v>
      </c>
      <c r="E54" s="350">
        <v>252928</v>
      </c>
      <c r="F54" s="351">
        <v>146883</v>
      </c>
      <c r="G54" s="352">
        <f t="shared" si="1"/>
        <v>58.073048456477736</v>
      </c>
      <c r="I54" s="353"/>
    </row>
    <row r="55" spans="1:9" ht="17.100000000000001" customHeight="1">
      <c r="A55" s="340">
        <v>15</v>
      </c>
      <c r="B55" s="341" t="s">
        <v>419</v>
      </c>
      <c r="C55" s="348">
        <v>2922</v>
      </c>
      <c r="D55" s="349">
        <v>913</v>
      </c>
      <c r="E55" s="350">
        <v>245879</v>
      </c>
      <c r="F55" s="351">
        <v>173594</v>
      </c>
      <c r="G55" s="352">
        <f t="shared" si="1"/>
        <v>70.601393368282771</v>
      </c>
      <c r="I55" s="353"/>
    </row>
    <row r="56" spans="1:9" ht="17.100000000000001" customHeight="1">
      <c r="A56" s="340">
        <v>16</v>
      </c>
      <c r="B56" s="341" t="s">
        <v>420</v>
      </c>
      <c r="C56" s="348">
        <v>107</v>
      </c>
      <c r="D56" s="349">
        <v>19</v>
      </c>
      <c r="E56" s="350">
        <v>20714</v>
      </c>
      <c r="F56" s="351">
        <v>13583</v>
      </c>
      <c r="G56" s="352">
        <f t="shared" si="1"/>
        <v>65.574007917350585</v>
      </c>
      <c r="I56" s="353"/>
    </row>
    <row r="57" spans="1:9" ht="17.100000000000001" customHeight="1">
      <c r="A57" s="374">
        <v>17</v>
      </c>
      <c r="B57" s="341" t="s">
        <v>421</v>
      </c>
      <c r="C57" s="348">
        <v>15522</v>
      </c>
      <c r="D57" s="349">
        <v>3721</v>
      </c>
      <c r="E57" s="350">
        <v>1923673</v>
      </c>
      <c r="F57" s="351">
        <v>1131213</v>
      </c>
      <c r="G57" s="352">
        <f t="shared" si="1"/>
        <v>58.804848849050749</v>
      </c>
      <c r="I57" s="353"/>
    </row>
    <row r="58" spans="1:9" ht="17.100000000000001" customHeight="1">
      <c r="A58" s="369" t="s">
        <v>422</v>
      </c>
      <c r="B58" s="375"/>
      <c r="C58" s="376">
        <v>73529</v>
      </c>
      <c r="D58" s="372">
        <v>22405</v>
      </c>
      <c r="E58" s="373">
        <v>7499101</v>
      </c>
      <c r="F58" s="373">
        <v>4438725</v>
      </c>
      <c r="G58" s="377">
        <f t="shared" si="1"/>
        <v>59.190094919377664</v>
      </c>
      <c r="I58" s="353"/>
    </row>
    <row r="59" spans="1:9" ht="17.100000000000001" customHeight="1">
      <c r="A59" s="378" t="s">
        <v>423</v>
      </c>
      <c r="B59" s="379"/>
      <c r="C59" s="357">
        <v>121617</v>
      </c>
      <c r="D59" s="372">
        <v>43772</v>
      </c>
      <c r="E59" s="359">
        <v>12954936</v>
      </c>
      <c r="F59" s="373">
        <f>SUM(F45,F58)</f>
        <v>7700820</v>
      </c>
      <c r="G59" s="377">
        <f t="shared" si="1"/>
        <v>59.443134261720786</v>
      </c>
      <c r="I59" s="353"/>
    </row>
    <row r="60" spans="1:9" ht="15.75">
      <c r="A60" s="380" t="s">
        <v>363</v>
      </c>
      <c r="B60" s="381"/>
      <c r="C60" s="382"/>
      <c r="D60" s="382"/>
      <c r="E60" s="382"/>
      <c r="F60" s="382"/>
      <c r="G60" s="382"/>
    </row>
    <row r="61" spans="1:9" ht="15.75">
      <c r="A61" s="383" t="s">
        <v>53</v>
      </c>
      <c r="B61" s="380" t="s">
        <v>424</v>
      </c>
      <c r="C61" s="382"/>
      <c r="D61" s="382"/>
      <c r="E61" s="382"/>
      <c r="F61" s="382"/>
      <c r="G61" s="382"/>
    </row>
    <row r="62" spans="1:9" ht="15.75">
      <c r="A62" s="384"/>
      <c r="B62" s="380" t="s">
        <v>425</v>
      </c>
    </row>
  </sheetData>
  <mergeCells count="4">
    <mergeCell ref="A1:G3"/>
    <mergeCell ref="A4:B5"/>
    <mergeCell ref="C4:D5"/>
    <mergeCell ref="E4:E5"/>
  </mergeCells>
  <phoneticPr fontId="4"/>
  <printOptions horizontalCentered="1"/>
  <pageMargins left="0.59055118110236227" right="0.59055118110236227" top="0.59055118110236227" bottom="0.59055118110236227" header="0.51181102362204722" footer="0.51181102362204722"/>
  <pageSetup paperSize="9" scale="105" orientation="portrait"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9177-37B7-4444-978A-804732DF8FA2}">
  <sheetPr>
    <pageSetUpPr fitToPage="1"/>
  </sheetPr>
  <dimension ref="A1:G57"/>
  <sheetViews>
    <sheetView showGridLines="0" view="pageBreakPreview" zoomScale="110" zoomScaleNormal="100" zoomScaleSheetLayoutView="110" workbookViewId="0">
      <selection activeCell="I49" sqref="I49"/>
    </sheetView>
  </sheetViews>
  <sheetFormatPr defaultRowHeight="11.25"/>
  <cols>
    <col min="1" max="1" width="8.6640625" style="390" customWidth="1"/>
    <col min="2" max="2" width="26" style="410" customWidth="1"/>
    <col min="3" max="3" width="10.1640625" style="387" bestFit="1" customWidth="1"/>
    <col min="4" max="4" width="11.1640625" style="387" bestFit="1" customWidth="1"/>
    <col min="5" max="5" width="13.5" style="387" bestFit="1" customWidth="1"/>
    <col min="6" max="6" width="15" style="387" customWidth="1"/>
    <col min="7" max="7" width="16.5" style="387" customWidth="1"/>
    <col min="8" max="256" width="9.33203125" style="387"/>
    <col min="257" max="257" width="8.6640625" style="387" customWidth="1"/>
    <col min="258" max="258" width="26" style="387" customWidth="1"/>
    <col min="259" max="259" width="10.1640625" style="387" bestFit="1" customWidth="1"/>
    <col min="260" max="260" width="11.1640625" style="387" bestFit="1" customWidth="1"/>
    <col min="261" max="261" width="13.5" style="387" bestFit="1" customWidth="1"/>
    <col min="262" max="262" width="15" style="387" customWidth="1"/>
    <col min="263" max="263" width="16.5" style="387" customWidth="1"/>
    <col min="264" max="512" width="9.33203125" style="387"/>
    <col min="513" max="513" width="8.6640625" style="387" customWidth="1"/>
    <col min="514" max="514" width="26" style="387" customWidth="1"/>
    <col min="515" max="515" width="10.1640625" style="387" bestFit="1" customWidth="1"/>
    <col min="516" max="516" width="11.1640625" style="387" bestFit="1" customWidth="1"/>
    <col min="517" max="517" width="13.5" style="387" bestFit="1" customWidth="1"/>
    <col min="518" max="518" width="15" style="387" customWidth="1"/>
    <col min="519" max="519" width="16.5" style="387" customWidth="1"/>
    <col min="520" max="768" width="9.33203125" style="387"/>
    <col min="769" max="769" width="8.6640625" style="387" customWidth="1"/>
    <col min="770" max="770" width="26" style="387" customWidth="1"/>
    <col min="771" max="771" width="10.1640625" style="387" bestFit="1" customWidth="1"/>
    <col min="772" max="772" width="11.1640625" style="387" bestFit="1" customWidth="1"/>
    <col min="773" max="773" width="13.5" style="387" bestFit="1" customWidth="1"/>
    <col min="774" max="774" width="15" style="387" customWidth="1"/>
    <col min="775" max="775" width="16.5" style="387" customWidth="1"/>
    <col min="776" max="1024" width="9.33203125" style="387"/>
    <col min="1025" max="1025" width="8.6640625" style="387" customWidth="1"/>
    <col min="1026" max="1026" width="26" style="387" customWidth="1"/>
    <col min="1027" max="1027" width="10.1640625" style="387" bestFit="1" customWidth="1"/>
    <col min="1028" max="1028" width="11.1640625" style="387" bestFit="1" customWidth="1"/>
    <col min="1029" max="1029" width="13.5" style="387" bestFit="1" customWidth="1"/>
    <col min="1030" max="1030" width="15" style="387" customWidth="1"/>
    <col min="1031" max="1031" width="16.5" style="387" customWidth="1"/>
    <col min="1032" max="1280" width="9.33203125" style="387"/>
    <col min="1281" max="1281" width="8.6640625" style="387" customWidth="1"/>
    <col min="1282" max="1282" width="26" style="387" customWidth="1"/>
    <col min="1283" max="1283" width="10.1640625" style="387" bestFit="1" customWidth="1"/>
    <col min="1284" max="1284" width="11.1640625" style="387" bestFit="1" customWidth="1"/>
    <col min="1285" max="1285" width="13.5" style="387" bestFit="1" customWidth="1"/>
    <col min="1286" max="1286" width="15" style="387" customWidth="1"/>
    <col min="1287" max="1287" width="16.5" style="387" customWidth="1"/>
    <col min="1288" max="1536" width="9.33203125" style="387"/>
    <col min="1537" max="1537" width="8.6640625" style="387" customWidth="1"/>
    <col min="1538" max="1538" width="26" style="387" customWidth="1"/>
    <col min="1539" max="1539" width="10.1640625" style="387" bestFit="1" customWidth="1"/>
    <col min="1540" max="1540" width="11.1640625" style="387" bestFit="1" customWidth="1"/>
    <col min="1541" max="1541" width="13.5" style="387" bestFit="1" customWidth="1"/>
    <col min="1542" max="1542" width="15" style="387" customWidth="1"/>
    <col min="1543" max="1543" width="16.5" style="387" customWidth="1"/>
    <col min="1544" max="1792" width="9.33203125" style="387"/>
    <col min="1793" max="1793" width="8.6640625" style="387" customWidth="1"/>
    <col min="1794" max="1794" width="26" style="387" customWidth="1"/>
    <col min="1795" max="1795" width="10.1640625" style="387" bestFit="1" customWidth="1"/>
    <col min="1796" max="1796" width="11.1640625" style="387" bestFit="1" customWidth="1"/>
    <col min="1797" max="1797" width="13.5" style="387" bestFit="1" customWidth="1"/>
    <col min="1798" max="1798" width="15" style="387" customWidth="1"/>
    <col min="1799" max="1799" width="16.5" style="387" customWidth="1"/>
    <col min="1800" max="2048" width="9.33203125" style="387"/>
    <col min="2049" max="2049" width="8.6640625" style="387" customWidth="1"/>
    <col min="2050" max="2050" width="26" style="387" customWidth="1"/>
    <col min="2051" max="2051" width="10.1640625" style="387" bestFit="1" customWidth="1"/>
    <col min="2052" max="2052" width="11.1640625" style="387" bestFit="1" customWidth="1"/>
    <col min="2053" max="2053" width="13.5" style="387" bestFit="1" customWidth="1"/>
    <col min="2054" max="2054" width="15" style="387" customWidth="1"/>
    <col min="2055" max="2055" width="16.5" style="387" customWidth="1"/>
    <col min="2056" max="2304" width="9.33203125" style="387"/>
    <col min="2305" max="2305" width="8.6640625" style="387" customWidth="1"/>
    <col min="2306" max="2306" width="26" style="387" customWidth="1"/>
    <col min="2307" max="2307" width="10.1640625" style="387" bestFit="1" customWidth="1"/>
    <col min="2308" max="2308" width="11.1640625" style="387" bestFit="1" customWidth="1"/>
    <col min="2309" max="2309" width="13.5" style="387" bestFit="1" customWidth="1"/>
    <col min="2310" max="2310" width="15" style="387" customWidth="1"/>
    <col min="2311" max="2311" width="16.5" style="387" customWidth="1"/>
    <col min="2312" max="2560" width="9.33203125" style="387"/>
    <col min="2561" max="2561" width="8.6640625" style="387" customWidth="1"/>
    <col min="2562" max="2562" width="26" style="387" customWidth="1"/>
    <col min="2563" max="2563" width="10.1640625" style="387" bestFit="1" customWidth="1"/>
    <col min="2564" max="2564" width="11.1640625" style="387" bestFit="1" customWidth="1"/>
    <col min="2565" max="2565" width="13.5" style="387" bestFit="1" customWidth="1"/>
    <col min="2566" max="2566" width="15" style="387" customWidth="1"/>
    <col min="2567" max="2567" width="16.5" style="387" customWidth="1"/>
    <col min="2568" max="2816" width="9.33203125" style="387"/>
    <col min="2817" max="2817" width="8.6640625" style="387" customWidth="1"/>
    <col min="2818" max="2818" width="26" style="387" customWidth="1"/>
    <col min="2819" max="2819" width="10.1640625" style="387" bestFit="1" customWidth="1"/>
    <col min="2820" max="2820" width="11.1640625" style="387" bestFit="1" customWidth="1"/>
    <col min="2821" max="2821" width="13.5" style="387" bestFit="1" customWidth="1"/>
    <col min="2822" max="2822" width="15" style="387" customWidth="1"/>
    <col min="2823" max="2823" width="16.5" style="387" customWidth="1"/>
    <col min="2824" max="3072" width="9.33203125" style="387"/>
    <col min="3073" max="3073" width="8.6640625" style="387" customWidth="1"/>
    <col min="3074" max="3074" width="26" style="387" customWidth="1"/>
    <col min="3075" max="3075" width="10.1640625" style="387" bestFit="1" customWidth="1"/>
    <col min="3076" max="3076" width="11.1640625" style="387" bestFit="1" customWidth="1"/>
    <col min="3077" max="3077" width="13.5" style="387" bestFit="1" customWidth="1"/>
    <col min="3078" max="3078" width="15" style="387" customWidth="1"/>
    <col min="3079" max="3079" width="16.5" style="387" customWidth="1"/>
    <col min="3080" max="3328" width="9.33203125" style="387"/>
    <col min="3329" max="3329" width="8.6640625" style="387" customWidth="1"/>
    <col min="3330" max="3330" width="26" style="387" customWidth="1"/>
    <col min="3331" max="3331" width="10.1640625" style="387" bestFit="1" customWidth="1"/>
    <col min="3332" max="3332" width="11.1640625" style="387" bestFit="1" customWidth="1"/>
    <col min="3333" max="3333" width="13.5" style="387" bestFit="1" customWidth="1"/>
    <col min="3334" max="3334" width="15" style="387" customWidth="1"/>
    <col min="3335" max="3335" width="16.5" style="387" customWidth="1"/>
    <col min="3336" max="3584" width="9.33203125" style="387"/>
    <col min="3585" max="3585" width="8.6640625" style="387" customWidth="1"/>
    <col min="3586" max="3586" width="26" style="387" customWidth="1"/>
    <col min="3587" max="3587" width="10.1640625" style="387" bestFit="1" customWidth="1"/>
    <col min="3588" max="3588" width="11.1640625" style="387" bestFit="1" customWidth="1"/>
    <col min="3589" max="3589" width="13.5" style="387" bestFit="1" customWidth="1"/>
    <col min="3590" max="3590" width="15" style="387" customWidth="1"/>
    <col min="3591" max="3591" width="16.5" style="387" customWidth="1"/>
    <col min="3592" max="3840" width="9.33203125" style="387"/>
    <col min="3841" max="3841" width="8.6640625" style="387" customWidth="1"/>
    <col min="3842" max="3842" width="26" style="387" customWidth="1"/>
    <col min="3843" max="3843" width="10.1640625" style="387" bestFit="1" customWidth="1"/>
    <col min="3844" max="3844" width="11.1640625" style="387" bestFit="1" customWidth="1"/>
    <col min="3845" max="3845" width="13.5" style="387" bestFit="1" customWidth="1"/>
    <col min="3846" max="3846" width="15" style="387" customWidth="1"/>
    <col min="3847" max="3847" width="16.5" style="387" customWidth="1"/>
    <col min="3848" max="4096" width="9.33203125" style="387"/>
    <col min="4097" max="4097" width="8.6640625" style="387" customWidth="1"/>
    <col min="4098" max="4098" width="26" style="387" customWidth="1"/>
    <col min="4099" max="4099" width="10.1640625" style="387" bestFit="1" customWidth="1"/>
    <col min="4100" max="4100" width="11.1640625" style="387" bestFit="1" customWidth="1"/>
    <col min="4101" max="4101" width="13.5" style="387" bestFit="1" customWidth="1"/>
    <col min="4102" max="4102" width="15" style="387" customWidth="1"/>
    <col min="4103" max="4103" width="16.5" style="387" customWidth="1"/>
    <col min="4104" max="4352" width="9.33203125" style="387"/>
    <col min="4353" max="4353" width="8.6640625" style="387" customWidth="1"/>
    <col min="4354" max="4354" width="26" style="387" customWidth="1"/>
    <col min="4355" max="4355" width="10.1640625" style="387" bestFit="1" customWidth="1"/>
    <col min="4356" max="4356" width="11.1640625" style="387" bestFit="1" customWidth="1"/>
    <col min="4357" max="4357" width="13.5" style="387" bestFit="1" customWidth="1"/>
    <col min="4358" max="4358" width="15" style="387" customWidth="1"/>
    <col min="4359" max="4359" width="16.5" style="387" customWidth="1"/>
    <col min="4360" max="4608" width="9.33203125" style="387"/>
    <col min="4609" max="4609" width="8.6640625" style="387" customWidth="1"/>
    <col min="4610" max="4610" width="26" style="387" customWidth="1"/>
    <col min="4611" max="4611" width="10.1640625" style="387" bestFit="1" customWidth="1"/>
    <col min="4612" max="4612" width="11.1640625" style="387" bestFit="1" customWidth="1"/>
    <col min="4613" max="4613" width="13.5" style="387" bestFit="1" customWidth="1"/>
    <col min="4614" max="4614" width="15" style="387" customWidth="1"/>
    <col min="4615" max="4615" width="16.5" style="387" customWidth="1"/>
    <col min="4616" max="4864" width="9.33203125" style="387"/>
    <col min="4865" max="4865" width="8.6640625" style="387" customWidth="1"/>
    <col min="4866" max="4866" width="26" style="387" customWidth="1"/>
    <col min="4867" max="4867" width="10.1640625" style="387" bestFit="1" customWidth="1"/>
    <col min="4868" max="4868" width="11.1640625" style="387" bestFit="1" customWidth="1"/>
    <col min="4869" max="4869" width="13.5" style="387" bestFit="1" customWidth="1"/>
    <col min="4870" max="4870" width="15" style="387" customWidth="1"/>
    <col min="4871" max="4871" width="16.5" style="387" customWidth="1"/>
    <col min="4872" max="5120" width="9.33203125" style="387"/>
    <col min="5121" max="5121" width="8.6640625" style="387" customWidth="1"/>
    <col min="5122" max="5122" width="26" style="387" customWidth="1"/>
    <col min="5123" max="5123" width="10.1640625" style="387" bestFit="1" customWidth="1"/>
    <col min="5124" max="5124" width="11.1640625" style="387" bestFit="1" customWidth="1"/>
    <col min="5125" max="5125" width="13.5" style="387" bestFit="1" customWidth="1"/>
    <col min="5126" max="5126" width="15" style="387" customWidth="1"/>
    <col min="5127" max="5127" width="16.5" style="387" customWidth="1"/>
    <col min="5128" max="5376" width="9.33203125" style="387"/>
    <col min="5377" max="5377" width="8.6640625" style="387" customWidth="1"/>
    <col min="5378" max="5378" width="26" style="387" customWidth="1"/>
    <col min="5379" max="5379" width="10.1640625" style="387" bestFit="1" customWidth="1"/>
    <col min="5380" max="5380" width="11.1640625" style="387" bestFit="1" customWidth="1"/>
    <col min="5381" max="5381" width="13.5" style="387" bestFit="1" customWidth="1"/>
    <col min="5382" max="5382" width="15" style="387" customWidth="1"/>
    <col min="5383" max="5383" width="16.5" style="387" customWidth="1"/>
    <col min="5384" max="5632" width="9.33203125" style="387"/>
    <col min="5633" max="5633" width="8.6640625" style="387" customWidth="1"/>
    <col min="5634" max="5634" width="26" style="387" customWidth="1"/>
    <col min="5635" max="5635" width="10.1640625" style="387" bestFit="1" customWidth="1"/>
    <col min="5636" max="5636" width="11.1640625" style="387" bestFit="1" customWidth="1"/>
    <col min="5637" max="5637" width="13.5" style="387" bestFit="1" customWidth="1"/>
    <col min="5638" max="5638" width="15" style="387" customWidth="1"/>
    <col min="5639" max="5639" width="16.5" style="387" customWidth="1"/>
    <col min="5640" max="5888" width="9.33203125" style="387"/>
    <col min="5889" max="5889" width="8.6640625" style="387" customWidth="1"/>
    <col min="5890" max="5890" width="26" style="387" customWidth="1"/>
    <col min="5891" max="5891" width="10.1640625" style="387" bestFit="1" customWidth="1"/>
    <col min="5892" max="5892" width="11.1640625" style="387" bestFit="1" customWidth="1"/>
    <col min="5893" max="5893" width="13.5" style="387" bestFit="1" customWidth="1"/>
    <col min="5894" max="5894" width="15" style="387" customWidth="1"/>
    <col min="5895" max="5895" width="16.5" style="387" customWidth="1"/>
    <col min="5896" max="6144" width="9.33203125" style="387"/>
    <col min="6145" max="6145" width="8.6640625" style="387" customWidth="1"/>
    <col min="6146" max="6146" width="26" style="387" customWidth="1"/>
    <col min="6147" max="6147" width="10.1640625" style="387" bestFit="1" customWidth="1"/>
    <col min="6148" max="6148" width="11.1640625" style="387" bestFit="1" customWidth="1"/>
    <col min="6149" max="6149" width="13.5" style="387" bestFit="1" customWidth="1"/>
    <col min="6150" max="6150" width="15" style="387" customWidth="1"/>
    <col min="6151" max="6151" width="16.5" style="387" customWidth="1"/>
    <col min="6152" max="6400" width="9.33203125" style="387"/>
    <col min="6401" max="6401" width="8.6640625" style="387" customWidth="1"/>
    <col min="6402" max="6402" width="26" style="387" customWidth="1"/>
    <col min="6403" max="6403" width="10.1640625" style="387" bestFit="1" customWidth="1"/>
    <col min="6404" max="6404" width="11.1640625" style="387" bestFit="1" customWidth="1"/>
    <col min="6405" max="6405" width="13.5" style="387" bestFit="1" customWidth="1"/>
    <col min="6406" max="6406" width="15" style="387" customWidth="1"/>
    <col min="6407" max="6407" width="16.5" style="387" customWidth="1"/>
    <col min="6408" max="6656" width="9.33203125" style="387"/>
    <col min="6657" max="6657" width="8.6640625" style="387" customWidth="1"/>
    <col min="6658" max="6658" width="26" style="387" customWidth="1"/>
    <col min="6659" max="6659" width="10.1640625" style="387" bestFit="1" customWidth="1"/>
    <col min="6660" max="6660" width="11.1640625" style="387" bestFit="1" customWidth="1"/>
    <col min="6661" max="6661" width="13.5" style="387" bestFit="1" customWidth="1"/>
    <col min="6662" max="6662" width="15" style="387" customWidth="1"/>
    <col min="6663" max="6663" width="16.5" style="387" customWidth="1"/>
    <col min="6664" max="6912" width="9.33203125" style="387"/>
    <col min="6913" max="6913" width="8.6640625" style="387" customWidth="1"/>
    <col min="6914" max="6914" width="26" style="387" customWidth="1"/>
    <col min="6915" max="6915" width="10.1640625" style="387" bestFit="1" customWidth="1"/>
    <col min="6916" max="6916" width="11.1640625" style="387" bestFit="1" customWidth="1"/>
    <col min="6917" max="6917" width="13.5" style="387" bestFit="1" customWidth="1"/>
    <col min="6918" max="6918" width="15" style="387" customWidth="1"/>
    <col min="6919" max="6919" width="16.5" style="387" customWidth="1"/>
    <col min="6920" max="7168" width="9.33203125" style="387"/>
    <col min="7169" max="7169" width="8.6640625" style="387" customWidth="1"/>
    <col min="7170" max="7170" width="26" style="387" customWidth="1"/>
    <col min="7171" max="7171" width="10.1640625" style="387" bestFit="1" customWidth="1"/>
    <col min="7172" max="7172" width="11.1640625" style="387" bestFit="1" customWidth="1"/>
    <col min="7173" max="7173" width="13.5" style="387" bestFit="1" customWidth="1"/>
    <col min="7174" max="7174" width="15" style="387" customWidth="1"/>
    <col min="7175" max="7175" width="16.5" style="387" customWidth="1"/>
    <col min="7176" max="7424" width="9.33203125" style="387"/>
    <col min="7425" max="7425" width="8.6640625" style="387" customWidth="1"/>
    <col min="7426" max="7426" width="26" style="387" customWidth="1"/>
    <col min="7427" max="7427" width="10.1640625" style="387" bestFit="1" customWidth="1"/>
    <col min="7428" max="7428" width="11.1640625" style="387" bestFit="1" customWidth="1"/>
    <col min="7429" max="7429" width="13.5" style="387" bestFit="1" customWidth="1"/>
    <col min="7430" max="7430" width="15" style="387" customWidth="1"/>
    <col min="7431" max="7431" width="16.5" style="387" customWidth="1"/>
    <col min="7432" max="7680" width="9.33203125" style="387"/>
    <col min="7681" max="7681" width="8.6640625" style="387" customWidth="1"/>
    <col min="7682" max="7682" width="26" style="387" customWidth="1"/>
    <col min="7683" max="7683" width="10.1640625" style="387" bestFit="1" customWidth="1"/>
    <col min="7684" max="7684" width="11.1640625" style="387" bestFit="1" customWidth="1"/>
    <col min="7685" max="7685" width="13.5" style="387" bestFit="1" customWidth="1"/>
    <col min="7686" max="7686" width="15" style="387" customWidth="1"/>
    <col min="7687" max="7687" width="16.5" style="387" customWidth="1"/>
    <col min="7688" max="7936" width="9.33203125" style="387"/>
    <col min="7937" max="7937" width="8.6640625" style="387" customWidth="1"/>
    <col min="7938" max="7938" width="26" style="387" customWidth="1"/>
    <col min="7939" max="7939" width="10.1640625" style="387" bestFit="1" customWidth="1"/>
    <col min="7940" max="7940" width="11.1640625" style="387" bestFit="1" customWidth="1"/>
    <col min="7941" max="7941" width="13.5" style="387" bestFit="1" customWidth="1"/>
    <col min="7942" max="7942" width="15" style="387" customWidth="1"/>
    <col min="7943" max="7943" width="16.5" style="387" customWidth="1"/>
    <col min="7944" max="8192" width="9.33203125" style="387"/>
    <col min="8193" max="8193" width="8.6640625" style="387" customWidth="1"/>
    <col min="8194" max="8194" width="26" style="387" customWidth="1"/>
    <col min="8195" max="8195" width="10.1640625" style="387" bestFit="1" customWidth="1"/>
    <col min="8196" max="8196" width="11.1640625" style="387" bestFit="1" customWidth="1"/>
    <col min="8197" max="8197" width="13.5" style="387" bestFit="1" customWidth="1"/>
    <col min="8198" max="8198" width="15" style="387" customWidth="1"/>
    <col min="8199" max="8199" width="16.5" style="387" customWidth="1"/>
    <col min="8200" max="8448" width="9.33203125" style="387"/>
    <col min="8449" max="8449" width="8.6640625" style="387" customWidth="1"/>
    <col min="8450" max="8450" width="26" style="387" customWidth="1"/>
    <col min="8451" max="8451" width="10.1640625" style="387" bestFit="1" customWidth="1"/>
    <col min="8452" max="8452" width="11.1640625" style="387" bestFit="1" customWidth="1"/>
    <col min="8453" max="8453" width="13.5" style="387" bestFit="1" customWidth="1"/>
    <col min="8454" max="8454" width="15" style="387" customWidth="1"/>
    <col min="8455" max="8455" width="16.5" style="387" customWidth="1"/>
    <col min="8456" max="8704" width="9.33203125" style="387"/>
    <col min="8705" max="8705" width="8.6640625" style="387" customWidth="1"/>
    <col min="8706" max="8706" width="26" style="387" customWidth="1"/>
    <col min="8707" max="8707" width="10.1640625" style="387" bestFit="1" customWidth="1"/>
    <col min="8708" max="8708" width="11.1640625" style="387" bestFit="1" customWidth="1"/>
    <col min="8709" max="8709" width="13.5" style="387" bestFit="1" customWidth="1"/>
    <col min="8710" max="8710" width="15" style="387" customWidth="1"/>
    <col min="8711" max="8711" width="16.5" style="387" customWidth="1"/>
    <col min="8712" max="8960" width="9.33203125" style="387"/>
    <col min="8961" max="8961" width="8.6640625" style="387" customWidth="1"/>
    <col min="8962" max="8962" width="26" style="387" customWidth="1"/>
    <col min="8963" max="8963" width="10.1640625" style="387" bestFit="1" customWidth="1"/>
    <col min="8964" max="8964" width="11.1640625" style="387" bestFit="1" customWidth="1"/>
    <col min="8965" max="8965" width="13.5" style="387" bestFit="1" customWidth="1"/>
    <col min="8966" max="8966" width="15" style="387" customWidth="1"/>
    <col min="8967" max="8967" width="16.5" style="387" customWidth="1"/>
    <col min="8968" max="9216" width="9.33203125" style="387"/>
    <col min="9217" max="9217" width="8.6640625" style="387" customWidth="1"/>
    <col min="9218" max="9218" width="26" style="387" customWidth="1"/>
    <col min="9219" max="9219" width="10.1640625" style="387" bestFit="1" customWidth="1"/>
    <col min="9220" max="9220" width="11.1640625" style="387" bestFit="1" customWidth="1"/>
    <col min="9221" max="9221" width="13.5" style="387" bestFit="1" customWidth="1"/>
    <col min="9222" max="9222" width="15" style="387" customWidth="1"/>
    <col min="9223" max="9223" width="16.5" style="387" customWidth="1"/>
    <col min="9224" max="9472" width="9.33203125" style="387"/>
    <col min="9473" max="9473" width="8.6640625" style="387" customWidth="1"/>
    <col min="9474" max="9474" width="26" style="387" customWidth="1"/>
    <col min="9475" max="9475" width="10.1640625" style="387" bestFit="1" customWidth="1"/>
    <col min="9476" max="9476" width="11.1640625" style="387" bestFit="1" customWidth="1"/>
    <col min="9477" max="9477" width="13.5" style="387" bestFit="1" customWidth="1"/>
    <col min="9478" max="9478" width="15" style="387" customWidth="1"/>
    <col min="9479" max="9479" width="16.5" style="387" customWidth="1"/>
    <col min="9480" max="9728" width="9.33203125" style="387"/>
    <col min="9729" max="9729" width="8.6640625" style="387" customWidth="1"/>
    <col min="9730" max="9730" width="26" style="387" customWidth="1"/>
    <col min="9731" max="9731" width="10.1640625" style="387" bestFit="1" customWidth="1"/>
    <col min="9732" max="9732" width="11.1640625" style="387" bestFit="1" customWidth="1"/>
    <col min="9733" max="9733" width="13.5" style="387" bestFit="1" customWidth="1"/>
    <col min="9734" max="9734" width="15" style="387" customWidth="1"/>
    <col min="9735" max="9735" width="16.5" style="387" customWidth="1"/>
    <col min="9736" max="9984" width="9.33203125" style="387"/>
    <col min="9985" max="9985" width="8.6640625" style="387" customWidth="1"/>
    <col min="9986" max="9986" width="26" style="387" customWidth="1"/>
    <col min="9987" max="9987" width="10.1640625" style="387" bestFit="1" customWidth="1"/>
    <col min="9988" max="9988" width="11.1640625" style="387" bestFit="1" customWidth="1"/>
    <col min="9989" max="9989" width="13.5" style="387" bestFit="1" customWidth="1"/>
    <col min="9990" max="9990" width="15" style="387" customWidth="1"/>
    <col min="9991" max="9991" width="16.5" style="387" customWidth="1"/>
    <col min="9992" max="10240" width="9.33203125" style="387"/>
    <col min="10241" max="10241" width="8.6640625" style="387" customWidth="1"/>
    <col min="10242" max="10242" width="26" style="387" customWidth="1"/>
    <col min="10243" max="10243" width="10.1640625" style="387" bestFit="1" customWidth="1"/>
    <col min="10244" max="10244" width="11.1640625" style="387" bestFit="1" customWidth="1"/>
    <col min="10245" max="10245" width="13.5" style="387" bestFit="1" customWidth="1"/>
    <col min="10246" max="10246" width="15" style="387" customWidth="1"/>
    <col min="10247" max="10247" width="16.5" style="387" customWidth="1"/>
    <col min="10248" max="10496" width="9.33203125" style="387"/>
    <col min="10497" max="10497" width="8.6640625" style="387" customWidth="1"/>
    <col min="10498" max="10498" width="26" style="387" customWidth="1"/>
    <col min="10499" max="10499" width="10.1640625" style="387" bestFit="1" customWidth="1"/>
    <col min="10500" max="10500" width="11.1640625" style="387" bestFit="1" customWidth="1"/>
    <col min="10501" max="10501" width="13.5" style="387" bestFit="1" customWidth="1"/>
    <col min="10502" max="10502" width="15" style="387" customWidth="1"/>
    <col min="10503" max="10503" width="16.5" style="387" customWidth="1"/>
    <col min="10504" max="10752" width="9.33203125" style="387"/>
    <col min="10753" max="10753" width="8.6640625" style="387" customWidth="1"/>
    <col min="10754" max="10754" width="26" style="387" customWidth="1"/>
    <col min="10755" max="10755" width="10.1640625" style="387" bestFit="1" customWidth="1"/>
    <col min="10756" max="10756" width="11.1640625" style="387" bestFit="1" customWidth="1"/>
    <col min="10757" max="10757" width="13.5" style="387" bestFit="1" customWidth="1"/>
    <col min="10758" max="10758" width="15" style="387" customWidth="1"/>
    <col min="10759" max="10759" width="16.5" style="387" customWidth="1"/>
    <col min="10760" max="11008" width="9.33203125" style="387"/>
    <col min="11009" max="11009" width="8.6640625" style="387" customWidth="1"/>
    <col min="11010" max="11010" width="26" style="387" customWidth="1"/>
    <col min="11011" max="11011" width="10.1640625" style="387" bestFit="1" customWidth="1"/>
    <col min="11012" max="11012" width="11.1640625" style="387" bestFit="1" customWidth="1"/>
    <col min="11013" max="11013" width="13.5" style="387" bestFit="1" customWidth="1"/>
    <col min="11014" max="11014" width="15" style="387" customWidth="1"/>
    <col min="11015" max="11015" width="16.5" style="387" customWidth="1"/>
    <col min="11016" max="11264" width="9.33203125" style="387"/>
    <col min="11265" max="11265" width="8.6640625" style="387" customWidth="1"/>
    <col min="11266" max="11266" width="26" style="387" customWidth="1"/>
    <col min="11267" max="11267" width="10.1640625" style="387" bestFit="1" customWidth="1"/>
    <col min="11268" max="11268" width="11.1640625" style="387" bestFit="1" customWidth="1"/>
    <col min="11269" max="11269" width="13.5" style="387" bestFit="1" customWidth="1"/>
    <col min="11270" max="11270" width="15" style="387" customWidth="1"/>
    <col min="11271" max="11271" width="16.5" style="387" customWidth="1"/>
    <col min="11272" max="11520" width="9.33203125" style="387"/>
    <col min="11521" max="11521" width="8.6640625" style="387" customWidth="1"/>
    <col min="11522" max="11522" width="26" style="387" customWidth="1"/>
    <col min="11523" max="11523" width="10.1640625" style="387" bestFit="1" customWidth="1"/>
    <col min="11524" max="11524" width="11.1640625" style="387" bestFit="1" customWidth="1"/>
    <col min="11525" max="11525" width="13.5" style="387" bestFit="1" customWidth="1"/>
    <col min="11526" max="11526" width="15" style="387" customWidth="1"/>
    <col min="11527" max="11527" width="16.5" style="387" customWidth="1"/>
    <col min="11528" max="11776" width="9.33203125" style="387"/>
    <col min="11777" max="11777" width="8.6640625" style="387" customWidth="1"/>
    <col min="11778" max="11778" width="26" style="387" customWidth="1"/>
    <col min="11779" max="11779" width="10.1640625" style="387" bestFit="1" customWidth="1"/>
    <col min="11780" max="11780" width="11.1640625" style="387" bestFit="1" customWidth="1"/>
    <col min="11781" max="11781" width="13.5" style="387" bestFit="1" customWidth="1"/>
    <col min="11782" max="11782" width="15" style="387" customWidth="1"/>
    <col min="11783" max="11783" width="16.5" style="387" customWidth="1"/>
    <col min="11784" max="12032" width="9.33203125" style="387"/>
    <col min="12033" max="12033" width="8.6640625" style="387" customWidth="1"/>
    <col min="12034" max="12034" width="26" style="387" customWidth="1"/>
    <col min="12035" max="12035" width="10.1640625" style="387" bestFit="1" customWidth="1"/>
    <col min="12036" max="12036" width="11.1640625" style="387" bestFit="1" customWidth="1"/>
    <col min="12037" max="12037" width="13.5" style="387" bestFit="1" customWidth="1"/>
    <col min="12038" max="12038" width="15" style="387" customWidth="1"/>
    <col min="12039" max="12039" width="16.5" style="387" customWidth="1"/>
    <col min="12040" max="12288" width="9.33203125" style="387"/>
    <col min="12289" max="12289" width="8.6640625" style="387" customWidth="1"/>
    <col min="12290" max="12290" width="26" style="387" customWidth="1"/>
    <col min="12291" max="12291" width="10.1640625" style="387" bestFit="1" customWidth="1"/>
    <col min="12292" max="12292" width="11.1640625" style="387" bestFit="1" customWidth="1"/>
    <col min="12293" max="12293" width="13.5" style="387" bestFit="1" customWidth="1"/>
    <col min="12294" max="12294" width="15" style="387" customWidth="1"/>
    <col min="12295" max="12295" width="16.5" style="387" customWidth="1"/>
    <col min="12296" max="12544" width="9.33203125" style="387"/>
    <col min="12545" max="12545" width="8.6640625" style="387" customWidth="1"/>
    <col min="12546" max="12546" width="26" style="387" customWidth="1"/>
    <col min="12547" max="12547" width="10.1640625" style="387" bestFit="1" customWidth="1"/>
    <col min="12548" max="12548" width="11.1640625" style="387" bestFit="1" customWidth="1"/>
    <col min="12549" max="12549" width="13.5" style="387" bestFit="1" customWidth="1"/>
    <col min="12550" max="12550" width="15" style="387" customWidth="1"/>
    <col min="12551" max="12551" width="16.5" style="387" customWidth="1"/>
    <col min="12552" max="12800" width="9.33203125" style="387"/>
    <col min="12801" max="12801" width="8.6640625" style="387" customWidth="1"/>
    <col min="12802" max="12802" width="26" style="387" customWidth="1"/>
    <col min="12803" max="12803" width="10.1640625" style="387" bestFit="1" customWidth="1"/>
    <col min="12804" max="12804" width="11.1640625" style="387" bestFit="1" customWidth="1"/>
    <col min="12805" max="12805" width="13.5" style="387" bestFit="1" customWidth="1"/>
    <col min="12806" max="12806" width="15" style="387" customWidth="1"/>
    <col min="12807" max="12807" width="16.5" style="387" customWidth="1"/>
    <col min="12808" max="13056" width="9.33203125" style="387"/>
    <col min="13057" max="13057" width="8.6640625" style="387" customWidth="1"/>
    <col min="13058" max="13058" width="26" style="387" customWidth="1"/>
    <col min="13059" max="13059" width="10.1640625" style="387" bestFit="1" customWidth="1"/>
    <col min="13060" max="13060" width="11.1640625" style="387" bestFit="1" customWidth="1"/>
    <col min="13061" max="13061" width="13.5" style="387" bestFit="1" customWidth="1"/>
    <col min="13062" max="13062" width="15" style="387" customWidth="1"/>
    <col min="13063" max="13063" width="16.5" style="387" customWidth="1"/>
    <col min="13064" max="13312" width="9.33203125" style="387"/>
    <col min="13313" max="13313" width="8.6640625" style="387" customWidth="1"/>
    <col min="13314" max="13314" width="26" style="387" customWidth="1"/>
    <col min="13315" max="13315" width="10.1640625" style="387" bestFit="1" customWidth="1"/>
    <col min="13316" max="13316" width="11.1640625" style="387" bestFit="1" customWidth="1"/>
    <col min="13317" max="13317" width="13.5" style="387" bestFit="1" customWidth="1"/>
    <col min="13318" max="13318" width="15" style="387" customWidth="1"/>
    <col min="13319" max="13319" width="16.5" style="387" customWidth="1"/>
    <col min="13320" max="13568" width="9.33203125" style="387"/>
    <col min="13569" max="13569" width="8.6640625" style="387" customWidth="1"/>
    <col min="13570" max="13570" width="26" style="387" customWidth="1"/>
    <col min="13571" max="13571" width="10.1640625" style="387" bestFit="1" customWidth="1"/>
    <col min="13572" max="13572" width="11.1640625" style="387" bestFit="1" customWidth="1"/>
    <col min="13573" max="13573" width="13.5" style="387" bestFit="1" customWidth="1"/>
    <col min="13574" max="13574" width="15" style="387" customWidth="1"/>
    <col min="13575" max="13575" width="16.5" style="387" customWidth="1"/>
    <col min="13576" max="13824" width="9.33203125" style="387"/>
    <col min="13825" max="13825" width="8.6640625" style="387" customWidth="1"/>
    <col min="13826" max="13826" width="26" style="387" customWidth="1"/>
    <col min="13827" max="13827" width="10.1640625" style="387" bestFit="1" customWidth="1"/>
    <col min="13828" max="13828" width="11.1640625" style="387" bestFit="1" customWidth="1"/>
    <col min="13829" max="13829" width="13.5" style="387" bestFit="1" customWidth="1"/>
    <col min="13830" max="13830" width="15" style="387" customWidth="1"/>
    <col min="13831" max="13831" width="16.5" style="387" customWidth="1"/>
    <col min="13832" max="14080" width="9.33203125" style="387"/>
    <col min="14081" max="14081" width="8.6640625" style="387" customWidth="1"/>
    <col min="14082" max="14082" width="26" style="387" customWidth="1"/>
    <col min="14083" max="14083" width="10.1640625" style="387" bestFit="1" customWidth="1"/>
    <col min="14084" max="14084" width="11.1640625" style="387" bestFit="1" customWidth="1"/>
    <col min="14085" max="14085" width="13.5" style="387" bestFit="1" customWidth="1"/>
    <col min="14086" max="14086" width="15" style="387" customWidth="1"/>
    <col min="14087" max="14087" width="16.5" style="387" customWidth="1"/>
    <col min="14088" max="14336" width="9.33203125" style="387"/>
    <col min="14337" max="14337" width="8.6640625" style="387" customWidth="1"/>
    <col min="14338" max="14338" width="26" style="387" customWidth="1"/>
    <col min="14339" max="14339" width="10.1640625" style="387" bestFit="1" customWidth="1"/>
    <col min="14340" max="14340" width="11.1640625" style="387" bestFit="1" customWidth="1"/>
    <col min="14341" max="14341" width="13.5" style="387" bestFit="1" customWidth="1"/>
    <col min="14342" max="14342" width="15" style="387" customWidth="1"/>
    <col min="14343" max="14343" width="16.5" style="387" customWidth="1"/>
    <col min="14344" max="14592" width="9.33203125" style="387"/>
    <col min="14593" max="14593" width="8.6640625" style="387" customWidth="1"/>
    <col min="14594" max="14594" width="26" style="387" customWidth="1"/>
    <col min="14595" max="14595" width="10.1640625" style="387" bestFit="1" customWidth="1"/>
    <col min="14596" max="14596" width="11.1640625" style="387" bestFit="1" customWidth="1"/>
    <col min="14597" max="14597" width="13.5" style="387" bestFit="1" customWidth="1"/>
    <col min="14598" max="14598" width="15" style="387" customWidth="1"/>
    <col min="14599" max="14599" width="16.5" style="387" customWidth="1"/>
    <col min="14600" max="14848" width="9.33203125" style="387"/>
    <col min="14849" max="14849" width="8.6640625" style="387" customWidth="1"/>
    <col min="14850" max="14850" width="26" style="387" customWidth="1"/>
    <col min="14851" max="14851" width="10.1640625" style="387" bestFit="1" customWidth="1"/>
    <col min="14852" max="14852" width="11.1640625" style="387" bestFit="1" customWidth="1"/>
    <col min="14853" max="14853" width="13.5" style="387" bestFit="1" customWidth="1"/>
    <col min="14854" max="14854" width="15" style="387" customWidth="1"/>
    <col min="14855" max="14855" width="16.5" style="387" customWidth="1"/>
    <col min="14856" max="15104" width="9.33203125" style="387"/>
    <col min="15105" max="15105" width="8.6640625" style="387" customWidth="1"/>
    <col min="15106" max="15106" width="26" style="387" customWidth="1"/>
    <col min="15107" max="15107" width="10.1640625" style="387" bestFit="1" customWidth="1"/>
    <col min="15108" max="15108" width="11.1640625" style="387" bestFit="1" customWidth="1"/>
    <col min="15109" max="15109" width="13.5" style="387" bestFit="1" customWidth="1"/>
    <col min="15110" max="15110" width="15" style="387" customWidth="1"/>
    <col min="15111" max="15111" width="16.5" style="387" customWidth="1"/>
    <col min="15112" max="15360" width="9.33203125" style="387"/>
    <col min="15361" max="15361" width="8.6640625" style="387" customWidth="1"/>
    <col min="15362" max="15362" width="26" style="387" customWidth="1"/>
    <col min="15363" max="15363" width="10.1640625" style="387" bestFit="1" customWidth="1"/>
    <col min="15364" max="15364" width="11.1640625" style="387" bestFit="1" customWidth="1"/>
    <col min="15365" max="15365" width="13.5" style="387" bestFit="1" customWidth="1"/>
    <col min="15366" max="15366" width="15" style="387" customWidth="1"/>
    <col min="15367" max="15367" width="16.5" style="387" customWidth="1"/>
    <col min="15368" max="15616" width="9.33203125" style="387"/>
    <col min="15617" max="15617" width="8.6640625" style="387" customWidth="1"/>
    <col min="15618" max="15618" width="26" style="387" customWidth="1"/>
    <col min="15619" max="15619" width="10.1640625" style="387" bestFit="1" customWidth="1"/>
    <col min="15620" max="15620" width="11.1640625" style="387" bestFit="1" customWidth="1"/>
    <col min="15621" max="15621" width="13.5" style="387" bestFit="1" customWidth="1"/>
    <col min="15622" max="15622" width="15" style="387" customWidth="1"/>
    <col min="15623" max="15623" width="16.5" style="387" customWidth="1"/>
    <col min="15624" max="15872" width="9.33203125" style="387"/>
    <col min="15873" max="15873" width="8.6640625" style="387" customWidth="1"/>
    <col min="15874" max="15874" width="26" style="387" customWidth="1"/>
    <col min="15875" max="15875" width="10.1640625" style="387" bestFit="1" customWidth="1"/>
    <col min="15876" max="15876" width="11.1640625" style="387" bestFit="1" customWidth="1"/>
    <col min="15877" max="15877" width="13.5" style="387" bestFit="1" customWidth="1"/>
    <col min="15878" max="15878" width="15" style="387" customWidth="1"/>
    <col min="15879" max="15879" width="16.5" style="387" customWidth="1"/>
    <col min="15880" max="16128" width="9.33203125" style="387"/>
    <col min="16129" max="16129" width="8.6640625" style="387" customWidth="1"/>
    <col min="16130" max="16130" width="26" style="387" customWidth="1"/>
    <col min="16131" max="16131" width="10.1640625" style="387" bestFit="1" customWidth="1"/>
    <col min="16132" max="16132" width="11.1640625" style="387" bestFit="1" customWidth="1"/>
    <col min="16133" max="16133" width="13.5" style="387" bestFit="1" customWidth="1"/>
    <col min="16134" max="16134" width="15" style="387" customWidth="1"/>
    <col min="16135" max="16135" width="16.5" style="387" customWidth="1"/>
    <col min="16136" max="16384" width="9.33203125" style="387"/>
  </cols>
  <sheetData>
    <row r="1" spans="1:7" s="386" customFormat="1" ht="20.100000000000001" customHeight="1">
      <c r="A1" s="523" t="s">
        <v>426</v>
      </c>
      <c r="B1" s="523"/>
      <c r="C1" s="523"/>
      <c r="D1" s="523"/>
      <c r="E1" s="523"/>
      <c r="F1" s="523"/>
      <c r="G1" s="523"/>
    </row>
    <row r="2" spans="1:7" ht="12.95" customHeight="1">
      <c r="A2" s="523"/>
      <c r="B2" s="523"/>
      <c r="C2" s="523"/>
      <c r="D2" s="523"/>
      <c r="E2" s="523"/>
      <c r="F2" s="523"/>
      <c r="G2" s="523"/>
    </row>
    <row r="3" spans="1:7" s="389" customFormat="1" ht="12.95" customHeight="1" thickBot="1">
      <c r="A3" s="388"/>
      <c r="B3" s="304"/>
      <c r="C3" s="304"/>
      <c r="D3" s="304"/>
      <c r="E3" s="304"/>
      <c r="F3" s="304"/>
      <c r="G3" s="304"/>
    </row>
    <row r="4" spans="1:7" s="390" customFormat="1" ht="15" customHeight="1">
      <c r="A4" s="524" t="s">
        <v>427</v>
      </c>
      <c r="B4" s="525"/>
      <c r="C4" s="527" t="s">
        <v>369</v>
      </c>
      <c r="D4" s="528"/>
      <c r="E4" s="531" t="s">
        <v>370</v>
      </c>
      <c r="F4" s="533" t="s">
        <v>371</v>
      </c>
      <c r="G4" s="534"/>
    </row>
    <row r="5" spans="1:7" s="393" customFormat="1" ht="15" customHeight="1">
      <c r="A5" s="526"/>
      <c r="B5" s="520"/>
      <c r="C5" s="529"/>
      <c r="D5" s="530"/>
      <c r="E5" s="532"/>
      <c r="F5" s="391" t="s">
        <v>372</v>
      </c>
      <c r="G5" s="392" t="s">
        <v>428</v>
      </c>
    </row>
    <row r="6" spans="1:7" s="393" customFormat="1" ht="17.100000000000001" customHeight="1">
      <c r="A6" s="394">
        <v>1</v>
      </c>
      <c r="B6" s="395" t="s">
        <v>429</v>
      </c>
      <c r="C6" s="396">
        <v>4630</v>
      </c>
      <c r="D6" s="397">
        <v>1435</v>
      </c>
      <c r="E6" s="398">
        <v>415819</v>
      </c>
      <c r="F6" s="398">
        <v>265170</v>
      </c>
      <c r="G6" s="399">
        <v>63.770534775948185</v>
      </c>
    </row>
    <row r="7" spans="1:7" ht="17.100000000000001" customHeight="1">
      <c r="A7" s="394">
        <v>2</v>
      </c>
      <c r="B7" s="395" t="s">
        <v>430</v>
      </c>
      <c r="C7" s="396">
        <v>1263</v>
      </c>
      <c r="D7" s="397">
        <v>614</v>
      </c>
      <c r="E7" s="398">
        <v>119419</v>
      </c>
      <c r="F7" s="398">
        <v>81246</v>
      </c>
      <c r="G7" s="399">
        <v>68.034399886115267</v>
      </c>
    </row>
    <row r="8" spans="1:7" ht="17.100000000000001" customHeight="1">
      <c r="A8" s="394">
        <v>3</v>
      </c>
      <c r="B8" s="395" t="s">
        <v>431</v>
      </c>
      <c r="C8" s="396">
        <v>1377</v>
      </c>
      <c r="D8" s="397">
        <v>711</v>
      </c>
      <c r="E8" s="398">
        <v>138923</v>
      </c>
      <c r="F8" s="398">
        <v>90404</v>
      </c>
      <c r="G8" s="399">
        <v>65.07489760514818</v>
      </c>
    </row>
    <row r="9" spans="1:7" ht="17.100000000000001" customHeight="1">
      <c r="A9" s="394">
        <v>4</v>
      </c>
      <c r="B9" s="395" t="s">
        <v>432</v>
      </c>
      <c r="C9" s="396">
        <v>2333</v>
      </c>
      <c r="D9" s="397">
        <v>785</v>
      </c>
      <c r="E9" s="398">
        <v>217603</v>
      </c>
      <c r="F9" s="398">
        <v>141393</v>
      </c>
      <c r="G9" s="399">
        <v>64.97750490572281</v>
      </c>
    </row>
    <row r="10" spans="1:7" ht="17.100000000000001" customHeight="1">
      <c r="A10" s="394">
        <v>5</v>
      </c>
      <c r="B10" s="395" t="s">
        <v>433</v>
      </c>
      <c r="C10" s="396">
        <v>888</v>
      </c>
      <c r="D10" s="397">
        <v>413</v>
      </c>
      <c r="E10" s="398">
        <v>82633</v>
      </c>
      <c r="F10" s="398">
        <v>60746</v>
      </c>
      <c r="G10" s="399">
        <v>73.513003279561445</v>
      </c>
    </row>
    <row r="11" spans="1:7" ht="17.100000000000001" customHeight="1">
      <c r="A11" s="394">
        <v>6</v>
      </c>
      <c r="B11" s="395" t="s">
        <v>434</v>
      </c>
      <c r="C11" s="396">
        <v>1158</v>
      </c>
      <c r="D11" s="397">
        <v>451</v>
      </c>
      <c r="E11" s="398">
        <v>111857</v>
      </c>
      <c r="F11" s="398">
        <v>77298</v>
      </c>
      <c r="G11" s="399">
        <v>69.104302815201564</v>
      </c>
    </row>
    <row r="12" spans="1:7" ht="17.100000000000001" customHeight="1">
      <c r="A12" s="394">
        <v>7</v>
      </c>
      <c r="B12" s="395" t="s">
        <v>435</v>
      </c>
      <c r="C12" s="396">
        <v>1981</v>
      </c>
      <c r="D12" s="397">
        <v>817</v>
      </c>
      <c r="E12" s="398">
        <v>188168</v>
      </c>
      <c r="F12" s="398">
        <v>116020</v>
      </c>
      <c r="G12" s="399">
        <v>61.657667616172787</v>
      </c>
    </row>
    <row r="13" spans="1:7" ht="17.100000000000001" customHeight="1">
      <c r="A13" s="394">
        <v>8</v>
      </c>
      <c r="B13" s="395" t="s">
        <v>436</v>
      </c>
      <c r="C13" s="396">
        <v>2489</v>
      </c>
      <c r="D13" s="397">
        <v>974</v>
      </c>
      <c r="E13" s="398">
        <v>283688</v>
      </c>
      <c r="F13" s="398">
        <v>174135</v>
      </c>
      <c r="G13" s="399">
        <v>61.382575223484956</v>
      </c>
    </row>
    <row r="14" spans="1:7" ht="17.100000000000001" customHeight="1">
      <c r="A14" s="394">
        <v>9</v>
      </c>
      <c r="B14" s="395" t="s">
        <v>437</v>
      </c>
      <c r="C14" s="396">
        <v>2014</v>
      </c>
      <c r="D14" s="397">
        <v>763</v>
      </c>
      <c r="E14" s="398">
        <v>215844</v>
      </c>
      <c r="F14" s="398">
        <v>136589</v>
      </c>
      <c r="G14" s="399">
        <v>63.281351346342731</v>
      </c>
    </row>
    <row r="15" spans="1:7" ht="17.100000000000001" customHeight="1">
      <c r="A15" s="394">
        <v>10</v>
      </c>
      <c r="B15" s="395" t="s">
        <v>438</v>
      </c>
      <c r="C15" s="396">
        <v>2081</v>
      </c>
      <c r="D15" s="397">
        <v>777</v>
      </c>
      <c r="E15" s="398">
        <v>201534</v>
      </c>
      <c r="F15" s="398">
        <v>121595</v>
      </c>
      <c r="G15" s="399">
        <v>60.334732600950716</v>
      </c>
    </row>
    <row r="16" spans="1:7" ht="17.100000000000001" customHeight="1">
      <c r="A16" s="394">
        <v>11</v>
      </c>
      <c r="B16" s="395" t="s">
        <v>439</v>
      </c>
      <c r="C16" s="396">
        <v>5492</v>
      </c>
      <c r="D16" s="397">
        <v>1816</v>
      </c>
      <c r="E16" s="398">
        <v>522007</v>
      </c>
      <c r="F16" s="398">
        <v>319300</v>
      </c>
      <c r="G16" s="399">
        <v>61.167762118132515</v>
      </c>
    </row>
    <row r="17" spans="1:7" ht="17.100000000000001" customHeight="1">
      <c r="A17" s="394">
        <v>12</v>
      </c>
      <c r="B17" s="395" t="s">
        <v>440</v>
      </c>
      <c r="C17" s="396">
        <v>4561</v>
      </c>
      <c r="D17" s="397">
        <v>1556</v>
      </c>
      <c r="E17" s="398">
        <v>464126</v>
      </c>
      <c r="F17" s="398">
        <v>262496</v>
      </c>
      <c r="G17" s="399">
        <v>56.557055627135732</v>
      </c>
    </row>
    <row r="18" spans="1:7" ht="17.100000000000001" customHeight="1">
      <c r="A18" s="394">
        <v>13</v>
      </c>
      <c r="B18" s="395" t="s">
        <v>441</v>
      </c>
      <c r="C18" s="396">
        <v>15058</v>
      </c>
      <c r="D18" s="397">
        <v>3892</v>
      </c>
      <c r="E18" s="398">
        <v>2046965</v>
      </c>
      <c r="F18" s="398">
        <v>1160145</v>
      </c>
      <c r="G18" s="399">
        <v>56.676347665934692</v>
      </c>
    </row>
    <row r="19" spans="1:7" ht="17.100000000000001" customHeight="1">
      <c r="A19" s="394">
        <v>14</v>
      </c>
      <c r="B19" s="395" t="s">
        <v>442</v>
      </c>
      <c r="C19" s="396">
        <v>6436</v>
      </c>
      <c r="D19" s="397">
        <v>2221</v>
      </c>
      <c r="E19" s="398">
        <v>706871</v>
      </c>
      <c r="F19" s="398">
        <v>429108</v>
      </c>
      <c r="G19" s="399">
        <v>60.705277200507588</v>
      </c>
    </row>
    <row r="20" spans="1:7" ht="17.100000000000001" customHeight="1">
      <c r="A20" s="394">
        <v>15</v>
      </c>
      <c r="B20" s="395" t="s">
        <v>443</v>
      </c>
      <c r="C20" s="396">
        <v>2483</v>
      </c>
      <c r="D20" s="397">
        <v>1042</v>
      </c>
      <c r="E20" s="398">
        <v>228654</v>
      </c>
      <c r="F20" s="398">
        <v>126563</v>
      </c>
      <c r="G20" s="399">
        <v>55.351316836792705</v>
      </c>
    </row>
    <row r="21" spans="1:7" ht="17.100000000000001" customHeight="1">
      <c r="A21" s="394">
        <v>16</v>
      </c>
      <c r="B21" s="395" t="s">
        <v>444</v>
      </c>
      <c r="C21" s="396">
        <v>1332</v>
      </c>
      <c r="D21" s="397">
        <v>529</v>
      </c>
      <c r="E21" s="398">
        <v>137462</v>
      </c>
      <c r="F21" s="398">
        <v>86005</v>
      </c>
      <c r="G21" s="399">
        <v>62.566381981929553</v>
      </c>
    </row>
    <row r="22" spans="1:7" ht="17.100000000000001" customHeight="1">
      <c r="A22" s="394">
        <v>17</v>
      </c>
      <c r="B22" s="395" t="s">
        <v>445</v>
      </c>
      <c r="C22" s="396">
        <v>1258</v>
      </c>
      <c r="D22" s="397">
        <v>431</v>
      </c>
      <c r="E22" s="398">
        <v>123725</v>
      </c>
      <c r="F22" s="398">
        <v>71365</v>
      </c>
      <c r="G22" s="399">
        <v>57.680339462517679</v>
      </c>
    </row>
    <row r="23" spans="1:7" ht="17.100000000000001" customHeight="1">
      <c r="A23" s="394">
        <v>18</v>
      </c>
      <c r="B23" s="395" t="s">
        <v>446</v>
      </c>
      <c r="C23" s="396">
        <v>990</v>
      </c>
      <c r="D23" s="397">
        <v>508</v>
      </c>
      <c r="E23" s="398">
        <v>87621</v>
      </c>
      <c r="F23" s="398">
        <v>53266</v>
      </c>
      <c r="G23" s="399">
        <v>60.791362801154968</v>
      </c>
    </row>
    <row r="24" spans="1:7" ht="17.100000000000001" customHeight="1">
      <c r="A24" s="394">
        <v>19</v>
      </c>
      <c r="B24" s="395" t="s">
        <v>447</v>
      </c>
      <c r="C24" s="396">
        <v>912</v>
      </c>
      <c r="D24" s="397">
        <v>330</v>
      </c>
      <c r="E24" s="398">
        <v>84224</v>
      </c>
      <c r="F24" s="398">
        <v>52787</v>
      </c>
      <c r="G24" s="399">
        <v>62.67453457446809</v>
      </c>
    </row>
    <row r="25" spans="1:7" ht="17.100000000000001" customHeight="1">
      <c r="A25" s="394">
        <v>20</v>
      </c>
      <c r="B25" s="395" t="s">
        <v>448</v>
      </c>
      <c r="C25" s="396">
        <v>2128</v>
      </c>
      <c r="D25" s="397">
        <v>781</v>
      </c>
      <c r="E25" s="398">
        <v>194556</v>
      </c>
      <c r="F25" s="398">
        <v>112531</v>
      </c>
      <c r="G25" s="399">
        <v>57.839902136145895</v>
      </c>
    </row>
    <row r="26" spans="1:7" ht="17.100000000000001" customHeight="1">
      <c r="A26" s="394">
        <v>21</v>
      </c>
      <c r="B26" s="395" t="s">
        <v>449</v>
      </c>
      <c r="C26" s="396">
        <v>2187</v>
      </c>
      <c r="D26" s="397">
        <v>818</v>
      </c>
      <c r="E26" s="398">
        <v>207391</v>
      </c>
      <c r="F26" s="398">
        <v>125665</v>
      </c>
      <c r="G26" s="399">
        <v>60.593275503758605</v>
      </c>
    </row>
    <row r="27" spans="1:7" ht="17.100000000000001" customHeight="1">
      <c r="A27" s="394">
        <v>22</v>
      </c>
      <c r="B27" s="395" t="s">
        <v>450</v>
      </c>
      <c r="C27" s="396">
        <v>4110</v>
      </c>
      <c r="D27" s="397">
        <v>1584</v>
      </c>
      <c r="E27" s="398">
        <v>439099</v>
      </c>
      <c r="F27" s="398">
        <v>267019</v>
      </c>
      <c r="G27" s="399">
        <v>60.810660010612636</v>
      </c>
    </row>
    <row r="28" spans="1:7" ht="17.100000000000001" customHeight="1">
      <c r="A28" s="394">
        <v>23</v>
      </c>
      <c r="B28" s="395" t="s">
        <v>451</v>
      </c>
      <c r="C28" s="396">
        <v>8863</v>
      </c>
      <c r="D28" s="397">
        <v>3205</v>
      </c>
      <c r="E28" s="398">
        <v>1096125</v>
      </c>
      <c r="F28" s="398">
        <v>613107</v>
      </c>
      <c r="G28" s="399">
        <v>55.934040369483405</v>
      </c>
    </row>
    <row r="29" spans="1:7" ht="17.100000000000001" customHeight="1">
      <c r="A29" s="394">
        <v>24</v>
      </c>
      <c r="B29" s="395" t="s">
        <v>452</v>
      </c>
      <c r="C29" s="396">
        <v>1878</v>
      </c>
      <c r="D29" s="397">
        <v>832</v>
      </c>
      <c r="E29" s="398">
        <v>205746</v>
      </c>
      <c r="F29" s="398">
        <v>113809</v>
      </c>
      <c r="G29" s="399">
        <v>55.315291670311936</v>
      </c>
    </row>
    <row r="30" spans="1:7" ht="17.100000000000001" customHeight="1">
      <c r="A30" s="394">
        <v>25</v>
      </c>
      <c r="B30" s="395" t="s">
        <v>453</v>
      </c>
      <c r="C30" s="396">
        <v>1628</v>
      </c>
      <c r="D30" s="397">
        <v>614</v>
      </c>
      <c r="E30" s="398">
        <v>172308</v>
      </c>
      <c r="F30" s="398">
        <v>90741</v>
      </c>
      <c r="G30" s="399">
        <v>52.662093460547389</v>
      </c>
    </row>
    <row r="31" spans="1:7" ht="17.100000000000001" customHeight="1">
      <c r="A31" s="394">
        <v>26</v>
      </c>
      <c r="B31" s="395" t="s">
        <v>454</v>
      </c>
      <c r="C31" s="396">
        <v>2558</v>
      </c>
      <c r="D31" s="397">
        <v>960</v>
      </c>
      <c r="E31" s="398">
        <v>262061</v>
      </c>
      <c r="F31" s="398">
        <v>158794</v>
      </c>
      <c r="G31" s="399">
        <v>60.594289115892863</v>
      </c>
    </row>
    <row r="32" spans="1:7" ht="17.100000000000001" customHeight="1">
      <c r="A32" s="394">
        <v>27</v>
      </c>
      <c r="B32" s="395" t="s">
        <v>455</v>
      </c>
      <c r="C32" s="396">
        <v>9009</v>
      </c>
      <c r="D32" s="397">
        <v>2713</v>
      </c>
      <c r="E32" s="398">
        <v>969074</v>
      </c>
      <c r="F32" s="398">
        <v>555632</v>
      </c>
      <c r="G32" s="399">
        <v>57.33638504386662</v>
      </c>
    </row>
    <row r="33" spans="1:7" ht="17.100000000000001" customHeight="1">
      <c r="A33" s="394">
        <v>28</v>
      </c>
      <c r="B33" s="395" t="s">
        <v>456</v>
      </c>
      <c r="C33" s="396">
        <v>5461</v>
      </c>
      <c r="D33" s="397">
        <v>2160</v>
      </c>
      <c r="E33" s="398">
        <v>552264</v>
      </c>
      <c r="F33" s="398">
        <v>323967</v>
      </c>
      <c r="G33" s="399">
        <v>58.661618356438225</v>
      </c>
    </row>
    <row r="34" spans="1:7" ht="17.100000000000001" customHeight="1">
      <c r="A34" s="394">
        <v>29</v>
      </c>
      <c r="B34" s="395" t="s">
        <v>457</v>
      </c>
      <c r="C34" s="396">
        <v>1005</v>
      </c>
      <c r="D34" s="397">
        <v>372</v>
      </c>
      <c r="E34" s="398">
        <v>92154</v>
      </c>
      <c r="F34" s="398">
        <v>55957</v>
      </c>
      <c r="G34" s="399">
        <v>60.721184104867945</v>
      </c>
    </row>
    <row r="35" spans="1:7" ht="17.100000000000001" customHeight="1">
      <c r="A35" s="394">
        <v>30</v>
      </c>
      <c r="B35" s="395" t="s">
        <v>458</v>
      </c>
      <c r="C35" s="396">
        <v>769</v>
      </c>
      <c r="D35" s="397">
        <v>308</v>
      </c>
      <c r="E35" s="398">
        <v>74344</v>
      </c>
      <c r="F35" s="398">
        <v>46684</v>
      </c>
      <c r="G35" s="399">
        <v>62.794576563004412</v>
      </c>
    </row>
    <row r="36" spans="1:7" ht="17.100000000000001" customHeight="1">
      <c r="A36" s="394">
        <v>31</v>
      </c>
      <c r="B36" s="395" t="s">
        <v>459</v>
      </c>
      <c r="C36" s="396">
        <v>614</v>
      </c>
      <c r="D36" s="397">
        <v>320</v>
      </c>
      <c r="E36" s="398">
        <v>52378</v>
      </c>
      <c r="F36" s="398">
        <v>31489</v>
      </c>
      <c r="G36" s="399">
        <v>60.118752147848333</v>
      </c>
    </row>
    <row r="37" spans="1:7" ht="17.100000000000001" customHeight="1">
      <c r="A37" s="394">
        <v>32</v>
      </c>
      <c r="B37" s="395" t="s">
        <v>460</v>
      </c>
      <c r="C37" s="396">
        <v>636</v>
      </c>
      <c r="D37" s="397">
        <v>266</v>
      </c>
      <c r="E37" s="398">
        <v>58214</v>
      </c>
      <c r="F37" s="398">
        <v>36894</v>
      </c>
      <c r="G37" s="399">
        <v>63.37650736936132</v>
      </c>
    </row>
    <row r="38" spans="1:7" ht="17.100000000000001" customHeight="1">
      <c r="A38" s="394">
        <v>33</v>
      </c>
      <c r="B38" s="395" t="s">
        <v>461</v>
      </c>
      <c r="C38" s="396">
        <v>2029</v>
      </c>
      <c r="D38" s="397">
        <v>873</v>
      </c>
      <c r="E38" s="398">
        <v>194526</v>
      </c>
      <c r="F38" s="398">
        <v>115453</v>
      </c>
      <c r="G38" s="399">
        <v>59.350935093509349</v>
      </c>
    </row>
    <row r="39" spans="1:7" ht="17.100000000000001" customHeight="1">
      <c r="A39" s="394">
        <v>34</v>
      </c>
      <c r="B39" s="395" t="s">
        <v>462</v>
      </c>
      <c r="C39" s="396">
        <v>3007</v>
      </c>
      <c r="D39" s="397">
        <v>1328</v>
      </c>
      <c r="E39" s="398">
        <v>291731</v>
      </c>
      <c r="F39" s="398">
        <v>178350</v>
      </c>
      <c r="G39" s="399">
        <v>61.135086775145595</v>
      </c>
    </row>
    <row r="40" spans="1:7" ht="17.100000000000001" customHeight="1">
      <c r="A40" s="394">
        <v>35</v>
      </c>
      <c r="B40" s="395" t="s">
        <v>463</v>
      </c>
      <c r="C40" s="396">
        <v>1283</v>
      </c>
      <c r="D40" s="397">
        <v>574</v>
      </c>
      <c r="E40" s="398">
        <v>144970</v>
      </c>
      <c r="F40" s="398">
        <v>83044</v>
      </c>
      <c r="G40" s="399">
        <v>57.28357591225771</v>
      </c>
    </row>
    <row r="41" spans="1:7" ht="17.100000000000001" customHeight="1">
      <c r="A41" s="394">
        <v>36</v>
      </c>
      <c r="B41" s="395" t="s">
        <v>464</v>
      </c>
      <c r="C41" s="396">
        <v>631</v>
      </c>
      <c r="D41" s="397">
        <v>278</v>
      </c>
      <c r="E41" s="398">
        <v>61197</v>
      </c>
      <c r="F41" s="398">
        <v>38194</v>
      </c>
      <c r="G41" s="399">
        <v>62.411556122032131</v>
      </c>
    </row>
    <row r="42" spans="1:7" ht="17.100000000000001" customHeight="1">
      <c r="A42" s="394">
        <v>37</v>
      </c>
      <c r="B42" s="395" t="s">
        <v>465</v>
      </c>
      <c r="C42" s="396">
        <v>972</v>
      </c>
      <c r="D42" s="397">
        <v>442</v>
      </c>
      <c r="E42" s="398">
        <v>95126</v>
      </c>
      <c r="F42" s="398">
        <v>58970</v>
      </c>
      <c r="G42" s="399">
        <v>61.991463953072767</v>
      </c>
    </row>
    <row r="43" spans="1:7" ht="17.100000000000001" customHeight="1">
      <c r="A43" s="394">
        <v>38</v>
      </c>
      <c r="B43" s="395" t="s">
        <v>466</v>
      </c>
      <c r="C43" s="396">
        <v>1227</v>
      </c>
      <c r="D43" s="397">
        <v>459</v>
      </c>
      <c r="E43" s="398">
        <v>118507</v>
      </c>
      <c r="F43" s="398">
        <v>67766</v>
      </c>
      <c r="G43" s="399">
        <v>57.183119984473493</v>
      </c>
    </row>
    <row r="44" spans="1:7" ht="17.100000000000001" customHeight="1">
      <c r="A44" s="394">
        <v>39</v>
      </c>
      <c r="B44" s="395" t="s">
        <v>467</v>
      </c>
      <c r="C44" s="396">
        <v>522</v>
      </c>
      <c r="D44" s="397">
        <v>208</v>
      </c>
      <c r="E44" s="398">
        <v>47891</v>
      </c>
      <c r="F44" s="398">
        <v>31435</v>
      </c>
      <c r="G44" s="399">
        <v>65.638637739867605</v>
      </c>
    </row>
    <row r="45" spans="1:7" ht="17.100000000000001" customHeight="1">
      <c r="A45" s="394">
        <v>40</v>
      </c>
      <c r="B45" s="395" t="s">
        <v>468</v>
      </c>
      <c r="C45" s="396">
        <v>4794</v>
      </c>
      <c r="D45" s="397">
        <v>1674</v>
      </c>
      <c r="E45" s="398">
        <v>491091</v>
      </c>
      <c r="F45" s="398">
        <v>292784</v>
      </c>
      <c r="G45" s="399">
        <v>59.619092999057202</v>
      </c>
    </row>
    <row r="46" spans="1:7" ht="17.100000000000001" customHeight="1">
      <c r="A46" s="394">
        <v>41</v>
      </c>
      <c r="B46" s="395" t="s">
        <v>469</v>
      </c>
      <c r="C46" s="396">
        <v>889</v>
      </c>
      <c r="D46" s="397">
        <v>345</v>
      </c>
      <c r="E46" s="398">
        <v>88987</v>
      </c>
      <c r="F46" s="398">
        <v>55356</v>
      </c>
      <c r="G46" s="399">
        <v>62.206839201231645</v>
      </c>
    </row>
    <row r="47" spans="1:7" ht="17.100000000000001" customHeight="1">
      <c r="A47" s="394">
        <v>42</v>
      </c>
      <c r="B47" s="395" t="s">
        <v>470</v>
      </c>
      <c r="C47" s="396">
        <v>970</v>
      </c>
      <c r="D47" s="397">
        <v>407</v>
      </c>
      <c r="E47" s="398">
        <v>95467</v>
      </c>
      <c r="F47" s="398">
        <v>61658</v>
      </c>
      <c r="G47" s="399">
        <v>64.585668346130078</v>
      </c>
    </row>
    <row r="48" spans="1:7" ht="17.100000000000001" customHeight="1">
      <c r="A48" s="394">
        <v>43</v>
      </c>
      <c r="B48" s="395" t="s">
        <v>471</v>
      </c>
      <c r="C48" s="396">
        <v>1442</v>
      </c>
      <c r="D48" s="397">
        <v>585</v>
      </c>
      <c r="E48" s="398">
        <v>142714</v>
      </c>
      <c r="F48" s="398">
        <v>88596</v>
      </c>
      <c r="G48" s="399">
        <v>62.079403562369492</v>
      </c>
    </row>
    <row r="49" spans="1:7" ht="17.100000000000001" customHeight="1">
      <c r="A49" s="394">
        <v>44</v>
      </c>
      <c r="B49" s="395" t="s">
        <v>472</v>
      </c>
      <c r="C49" s="396">
        <v>995</v>
      </c>
      <c r="D49" s="397">
        <v>416</v>
      </c>
      <c r="E49" s="398">
        <v>103184</v>
      </c>
      <c r="F49" s="398">
        <v>64144</v>
      </c>
      <c r="G49" s="399">
        <v>62.164676694061093</v>
      </c>
    </row>
    <row r="50" spans="1:7" ht="17.100000000000001" customHeight="1">
      <c r="A50" s="394">
        <v>45</v>
      </c>
      <c r="B50" s="395" t="s">
        <v>473</v>
      </c>
      <c r="C50" s="396">
        <v>890</v>
      </c>
      <c r="D50" s="397">
        <v>286</v>
      </c>
      <c r="E50" s="398">
        <v>83695</v>
      </c>
      <c r="F50" s="398">
        <v>50739</v>
      </c>
      <c r="G50" s="399">
        <v>60.623693171635104</v>
      </c>
    </row>
    <row r="51" spans="1:7" ht="17.100000000000001" customHeight="1">
      <c r="A51" s="394">
        <v>46</v>
      </c>
      <c r="B51" s="395" t="s">
        <v>474</v>
      </c>
      <c r="C51" s="396">
        <v>1307</v>
      </c>
      <c r="D51" s="397">
        <v>526</v>
      </c>
      <c r="E51" s="398">
        <v>134198</v>
      </c>
      <c r="F51" s="398">
        <v>79462</v>
      </c>
      <c r="G51" s="399">
        <v>59.212506892800185</v>
      </c>
    </row>
    <row r="52" spans="1:7" ht="17.100000000000001" customHeight="1">
      <c r="A52" s="394">
        <v>47</v>
      </c>
      <c r="B52" s="395" t="s">
        <v>475</v>
      </c>
      <c r="C52" s="396">
        <v>1077</v>
      </c>
      <c r="D52" s="397">
        <v>373</v>
      </c>
      <c r="E52" s="398">
        <v>108795</v>
      </c>
      <c r="F52" s="398">
        <v>76949</v>
      </c>
      <c r="G52" s="399">
        <v>70.728434211131031</v>
      </c>
    </row>
    <row r="53" spans="1:7" ht="17.100000000000001" customHeight="1" thickBot="1">
      <c r="A53" s="400" t="s">
        <v>423</v>
      </c>
      <c r="B53" s="401"/>
      <c r="C53" s="402">
        <v>121617</v>
      </c>
      <c r="D53" s="403">
        <v>43772</v>
      </c>
      <c r="E53" s="404">
        <v>12954936</v>
      </c>
      <c r="F53" s="404">
        <v>7700820</v>
      </c>
      <c r="G53" s="405">
        <v>59.443134261720786</v>
      </c>
    </row>
    <row r="54" spans="1:7" ht="17.100000000000001" customHeight="1">
      <c r="A54" s="406"/>
      <c r="B54" s="406"/>
      <c r="C54" s="407"/>
      <c r="D54" s="408"/>
      <c r="E54" s="407"/>
      <c r="F54" s="407"/>
      <c r="G54" s="409"/>
    </row>
    <row r="55" spans="1:7" ht="15.75">
      <c r="A55" s="380" t="s">
        <v>363</v>
      </c>
      <c r="B55" s="381"/>
      <c r="C55" s="382"/>
      <c r="D55" s="382"/>
      <c r="E55" s="382"/>
      <c r="F55" s="382"/>
      <c r="G55" s="382"/>
    </row>
    <row r="56" spans="1:7" ht="15.75">
      <c r="A56" s="383" t="s">
        <v>53</v>
      </c>
      <c r="B56" s="380" t="s">
        <v>424</v>
      </c>
    </row>
    <row r="57" spans="1:7" ht="15.75">
      <c r="A57" s="384"/>
      <c r="B57" s="380" t="s">
        <v>425</v>
      </c>
    </row>
  </sheetData>
  <mergeCells count="5">
    <mergeCell ref="A1:G2"/>
    <mergeCell ref="A4:B5"/>
    <mergeCell ref="C4:D5"/>
    <mergeCell ref="E4:E5"/>
    <mergeCell ref="F4:G4"/>
  </mergeCells>
  <phoneticPr fontId="4"/>
  <printOptions horizontalCentered="1"/>
  <pageMargins left="0.59055118110236227" right="0.59055118110236227" top="0.59055118110236227" bottom="0.59055118110236227" header="0.51181102362204722" footer="0.51181102362204722"/>
  <pageSetup paperSize="9" scale="84" orientation="portrait" r:id="rId1"/>
  <headerFooter alignWithMargins="0"/>
  <rowBreaks count="1" manualBreakCount="1">
    <brk id="45"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103492991532469603C0F227A10A08" ma:contentTypeVersion="15" ma:contentTypeDescription="新しいドキュメントを作成します。" ma:contentTypeScope="" ma:versionID="5a88e25aa8c640f5a3638bd74f98ea09">
  <xsd:schema xmlns:xsd="http://www.w3.org/2001/XMLSchema" xmlns:xs="http://www.w3.org/2001/XMLSchema" xmlns:p="http://schemas.microsoft.com/office/2006/metadata/properties" xmlns:ns2="b5443b4e-8989-4b52-9930-1c80c190e5f1" xmlns:ns3="263dbbe5-076b-4606-a03b-9598f5f2f35a" targetNamespace="http://schemas.microsoft.com/office/2006/metadata/properties" ma:root="true" ma:fieldsID="5fdee88aeaea6bf572c78beaaf58aacd" ns2:_="" ns3:_="">
    <xsd:import namespace="b5443b4e-8989-4b52-9930-1c80c190e5f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43b4e-8989-4b52-9930-1c80c190e5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7ca53f-4c7c-4639-9ab1-3a94daab013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b5443b4e-8989-4b52-9930-1c80c190e5f1">
      <Terms xmlns="http://schemas.microsoft.com/office/infopath/2007/PartnerControls"/>
    </lcf76f155ced4ddcb4097134ff3c332f>
    <Owner xmlns="b5443b4e-8989-4b52-9930-1c80c190e5f1">
      <UserInfo>
        <DisplayName/>
        <AccountId xsi:nil="true"/>
        <AccountType/>
      </UserInfo>
    </Owner>
  </documentManagement>
</p:properties>
</file>

<file path=customXml/itemProps1.xml><?xml version="1.0" encoding="utf-8"?>
<ds:datastoreItem xmlns:ds="http://schemas.openxmlformats.org/officeDocument/2006/customXml" ds:itemID="{5AC15D90-CEEC-4762-9809-94D29196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43b4e-8989-4b52-9930-1c80c190e5f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AD147B-F4C1-4AE5-95D7-E059B00CB5D2}">
  <ds:schemaRefs>
    <ds:schemaRef ds:uri="http://schemas.microsoft.com/sharepoint/v3/contenttype/forms"/>
  </ds:schemaRefs>
</ds:datastoreItem>
</file>

<file path=customXml/itemProps3.xml><?xml version="1.0" encoding="utf-8"?>
<ds:datastoreItem xmlns:ds="http://schemas.openxmlformats.org/officeDocument/2006/customXml" ds:itemID="{3572DF74-EC29-490A-81AE-3B369F98B7DE}">
  <ds:schemaRef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a3dfd9b0-f48f-4a2a-b5b5-9f771cbeacf9"/>
    <ds:schemaRef ds:uri="28a28c32-599c-402c-ace7-ed2b6cbd54a3"/>
    <ds:schemaRef ds:uri="http://www.w3.org/XML/1998/namespace"/>
    <ds:schemaRef ds:uri="263dbbe5-076b-4606-a03b-9598f5f2f35a"/>
    <ds:schemaRef ds:uri="b5443b4e-8989-4b52-9930-1c80c190e5f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第１表</vt:lpstr>
      <vt:lpstr>第２表</vt:lpstr>
      <vt:lpstr>第３表</vt:lpstr>
      <vt:lpstr>第４表</vt:lpstr>
      <vt:lpstr>第５表</vt:lpstr>
      <vt:lpstr>第６表</vt:lpstr>
      <vt:lpstr>第７表</vt:lpstr>
      <vt:lpstr>第８表</vt:lpstr>
      <vt:lpstr>第９表</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第１表!Print_Titles</vt:lpstr>
      <vt:lpstr>第４表!Print_Titles</vt:lpstr>
      <vt:lpstr>第８表!Print_Titles</vt:lpstr>
      <vt:lpstr>第９表!Print_Titles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0x0101009F103492991532469603C0F227A10A08</vt:lpwstr>
  </property>
  <property fmtid="{D5CDD505-2E9C-101B-9397-08002B2CF9AE}" pid="4" name="ComplianceAssetId">
    <vt:lpwstr/>
  </property>
  <property fmtid="{D5CDD505-2E9C-101B-9397-08002B2CF9AE}" pid="5" name="TriggerFlowInfo">
    <vt:lpwstr/>
  </property>
</Properties>
</file>