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615" windowHeight="9975"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s>
  <definedNames>
    <definedName name="_xlnm.Print_Area" localSheetId="1">'第２表'!$A$1:$N$83</definedName>
    <definedName name="_xlnm.Print_Area" localSheetId="2">'第３表'!$A$1:$G$46</definedName>
    <definedName name="_xlnm.Print_Area" localSheetId="3">'第４表'!$A$1:$F$127</definedName>
    <definedName name="_xlnm.Print_Area" localSheetId="4">'第５表'!$A$1:$H$43</definedName>
    <definedName name="_xlnm.Print_Area" localSheetId="5">'第６表'!$A$1:$R$77</definedName>
    <definedName name="_xlnm.Print_Area" localSheetId="6">'第７表'!$A$1:$N$34</definedName>
    <definedName name="_xlnm.Print_Area" localSheetId="7">'第８表'!$A$1:$G$62</definedName>
    <definedName name="_xlnm.Print_Titles" localSheetId="0">'第１表'!$A:$B,'第１表'!$1:$4</definedName>
    <definedName name="_xlnm.Print_Titles" localSheetId="3">'第４表'!$4:$4</definedName>
    <definedName name="_xlnm.Print_Titles" localSheetId="7">'第８表'!$4:$5</definedName>
    <definedName name="_xlnm.Print_Titles" localSheetId="8">'第９表'!$4:$5</definedName>
  </definedNames>
  <calcPr fullCalcOnLoad="1"/>
</workbook>
</file>

<file path=xl/sharedStrings.xml><?xml version="1.0" encoding="utf-8"?>
<sst xmlns="http://schemas.openxmlformats.org/spreadsheetml/2006/main" count="509" uniqueCount="466">
  <si>
    <t>(1)</t>
  </si>
  <si>
    <t>(13)</t>
  </si>
  <si>
    <t>(14)</t>
  </si>
  <si>
    <t>(15)</t>
  </si>
  <si>
    <t>(16)</t>
  </si>
  <si>
    <t>(20)</t>
  </si>
  <si>
    <t>(2)</t>
  </si>
  <si>
    <t>(3)</t>
  </si>
  <si>
    <t>(4)</t>
  </si>
  <si>
    <t>(5)</t>
  </si>
  <si>
    <t>(6)</t>
  </si>
  <si>
    <t>(8)</t>
  </si>
  <si>
    <t>(9)</t>
  </si>
  <si>
    <t>(11)</t>
  </si>
  <si>
    <t>(12)</t>
  </si>
  <si>
    <t>(18)</t>
  </si>
  <si>
    <t>　　パ ル プ ・ 紙   紙 加 工 品 印 刷 ・ 製 本 業</t>
  </si>
  <si>
    <t>　</t>
  </si>
  <si>
    <t>(21)</t>
  </si>
  <si>
    <t>(22)</t>
  </si>
  <si>
    <t>業種</t>
  </si>
  <si>
    <t>作業態様に起因する疾病</t>
  </si>
  <si>
    <t>物理的因子による疾病</t>
  </si>
  <si>
    <t>疾病分類</t>
  </si>
  <si>
    <t>　　食 料 品 製 造 業</t>
  </si>
  <si>
    <t>　　繊 維 ・ 繊 維 製 品 製 造 業</t>
  </si>
  <si>
    <t>　　木 材 ・ 木 製 品 家 具 装 備 品 製 造 業　</t>
  </si>
  <si>
    <t>　　化 学 工 業</t>
  </si>
  <si>
    <t>　　窯 業 ・ 土 石 製 品 製 造 業</t>
  </si>
  <si>
    <t>　　鉄 鋼 ・ 非 鉄 金 属 製 造 業</t>
  </si>
  <si>
    <t>　　金 属 製 品 製 造 業</t>
  </si>
  <si>
    <t>　　一 般 ・ 電 気 ・ 輸 送 用 機 械 工 業</t>
  </si>
  <si>
    <t>　　電 気 ・ ガ ス ・ 水 道 業</t>
  </si>
  <si>
    <t>　　そ の 他 の 製 造 業</t>
  </si>
  <si>
    <t>　製　造　業　小　計</t>
  </si>
  <si>
    <t>　     鉱　　　　　　　業</t>
  </si>
  <si>
    <t>　     建　　　設　　　業</t>
  </si>
  <si>
    <t>　     運　輸　交　通　業</t>
  </si>
  <si>
    <t>　     貨　物　取　扱　業</t>
  </si>
  <si>
    <t>　     農　林　水　産　業</t>
  </si>
  <si>
    <t xml:space="preserve">       商　業　・　金　融　・　広　告　業</t>
  </si>
  <si>
    <t xml:space="preserve">       保　健　衛　生　業</t>
  </si>
  <si>
    <t>　     接　客　・　娯　楽　業</t>
  </si>
  <si>
    <t xml:space="preserve">       清　掃　・　と　畜　業</t>
  </si>
  <si>
    <t>　     そ　の　他　の　事　業</t>
  </si>
  <si>
    <t>　合　　　　　　計</t>
  </si>
  <si>
    <t>がん</t>
  </si>
  <si>
    <t>（注）</t>
  </si>
  <si>
    <t>１　表は休業４日以上のものである。</t>
  </si>
  <si>
    <t>４　「化学物質」は労働基準法施行規則別表第１の２第７号に掲げる名称の化学物質である。</t>
  </si>
  <si>
    <t>２　疾病分類は労働基準法施行規則第３５条によるものを整理したものである。</t>
  </si>
  <si>
    <t>３　表中の（　　）は死亡で内数である。</t>
  </si>
  <si>
    <t>資料：業務上疾病調</t>
  </si>
  <si>
    <t>(7)</t>
  </si>
  <si>
    <r>
      <t xml:space="preserve">      (19)
</t>
    </r>
    <r>
      <rPr>
        <sz val="3"/>
        <color indexed="8"/>
        <rFont val="ＭＳ 明朝"/>
        <family val="1"/>
      </rPr>
      <t xml:space="preserve"> 
</t>
    </r>
    <r>
      <rPr>
        <sz val="10"/>
        <color indexed="8"/>
        <rFont val="ＭＳ 明朝"/>
        <family val="1"/>
      </rPr>
      <t>　（17）
　（18）</t>
    </r>
  </si>
  <si>
    <t>(10)</t>
  </si>
  <si>
    <t>(17)</t>
  </si>
  <si>
    <t>令和元年業務上疾病発生状況（業種別・疾病別）</t>
  </si>
  <si>
    <t>５　本統計の数字は平成31年/令和元年中に発生した疾病で令和２年３月末日までに把握したものである。</t>
  </si>
  <si>
    <t>業務上疾病発生状況（年次別）</t>
  </si>
  <si>
    <t>製　　造　　業</t>
  </si>
  <si>
    <t>鉱
業</t>
  </si>
  <si>
    <t>建
設
業</t>
  </si>
  <si>
    <t>運
輸
交
通
業</t>
  </si>
  <si>
    <t>貨
物
取
扱
業</t>
  </si>
  <si>
    <t>そ
の
他
の
事
業</t>
  </si>
  <si>
    <t>合
計</t>
  </si>
  <si>
    <t>全
製
造
業</t>
  </si>
  <si>
    <t>繊
維
工
業</t>
  </si>
  <si>
    <t>化
学
工
業</t>
  </si>
  <si>
    <t>窯製
業品
　・製
土造
石業</t>
  </si>
  <si>
    <t>金
属
工
業</t>
  </si>
  <si>
    <t>機
械
器
具
工
業</t>
  </si>
  <si>
    <t>昭和35年</t>
  </si>
  <si>
    <t>平成元年</t>
  </si>
  <si>
    <t>28※</t>
  </si>
  <si>
    <t>平成31年/令和元年</t>
  </si>
  <si>
    <t>　資料：業務上疾病調　　（注）1　表は休業4日以上のものである。</t>
  </si>
  <si>
    <t>　　　　　　　　　　　　　　　　　　2　（　）は疾病者数年千人率　　疾病者数年千人率＝</t>
  </si>
  <si>
    <t>疾病者数</t>
  </si>
  <si>
    <t>×1,000</t>
  </si>
  <si>
    <t>労働基準法適用労働者数</t>
  </si>
  <si>
    <t>　　　　　　　　　　　　　　　　　　3　平成26年までの労働基準法適用労働者数は経済センサス、</t>
  </si>
  <si>
    <t>　　　　　　　　　　　　　　　　　　　　平成27年からの労働基準法適用労働者数は労働力調査より。</t>
  </si>
  <si>
    <t>　　　　　　　　　　　　　　　　　　4　※は公表値を修正している。</t>
  </si>
  <si>
    <t>特殊健康診断実施状況（年次別）</t>
  </si>
  <si>
    <t>　　　　　　　　項目
　　　年</t>
  </si>
  <si>
    <t>実　　施
事業場数</t>
  </si>
  <si>
    <t>受診者数
（A）</t>
  </si>
  <si>
    <t>有所見者数
（B）</t>
  </si>
  <si>
    <t>有所見率
　　　（％）</t>
  </si>
  <si>
    <t>B</t>
  </si>
  <si>
    <t>A</t>
  </si>
  <si>
    <t>昭和35年</t>
  </si>
  <si>
    <t>令和元年</t>
  </si>
  <si>
    <t>令和元年特殊健康診断実施状況（対象作業別）</t>
  </si>
  <si>
    <t>対象作業</t>
  </si>
  <si>
    <t>健診実施事業場数</t>
  </si>
  <si>
    <t>受診労働者数</t>
  </si>
  <si>
    <t>有 所 見者　　数</t>
  </si>
  <si>
    <t>有所見率（％）</t>
  </si>
  <si>
    <t>有機溶剤</t>
  </si>
  <si>
    <t>鉛</t>
  </si>
  <si>
    <t>四アルキル鉛</t>
  </si>
  <si>
    <t>電離放射線</t>
  </si>
  <si>
    <t>除染等電離放射線</t>
  </si>
  <si>
    <t>高気圧</t>
  </si>
  <si>
    <t>高圧室</t>
  </si>
  <si>
    <t>潜水</t>
  </si>
  <si>
    <t>（小計）</t>
  </si>
  <si>
    <t>製造禁止物質</t>
  </si>
  <si>
    <t>黄りんマッチ</t>
  </si>
  <si>
    <t>ベンジジン</t>
  </si>
  <si>
    <t>4-アミノジフェニル</t>
  </si>
  <si>
    <t>4-ニトロジフェニル</t>
  </si>
  <si>
    <t>ビス（クロロメチル）エーテル</t>
  </si>
  <si>
    <t>β-ナフチルアミン</t>
  </si>
  <si>
    <t>ベンゼン含有ゴムのり</t>
  </si>
  <si>
    <t>ジクロルベンジジン</t>
  </si>
  <si>
    <t>α-ナフチルアミン</t>
  </si>
  <si>
    <t>塩素化ビフェニル</t>
  </si>
  <si>
    <t>ｏ-トリジン</t>
  </si>
  <si>
    <t>ジアニシジン</t>
  </si>
  <si>
    <t>ベリリウム</t>
  </si>
  <si>
    <t>ベンゾトリクロリド</t>
  </si>
  <si>
    <t>アクリルアミド</t>
  </si>
  <si>
    <t>アクリロニトリル</t>
  </si>
  <si>
    <t>アルキル水銀化合物</t>
  </si>
  <si>
    <t>エチレンイミン</t>
  </si>
  <si>
    <t>塩化ビニル</t>
  </si>
  <si>
    <t>塩素</t>
  </si>
  <si>
    <t>オーラミン</t>
  </si>
  <si>
    <t>ｏ-フタロジニトリル</t>
  </si>
  <si>
    <t>カドミウム</t>
  </si>
  <si>
    <t>クロム酸</t>
  </si>
  <si>
    <t>クロロメチルメチルエーテル</t>
  </si>
  <si>
    <t>五酸化バナジウム</t>
  </si>
  <si>
    <t>コールタール</t>
  </si>
  <si>
    <t>シアン化カリウム</t>
  </si>
  <si>
    <t>シアン化水素</t>
  </si>
  <si>
    <t>シアン化ナトリウム</t>
  </si>
  <si>
    <t>3,3'-ジクロロ-4,4'-ジアミノジフェニルメタン</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</si>
  <si>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</si>
  <si>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</si>
  <si>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</si>
  <si>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</si>
  <si>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</si>
  <si>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</si>
  <si>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</si>
  <si>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</si>
  <si>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</si>
  <si>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</si>
  <si>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</si>
  <si>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</si>
  <si>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マゼンタ</t>
  </si>
  <si>
    <t>マンガン</t>
  </si>
  <si>
    <t>沃化メチル</t>
  </si>
  <si>
    <t>硫化水素</t>
  </si>
  <si>
    <t>特定化学物質</t>
  </si>
  <si>
    <t>硫酸ジメチル</t>
  </si>
  <si>
    <t>ﾆｯｹﾙ化合物(ﾆｯｹﾙｶﾙﾎﾞﾆﾙを除き、粉状の物に限る)</t>
  </si>
  <si>
    <t>砒素及びその化合物(ｱﾙｼﾝ及び砒化ｶﾞﾘｳﾑを除く)</t>
  </si>
  <si>
    <t>酸化プロピレン</t>
  </si>
  <si>
    <t>1,1-ジメチルヒドラジン</t>
  </si>
  <si>
    <t>インジウム及びその化合物</t>
  </si>
  <si>
    <t>エチルベンゼン</t>
  </si>
  <si>
    <t>コバルト及びその化合物</t>
  </si>
  <si>
    <t>1,2－ジクロロプロパン</t>
  </si>
  <si>
    <t>クロロホルム</t>
  </si>
  <si>
    <t>四塩化炭素</t>
  </si>
  <si>
    <t>1,4－ジオキサン</t>
  </si>
  <si>
    <t>1,2－ジクロロエタン</t>
  </si>
  <si>
    <t>ジクロロメタン</t>
  </si>
  <si>
    <t>ジメチル－2,2－ジクロロビニルホスフェイト</t>
  </si>
  <si>
    <t>スチレン</t>
  </si>
  <si>
    <t>1,1,2,2－テトラクロロエタン</t>
  </si>
  <si>
    <t>テトラクロロエチレン</t>
  </si>
  <si>
    <t>トリクロロエチレン</t>
  </si>
  <si>
    <t>メチルイソブチルケトン</t>
  </si>
  <si>
    <t>ナフタレン</t>
  </si>
  <si>
    <t>リフラクトリーセラミックファイバー</t>
  </si>
  <si>
    <t>オルト－トルイジン</t>
  </si>
  <si>
    <t>三酸化二アンチモン</t>
  </si>
  <si>
    <t>石綿</t>
  </si>
  <si>
    <t>アモサイト</t>
  </si>
  <si>
    <t>クロシドライト</t>
  </si>
  <si>
    <t>石綿（アモサイト及びクロシドライトを除く）</t>
  </si>
  <si>
    <t>石綿の製造・取扱い業務の周辺業務</t>
  </si>
  <si>
    <t>法定特殊健診計</t>
  </si>
  <si>
    <t>指導勧奨によるもの</t>
  </si>
  <si>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</si>
  <si>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</si>
  <si>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</si>
  <si>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</si>
  <si>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</si>
  <si>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</si>
  <si>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</si>
  <si>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</si>
  <si>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</si>
  <si>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砒素またはその化合物（特化則適用以外のものに限る）</t>
  </si>
  <si>
    <t>フェニル水銀化合物</t>
  </si>
  <si>
    <t>ｱﾙｷﾙ水銀化合物（特化則適用以外のものに限る）</t>
  </si>
  <si>
    <t>クロルナフタリン</t>
  </si>
  <si>
    <t>沃素</t>
  </si>
  <si>
    <t>米杉等</t>
  </si>
  <si>
    <t>超音波溶着機</t>
  </si>
  <si>
    <t>メチレンジフェニルイソシアネート</t>
  </si>
  <si>
    <t>フェザーミル等</t>
  </si>
  <si>
    <t>クロルプロマジン等</t>
  </si>
  <si>
    <t>キーパンチャー</t>
  </si>
  <si>
    <t>都市ガス配管工事</t>
  </si>
  <si>
    <t>地下駐車場</t>
  </si>
  <si>
    <t>振動（チェーンソー）</t>
  </si>
  <si>
    <t>振動（チェーンソー以外）</t>
  </si>
  <si>
    <r>
      <t>腰痛</t>
    </r>
    <r>
      <rPr>
        <vertAlign val="superscript"/>
        <sz val="11"/>
        <color indexed="8"/>
        <rFont val="ＭＳ Ｐゴシック"/>
        <family val="3"/>
      </rPr>
      <t>(注１)</t>
    </r>
  </si>
  <si>
    <t>金銭登録</t>
  </si>
  <si>
    <t>引金付工具</t>
  </si>
  <si>
    <t>VDT作業</t>
  </si>
  <si>
    <t>レーザー機器</t>
  </si>
  <si>
    <t>指導勧奨計</t>
  </si>
  <si>
    <t>総計</t>
  </si>
  <si>
    <t>資料：特殊健康診断結果調</t>
  </si>
  <si>
    <t>(注1）従来までは「重量物」と表記していたもの。</t>
  </si>
  <si>
    <t>名称を変更したもので、対象作業の内容、健診項目等は従来と同一である。</t>
  </si>
  <si>
    <t>(注2)「受診労働者数」及び「有所見者数」については、</t>
  </si>
  <si>
    <t>労働基準監督署に提出された健康診断結果報告書を累積して集計している。</t>
  </si>
  <si>
    <t>じん肺管理区分の決定状況（年次別）</t>
  </si>
  <si>
    <t>　　　　項目
年</t>
  </si>
  <si>
    <t>じん肺健
康診断受
診労働者
数（A）</t>
  </si>
  <si>
    <t>管理2</t>
  </si>
  <si>
    <t>管理3</t>
  </si>
  <si>
    <t>管理4</t>
  </si>
  <si>
    <t>合併症り患
者数</t>
  </si>
  <si>
    <t>有所見率（％）
（B）/（A）×
100</t>
  </si>
  <si>
    <t>昭和60年</t>
  </si>
  <si>
    <t>　　　　資料：じん肺健康管理実施結果調</t>
  </si>
  <si>
    <t>令和元年　業種別じん肺健康管理実施状況</t>
  </si>
  <si>
    <t>全国計</t>
  </si>
  <si>
    <t>区分</t>
  </si>
  <si>
    <t>じん肺管理区分決定件数</t>
  </si>
  <si>
    <t>有所見者数</t>
  </si>
  <si>
    <t>合併症り患件数</t>
  </si>
  <si>
    <t>業種名</t>
  </si>
  <si>
    <t>適用事業所数</t>
  </si>
  <si>
    <t>従事労働者数
粉じん作業</t>
  </si>
  <si>
    <t>実施事業場数
じん肺健康診断</t>
  </si>
  <si>
    <t>実施労働者数
じん肺健康診断</t>
  </si>
  <si>
    <t>労働者数
新規有所見</t>
  </si>
  <si>
    <t>計</t>
  </si>
  <si>
    <t>管理１</t>
  </si>
  <si>
    <t>管理２</t>
  </si>
  <si>
    <t>管理３</t>
  </si>
  <si>
    <t>管理４</t>
  </si>
  <si>
    <t>イ</t>
  </si>
  <si>
    <t>ロ</t>
  </si>
  <si>
    <t>計</t>
  </si>
  <si>
    <t>PR4（c）</t>
  </si>
  <si>
    <t>F（＋＋）</t>
  </si>
  <si>
    <t>資料：じん肺健康管理実施結果調</t>
  </si>
  <si>
    <t>２．表中の記号はそれぞれ次の意味を表わす。</t>
  </si>
  <si>
    <t>（注）１．（）内の数字は随時申請で外数である。</t>
  </si>
  <si>
    <t xml:space="preserve">    PR4(c)：エックス線写真の像が第4型（じん肺による大陰影の大きさが1側の肺野の3分の1を超えるものである。）</t>
  </si>
  <si>
    <t xml:space="preserve">    F(++) ：じん肺による著しい肺機能の障害がある。</t>
  </si>
  <si>
    <t>３．新規有所見労働者は管理1であった労働者で、管理2以上に決定された者の数である。</t>
  </si>
  <si>
    <t>定期健康診断実施結果（年次別）</t>
  </si>
  <si>
    <t>聴力
（1000Hz）</t>
  </si>
  <si>
    <t>聴力
（4000Hz）</t>
  </si>
  <si>
    <t>胸部Ｘ線検査</t>
  </si>
  <si>
    <t>喀痰検査</t>
  </si>
  <si>
    <t>血　圧</t>
  </si>
  <si>
    <t>貧血検査</t>
  </si>
  <si>
    <t>肝機能検査</t>
  </si>
  <si>
    <t>血中脂質</t>
  </si>
  <si>
    <t>血糖検査</t>
  </si>
  <si>
    <t>尿検査（糖）</t>
  </si>
  <si>
    <t>尿検査（蛋白）</t>
  </si>
  <si>
    <t>心電図</t>
  </si>
  <si>
    <t>有所見率</t>
  </si>
  <si>
    <t>平成　４年</t>
  </si>
  <si>
    <t>－</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</si>
  <si>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</si>
  <si>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</si>
  <si>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</si>
  <si>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</si>
  <si>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</si>
  <si>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</si>
  <si>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</si>
  <si>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</si>
  <si>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</si>
  <si>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</si>
  <si>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</si>
  <si>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</si>
  <si>
    <t>平成１７年</t>
  </si>
  <si>
    <t>平成１８年</t>
  </si>
  <si>
    <t>平成１９年</t>
  </si>
  <si>
    <t>平成２０年</t>
  </si>
  <si>
    <t>平成２１年</t>
  </si>
  <si>
    <t>平成２２年</t>
  </si>
  <si>
    <t>平成２３年</t>
  </si>
  <si>
    <t>平成２４年</t>
  </si>
  <si>
    <t>平成２５年</t>
  </si>
  <si>
    <t>平成２６年</t>
  </si>
  <si>
    <t>平成２７年</t>
  </si>
  <si>
    <t>令和元年</t>
  </si>
  <si>
    <t>資料：定期健康診断結果調</t>
  </si>
  <si>
    <t>令和元年定期健康診断実施結果（業種別）</t>
  </si>
  <si>
    <t>業　　　　　　　　種</t>
  </si>
  <si>
    <t>健診実施事業場数</t>
  </si>
  <si>
    <t>受診者数</t>
  </si>
  <si>
    <t>所見のあった者</t>
  </si>
  <si>
    <t>人  数</t>
  </si>
  <si>
    <t>有所見率（％）</t>
  </si>
  <si>
    <t>製造業</t>
  </si>
  <si>
    <t>食品製造</t>
  </si>
  <si>
    <t>繊維工業</t>
  </si>
  <si>
    <t>衣服繊維</t>
  </si>
  <si>
    <t>木材木製</t>
  </si>
  <si>
    <t>家具装備</t>
  </si>
  <si>
    <t>パルプ等</t>
  </si>
  <si>
    <t>印刷製本</t>
  </si>
  <si>
    <t>化学工業</t>
  </si>
  <si>
    <t>窯業土石</t>
  </si>
  <si>
    <t>鉄鋼業</t>
  </si>
  <si>
    <t>非鉄金属</t>
  </si>
  <si>
    <t>金属製品</t>
  </si>
  <si>
    <t>一般機器</t>
  </si>
  <si>
    <t>電気機器</t>
  </si>
  <si>
    <t>輸送機械</t>
  </si>
  <si>
    <t>電気ガス</t>
  </si>
  <si>
    <t>他の製造</t>
  </si>
  <si>
    <t>小       計</t>
  </si>
  <si>
    <t>鉱業</t>
  </si>
  <si>
    <t>石炭鉱業</t>
  </si>
  <si>
    <t>土石採取</t>
  </si>
  <si>
    <t>他の鉱業</t>
  </si>
  <si>
    <t>建設業</t>
  </si>
  <si>
    <t>土木工事</t>
  </si>
  <si>
    <t>建築工事</t>
  </si>
  <si>
    <t>他の建設</t>
  </si>
  <si>
    <t>運輸交通</t>
  </si>
  <si>
    <t>鉄道等</t>
  </si>
  <si>
    <t>道路旅客</t>
  </si>
  <si>
    <t>道路貨物</t>
  </si>
  <si>
    <t>他の運輸</t>
  </si>
  <si>
    <t>貨物取扱</t>
  </si>
  <si>
    <t>陸上貨物</t>
  </si>
  <si>
    <t>港湾運送</t>
  </si>
  <si>
    <t>１号～５号 中計</t>
  </si>
  <si>
    <t>農林業</t>
  </si>
  <si>
    <t>畜産水産</t>
  </si>
  <si>
    <t>商業</t>
  </si>
  <si>
    <t>金融広告</t>
  </si>
  <si>
    <t>映画演劇</t>
  </si>
  <si>
    <t>通信業</t>
  </si>
  <si>
    <t>教育研究</t>
  </si>
  <si>
    <t>保健衛生</t>
  </si>
  <si>
    <t>接客娯楽</t>
  </si>
  <si>
    <t>清掃と畜</t>
  </si>
  <si>
    <t>官公署</t>
  </si>
  <si>
    <t>他の事業</t>
  </si>
  <si>
    <t>６号～１７号 中計</t>
  </si>
  <si>
    <t>合       計</t>
  </si>
  <si>
    <t>１　「健康診断実施事業場数」欄は健診実施延事業場数である。</t>
  </si>
  <si>
    <t>２　（　　　）内は年２回以上健診を実施した事業場数で内数である。</t>
  </si>
  <si>
    <t>令和元年定期健康診断実施結果（都道府県別）</t>
  </si>
  <si>
    <t>都　道　府　県</t>
  </si>
  <si>
    <t>有所見率(%)</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</si>
  <si>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</si>
  <si>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</si>
  <si>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</si>
  <si>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</si>
  <si>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</si>
  <si>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</si>
  <si>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</si>
  <si>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</si>
  <si>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</si>
  <si>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</si>
  <si>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</si>
  <si>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</si>
  <si>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</si>
  <si>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</si>
  <si>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</si>
  <si>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</si>
  <si>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</si>
  <si>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</si>
  <si>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</si>
  <si>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</si>
  <si>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</si>
  <si>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</si>
  <si>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</si>
  <si>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</si>
  <si>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</si>
  <si>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</si>
  <si>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</si>
  <si>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</si>
  <si>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</si>
  <si>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</si>
  <si>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</si>
  <si>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</si>
  <si>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</si>
  <si>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</si>
  <si>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</si>
  <si>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</si>
  <si>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</si>
  <si>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</si>
  <si>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</si>
  <si>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</si>
  <si>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</si>
  <si>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</si>
  <si>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</si>
  <si>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</si>
  <si>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</si>
  <si>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</si>
  <si>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</si>
  <si>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平成28～30年は集計対象の報告書を精査の上再集計し、公表値を修正している。再集計では再集計時までに提出された報告書が集計対象となるため、通常よりも集計対象が多くなっている（令和元年は精査後にのみ集計を行った）。</t>
  </si>
  <si>
    <t>※２</t>
  </si>
  <si>
    <t>平成27年は公表値を修正している。</t>
  </si>
  <si>
    <t>※１</t>
  </si>
  <si>
    <t>有機溶剤、鉛健康診断は平成元年10月より項目等が変更されている。</t>
  </si>
  <si>
    <t>※　</t>
  </si>
  <si>
    <r>
      <t>　</t>
    </r>
    <r>
      <rPr>
        <sz val="10"/>
        <rFont val="ＭＳ Ｐゴシック"/>
        <family val="3"/>
      </rPr>
      <t>資料：特殊健康診断結果調</t>
    </r>
  </si>
  <si>
    <r>
      <t>令和元年</t>
    </r>
    <r>
      <rPr>
        <vertAlign val="superscript"/>
        <sz val="11"/>
        <color indexed="8"/>
        <rFont val="ＭＳ Ｐゴシック"/>
        <family val="3"/>
      </rPr>
      <t>※2</t>
    </r>
  </si>
  <si>
    <r>
      <t>30</t>
    </r>
    <r>
      <rPr>
        <vertAlign val="superscript"/>
        <sz val="11"/>
        <color indexed="8"/>
        <rFont val="ＭＳ Ｐゴシック"/>
        <family val="3"/>
      </rPr>
      <t>※2</t>
    </r>
  </si>
  <si>
    <r>
      <t>29</t>
    </r>
    <r>
      <rPr>
        <vertAlign val="superscript"/>
        <sz val="11"/>
        <color indexed="8"/>
        <rFont val="ＭＳ Ｐゴシック"/>
        <family val="3"/>
      </rPr>
      <t>※2</t>
    </r>
  </si>
  <si>
    <r>
      <t>28</t>
    </r>
    <r>
      <rPr>
        <vertAlign val="superscript"/>
        <sz val="11"/>
        <color indexed="8"/>
        <rFont val="ＭＳ Ｐゴシック"/>
        <family val="3"/>
      </rPr>
      <t>※2</t>
    </r>
  </si>
  <si>
    <r>
      <t>27</t>
    </r>
    <r>
      <rPr>
        <vertAlign val="superscript"/>
        <sz val="11"/>
        <color indexed="8"/>
        <rFont val="ＭＳ Ｐゴシック"/>
        <family val="3"/>
      </rPr>
      <t>※1</t>
    </r>
  </si>
  <si>
    <t>※部分は集計対象の報告書を精査の上再集計し、公表値を修正している。再集計では再集計時までに提出された報告書が集計対象となるため、通常よりも集計対象が多くなっている（令和元年は精査後にのみ集計を行った）。</t>
  </si>
  <si>
    <t>(注3）</t>
  </si>
  <si>
    <t>じん肺管理区分の管理4は、療養を要するもの。</t>
  </si>
  <si>
    <t>(注2）</t>
  </si>
  <si>
    <t>本統計中には、随時申請によるものは含まれていない。</t>
  </si>
  <si>
    <t>（注1）</t>
  </si>
  <si>
    <r>
      <t>0.4</t>
    </r>
    <r>
      <rPr>
        <vertAlign val="superscript"/>
        <sz val="11"/>
        <color indexed="8"/>
        <rFont val="ＭＳ Ｐゴシック"/>
        <family val="3"/>
      </rPr>
      <t>※</t>
    </r>
  </si>
  <si>
    <r>
      <t>306,475</t>
    </r>
    <r>
      <rPr>
        <vertAlign val="superscript"/>
        <sz val="11"/>
        <color indexed="8"/>
        <rFont val="ＭＳ Ｐゴシック"/>
        <family val="3"/>
      </rPr>
      <t>※</t>
    </r>
  </si>
  <si>
    <r>
      <t>0.6</t>
    </r>
    <r>
      <rPr>
        <vertAlign val="superscript"/>
        <sz val="11"/>
        <color indexed="8"/>
        <rFont val="ＭＳ Ｐゴシック"/>
        <family val="3"/>
      </rPr>
      <t>※</t>
    </r>
  </si>
  <si>
    <r>
      <t>303,294</t>
    </r>
    <r>
      <rPr>
        <vertAlign val="superscript"/>
        <sz val="11"/>
        <color indexed="8"/>
        <rFont val="ＭＳ Ｐゴシック"/>
        <family val="3"/>
      </rPr>
      <t>※</t>
    </r>
  </si>
  <si>
    <r>
      <t>300,551</t>
    </r>
    <r>
      <rPr>
        <vertAlign val="superscript"/>
        <sz val="11"/>
        <color indexed="8"/>
        <rFont val="ＭＳ Ｐゴシック"/>
        <family val="3"/>
      </rPr>
      <t>※</t>
    </r>
  </si>
  <si>
    <t>公表値を修正している。</t>
  </si>
  <si>
    <t>※</t>
  </si>
  <si>
    <r>
      <t>55.8</t>
    </r>
    <r>
      <rPr>
        <vertAlign val="superscript"/>
        <sz val="11"/>
        <color indexed="8"/>
        <rFont val="ＭＳ Ｐゴシック"/>
        <family val="3"/>
      </rPr>
      <t>※</t>
    </r>
  </si>
  <si>
    <r>
      <t>4.4</t>
    </r>
    <r>
      <rPr>
        <vertAlign val="superscript"/>
        <sz val="11"/>
        <color indexed="8"/>
        <rFont val="ＭＳ Ｐゴシック"/>
        <family val="3"/>
      </rPr>
      <t>※</t>
    </r>
  </si>
  <si>
    <r>
      <t>31.7</t>
    </r>
    <r>
      <rPr>
        <vertAlign val="superscript"/>
        <sz val="11"/>
        <color indexed="8"/>
        <rFont val="ＭＳ Ｐゴシック"/>
        <family val="3"/>
      </rPr>
      <t>※</t>
    </r>
  </si>
  <si>
    <r>
      <t>15.7</t>
    </r>
    <r>
      <rPr>
        <vertAlign val="superscript"/>
        <sz val="11"/>
        <color indexed="8"/>
        <rFont val="ＭＳ Ｐゴシック"/>
        <family val="3"/>
      </rPr>
      <t>※</t>
    </r>
  </si>
  <si>
    <r>
      <t>1.8</t>
    </r>
    <r>
      <rPr>
        <vertAlign val="superscript"/>
        <sz val="11"/>
        <color indexed="8"/>
        <rFont val="ＭＳ Ｐゴシック"/>
        <family val="3"/>
      </rPr>
      <t>※</t>
    </r>
  </si>
  <si>
    <r>
      <t>4.5</t>
    </r>
    <r>
      <rPr>
        <vertAlign val="superscript"/>
        <sz val="11"/>
        <color indexed="8"/>
        <rFont val="ＭＳ Ｐゴシック"/>
        <family val="3"/>
      </rPr>
      <t>※</t>
    </r>
  </si>
  <si>
    <r>
      <t>6.9</t>
    </r>
    <r>
      <rPr>
        <vertAlign val="superscript"/>
        <sz val="11"/>
        <color indexed="8"/>
        <rFont val="ＭＳ Ｐゴシック"/>
        <family val="3"/>
      </rPr>
      <t>※</t>
    </r>
  </si>
  <si>
    <r>
      <t>3.5</t>
    </r>
    <r>
      <rPr>
        <vertAlign val="superscript"/>
        <sz val="11"/>
        <color indexed="8"/>
        <rFont val="ＭＳ Ｐゴシック"/>
        <family val="3"/>
      </rPr>
      <t>※</t>
    </r>
  </si>
  <si>
    <t>平成３０年</t>
  </si>
  <si>
    <r>
      <t>54.4</t>
    </r>
    <r>
      <rPr>
        <vertAlign val="superscript"/>
        <sz val="11"/>
        <color indexed="8"/>
        <rFont val="ＭＳ Ｐゴシック"/>
        <family val="3"/>
      </rPr>
      <t>※</t>
    </r>
  </si>
  <si>
    <r>
      <t>4.6</t>
    </r>
    <r>
      <rPr>
        <vertAlign val="superscript"/>
        <sz val="11"/>
        <color indexed="8"/>
        <rFont val="ＭＳ Ｐゴシック"/>
        <family val="3"/>
      </rPr>
      <t>※</t>
    </r>
  </si>
  <si>
    <r>
      <t>31.8</t>
    </r>
    <r>
      <rPr>
        <vertAlign val="superscript"/>
        <sz val="11"/>
        <color indexed="8"/>
        <rFont val="ＭＳ Ｐゴシック"/>
        <family val="3"/>
      </rPr>
      <t>※</t>
    </r>
  </si>
  <si>
    <r>
      <t>15.3</t>
    </r>
    <r>
      <rPr>
        <vertAlign val="superscript"/>
        <sz val="11"/>
        <color indexed="8"/>
        <rFont val="ＭＳ Ｐゴシック"/>
        <family val="3"/>
      </rPr>
      <t>※</t>
    </r>
  </si>
  <si>
    <r>
      <t>15.4</t>
    </r>
    <r>
      <rPr>
        <vertAlign val="superscript"/>
        <sz val="11"/>
        <color indexed="8"/>
        <rFont val="ＭＳ Ｐゴシック"/>
        <family val="3"/>
      </rPr>
      <t>※</t>
    </r>
  </si>
  <si>
    <r>
      <t>1.7</t>
    </r>
    <r>
      <rPr>
        <vertAlign val="superscript"/>
        <sz val="11"/>
        <color indexed="8"/>
        <rFont val="ＭＳ Ｐゴシック"/>
        <family val="3"/>
      </rPr>
      <t>※</t>
    </r>
  </si>
  <si>
    <r>
      <t>4.3</t>
    </r>
    <r>
      <rPr>
        <vertAlign val="superscript"/>
        <sz val="11"/>
        <color indexed="8"/>
        <rFont val="ＭＳ Ｐゴシック"/>
        <family val="3"/>
      </rPr>
      <t>※</t>
    </r>
  </si>
  <si>
    <t>平成２９年</t>
  </si>
  <si>
    <r>
      <t>54.1</t>
    </r>
    <r>
      <rPr>
        <vertAlign val="superscript"/>
        <sz val="11"/>
        <color indexed="8"/>
        <rFont val="ＭＳ Ｐゴシック"/>
        <family val="3"/>
      </rPr>
      <t>※</t>
    </r>
  </si>
  <si>
    <r>
      <t>2.6</t>
    </r>
    <r>
      <rPr>
        <vertAlign val="superscript"/>
        <sz val="11"/>
        <color indexed="8"/>
        <rFont val="ＭＳ Ｐゴシック"/>
        <family val="3"/>
      </rPr>
      <t>※</t>
    </r>
  </si>
  <si>
    <r>
      <t>11.1</t>
    </r>
    <r>
      <rPr>
        <vertAlign val="superscript"/>
        <sz val="11"/>
        <color indexed="8"/>
        <rFont val="ＭＳ Ｐゴシック"/>
        <family val="3"/>
      </rPr>
      <t>※</t>
    </r>
  </si>
  <si>
    <r>
      <t>32.1</t>
    </r>
    <r>
      <rPr>
        <vertAlign val="superscript"/>
        <sz val="11"/>
        <color indexed="8"/>
        <rFont val="ＭＳ Ｐゴシック"/>
        <family val="3"/>
      </rPr>
      <t>※</t>
    </r>
  </si>
  <si>
    <r>
      <t>15.2</t>
    </r>
    <r>
      <rPr>
        <vertAlign val="superscript"/>
        <sz val="11"/>
        <color indexed="8"/>
        <rFont val="ＭＳ Ｐゴシック"/>
        <family val="3"/>
      </rPr>
      <t>※</t>
    </r>
  </si>
  <si>
    <r>
      <t>1.6</t>
    </r>
    <r>
      <rPr>
        <vertAlign val="superscript"/>
        <sz val="11"/>
        <color indexed="8"/>
        <rFont val="ＭＳ Ｐゴシック"/>
        <family val="3"/>
      </rPr>
      <t>※</t>
    </r>
  </si>
  <si>
    <r>
      <t>7.0</t>
    </r>
    <r>
      <rPr>
        <vertAlign val="superscript"/>
        <sz val="11"/>
        <color indexed="8"/>
        <rFont val="ＭＳ Ｐゴシック"/>
        <family val="3"/>
      </rPr>
      <t>※</t>
    </r>
  </si>
  <si>
    <r>
      <t>3.4</t>
    </r>
    <r>
      <rPr>
        <vertAlign val="superscript"/>
        <sz val="11"/>
        <color indexed="8"/>
        <rFont val="ＭＳ Ｐゴシック"/>
        <family val="3"/>
      </rPr>
      <t>※</t>
    </r>
  </si>
  <si>
    <t>平成２８年</t>
  </si>
  <si>
    <t>平成　３年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</si>
</sst>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411]ggg\ e&quot;年 業種別傷病分類別業務上疾病発生状況（&quot;m&quot;月末累計）&quot;"/>
    <numFmt numFmtId="178" formatCode="#,##0;[Red]#,##0"/>
    <numFmt numFmtId="179" formatCode="ggge&quot;年&quot;m&quot;月集計&quot;"/>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0.0\)"/>
    <numFmt numFmtId="186" formatCode="0.0_);\(0.0\)"/>
    <numFmt numFmtId="187" formatCode="#,##0_ "/>
    <numFmt numFmtId="188" formatCode="0.0_ "/>
    <numFmt numFmtId="189" formatCode="0.0\ "/>
    <numFmt numFmtId="190" formatCode="0.0;[Red]0.0"/>
    <numFmt numFmtId="191" formatCode="0.0_);[Red]\(0.0\)"/>
    <numFmt numFmtId="192" formatCode="[$-411]ggg\ e&quot;年 業種別じん肺健康管理実施状況&quot;"/>
    <numFmt numFmtId="193" formatCode="&quot;(&quot;#,##0&quot;)&quot;;#,##0"/>
    <numFmt numFmtId="194"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95"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96" formatCode="00"/>
    <numFmt numFmtId="197" formatCode="#,##0_);\(#,##0\)"/>
    <numFmt numFmtId="198" formatCode="0.00_);[Red]\(0.00\)"/>
    <numFmt numFmtId="199" formatCode="\(#,##0\)"/>
    <numFmt numFmtId="20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201" formatCode="#,##0.0_ "/>
  </numFmts>
  <fonts count="92">
    <font>
      <sz val="9"/>
      <name val="ＭＳ 明朝"/>
      <family val="1"/>
    </font>
    <font>
      <sz val="11"/>
      <color indexed="8"/>
      <name val="ＭＳ Ｐゴシック"/>
      <family val="3"/>
    </font>
    <font>
      <sz val="11"/>
      <name val="ＭＳ 明朝"/>
      <family val="1"/>
    </font>
    <font>
      <sz val="11"/>
      <name val="ＭＳ Ｐゴシック"/>
      <family val="3"/>
    </font>
    <font>
      <sz val="6"/>
      <name val="ＭＳ Ｐ明朝"/>
      <family val="1"/>
    </font>
    <font>
      <sz val="6"/>
      <name val="ＭＳ 明朝"/>
      <family val="1"/>
    </font>
    <font>
      <sz val="22"/>
      <name val="ＭＳ 明朝"/>
      <family val="1"/>
    </font>
    <font>
      <sz val="10"/>
      <color indexed="8"/>
      <name val="ＭＳ 明朝"/>
      <family val="1"/>
    </font>
    <font>
      <sz val="3"/>
      <color indexed="8"/>
      <name val="ＭＳ 明朝"/>
      <family val="1"/>
    </font>
    <font>
      <sz val="6"/>
      <name val="ＭＳ Ｐゴシック"/>
      <family val="3"/>
    </font>
    <font>
      <sz val="10"/>
      <name val="ＭＳ Ｐゴシック"/>
      <family val="3"/>
    </font>
    <font>
      <vertAlign val="superscript"/>
      <sz val="11"/>
      <color indexed="8"/>
      <name val="ＭＳ Ｐゴシック"/>
      <family val="3"/>
    </font>
    <font>
      <sz val="11"/>
      <name val="明朝"/>
      <family val="1"/>
    </font>
    <font>
      <sz val="14"/>
      <name val="ＭＳ 明朝"/>
      <family val="1"/>
    </font>
    <font>
      <sz val="11"/>
      <name val="ＭＳ Ｐ明朝"/>
      <family val="1"/>
    </font>
    <font>
      <sz val="10"/>
      <name val="ＭＳ 明朝"/>
      <family val="1"/>
    </font>
    <font>
      <sz val="12"/>
      <color indexed="8"/>
      <name val="ＭＳ Ｐ明朝"/>
      <family val="1"/>
    </font>
    <font>
      <sz val="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9"/>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color indexed="8"/>
      <name val="ＭＳ 明朝"/>
      <family val="1"/>
    </font>
    <font>
      <sz val="9"/>
      <color indexed="8"/>
      <name val="ＭＳ 明朝"/>
      <family val="1"/>
    </font>
    <font>
      <sz val="9"/>
      <color indexed="8"/>
      <name val="ＭＳ Ｐゴシック"/>
      <family val="3"/>
    </font>
    <font>
      <sz val="22"/>
      <color indexed="8"/>
      <name val="ＭＳ 明朝"/>
      <family val="1"/>
    </font>
    <font>
      <sz val="14"/>
      <color indexed="8"/>
      <name val="ＭＳ 明朝"/>
      <family val="1"/>
    </font>
    <font>
      <b/>
      <sz val="18"/>
      <color indexed="10"/>
      <name val="ＭＳ Ｐゴシック"/>
      <family val="3"/>
    </font>
    <font>
      <sz val="14"/>
      <name val="ＭＳ Ｐゴシック"/>
      <family val="3"/>
    </font>
    <font>
      <sz val="10"/>
      <color indexed="8"/>
      <name val="ＭＳ Ｐゴシック"/>
      <family val="3"/>
    </font>
    <font>
      <sz val="9"/>
      <name val="ＭＳ Ｐゴシック"/>
      <family val="3"/>
    </font>
    <font>
      <sz val="16"/>
      <name val="ＭＳ Ｐゴシック"/>
      <family val="3"/>
    </font>
    <font>
      <sz val="12"/>
      <color indexed="8"/>
      <name val="ＭＳ 明朝"/>
      <family val="1"/>
    </font>
    <font>
      <sz val="18"/>
      <color indexed="8"/>
      <name val="ＭＳ Ｐゴシック"/>
      <family val="3"/>
    </font>
    <font>
      <sz val="14"/>
      <color indexed="8"/>
      <name val="ＭＳ Ｐゴシック"/>
      <family val="3"/>
    </font>
    <font>
      <sz val="12"/>
      <color indexed="8"/>
      <name val="ＭＳ Ｐゴシック"/>
      <family val="3"/>
    </font>
    <font>
      <sz val="10.5"/>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11"/>
      <color theme="1"/>
      <name val="ＭＳ 明朝"/>
      <family val="1"/>
    </font>
    <font>
      <sz val="9"/>
      <color theme="1"/>
      <name val="ＭＳ 明朝"/>
      <family val="1"/>
    </font>
    <font>
      <sz val="10"/>
      <color theme="1"/>
      <name val="ＭＳ 明朝"/>
      <family val="1"/>
    </font>
    <font>
      <sz val="9"/>
      <color theme="1"/>
      <name val="Calibri"/>
      <family val="3"/>
    </font>
    <font>
      <sz val="22"/>
      <color theme="1"/>
      <name val="ＭＳ 明朝"/>
      <family val="1"/>
    </font>
    <font>
      <sz val="14"/>
      <color theme="1"/>
      <name val="ＭＳ 明朝"/>
      <family val="1"/>
    </font>
    <font>
      <sz val="11"/>
      <color theme="1"/>
      <name val="ＭＳ Ｐゴシック"/>
      <family val="3"/>
    </font>
    <font>
      <b/>
      <sz val="18"/>
      <color rgb="FFFF0000"/>
      <name val="ＭＳ Ｐゴシック"/>
      <family val="3"/>
    </font>
    <font>
      <sz val="14"/>
      <name val="Calibri"/>
      <family val="3"/>
    </font>
    <font>
      <sz val="11"/>
      <name val="Calibri"/>
      <family val="3"/>
    </font>
    <font>
      <sz val="11"/>
      <color theme="1"/>
      <name val="Cambria"/>
      <family val="3"/>
    </font>
    <font>
      <sz val="10"/>
      <color theme="1"/>
      <name val="Cambria"/>
      <family val="3"/>
    </font>
    <font>
      <sz val="10"/>
      <color theme="1"/>
      <name val="Calibri"/>
      <family val="3"/>
    </font>
    <font>
      <sz val="10"/>
      <name val="Cambria"/>
      <family val="3"/>
    </font>
    <font>
      <sz val="10"/>
      <name val="Calibri"/>
      <family val="3"/>
    </font>
    <font>
      <sz val="9"/>
      <name val="Calibri"/>
      <family val="3"/>
    </font>
    <font>
      <sz val="16"/>
      <name val="Calibri"/>
      <family val="3"/>
    </font>
    <font>
      <sz val="12"/>
      <color theme="1"/>
      <name val="ＭＳ 明朝"/>
      <family val="1"/>
    </font>
    <font>
      <sz val="10"/>
      <color theme="1"/>
      <name val="ＭＳ Ｐゴシック"/>
      <family val="3"/>
    </font>
    <font>
      <sz val="18"/>
      <color theme="1"/>
      <name val="Calibri"/>
      <family val="3"/>
    </font>
    <font>
      <sz val="14"/>
      <color theme="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hair"/>
      <right style="hair"/>
      <top style="thin"/>
      <bottom/>
    </border>
    <border>
      <left/>
      <right style="thin"/>
      <top style="thin"/>
      <bottom/>
    </border>
    <border>
      <left style="thin"/>
      <right/>
      <top/>
      <bottom/>
    </border>
    <border>
      <left/>
      <right style="thin"/>
      <top/>
      <bottom/>
    </border>
    <border>
      <left/>
      <right style="hair"/>
      <top/>
      <bottom/>
    </border>
    <border>
      <left style="hair"/>
      <right/>
      <top/>
      <bottom/>
    </border>
    <border>
      <left style="thin"/>
      <right/>
      <top/>
      <bottom style="thin"/>
    </border>
    <border>
      <left style="hair"/>
      <right/>
      <top style="thin"/>
      <bottom style="hair"/>
    </border>
    <border>
      <left style="hair"/>
      <right/>
      <top/>
      <bottom style="hair"/>
    </border>
    <border>
      <left/>
      <right style="thin"/>
      <top style="thin"/>
      <bottom style="hair"/>
    </border>
    <border>
      <left style="hair"/>
      <right/>
      <top style="hair"/>
      <bottom style="hair"/>
    </border>
    <border>
      <left/>
      <right style="thin"/>
      <top/>
      <bottom style="hair"/>
    </border>
    <border>
      <left style="hair"/>
      <right/>
      <top/>
      <bottom style="thin"/>
    </border>
    <border>
      <left/>
      <right style="thin"/>
      <top/>
      <bottom style="thin"/>
    </border>
    <border>
      <left style="thin"/>
      <right/>
      <top/>
      <bottom style="hair"/>
    </border>
    <border>
      <left/>
      <right style="thin"/>
      <top style="hair"/>
      <bottom style="hair"/>
    </border>
    <border>
      <left style="hair"/>
      <right/>
      <top style="hair"/>
      <bottom style="thin"/>
    </border>
    <border>
      <left/>
      <right style="thin"/>
      <top style="hair"/>
      <bottom style="thin"/>
    </border>
    <border>
      <left style="thin"/>
      <right/>
      <top style="thin"/>
      <bottom style="thin"/>
    </border>
    <border>
      <left style="thin"/>
      <right style="thin"/>
      <top/>
      <bottom style="hair"/>
    </border>
    <border>
      <left style="thin"/>
      <right style="thin"/>
      <top/>
      <bottom style="thin"/>
    </border>
    <border>
      <left/>
      <right/>
      <top/>
      <bottom style="hair"/>
    </border>
    <border>
      <left/>
      <right style="hair"/>
      <top style="thin"/>
      <bottom style="hair"/>
    </border>
    <border>
      <left/>
      <right style="hair"/>
      <top/>
      <bottom style="hair"/>
    </border>
    <border>
      <left/>
      <right style="hair"/>
      <top style="hair"/>
      <bottom style="hair"/>
    </border>
    <border>
      <left/>
      <right style="hair"/>
      <top style="hair"/>
      <bottom style="thin"/>
    </border>
    <border>
      <left/>
      <right style="hair"/>
      <top/>
      <bottom style="thin"/>
    </border>
    <border>
      <left style="thin"/>
      <right/>
      <top style="thin"/>
      <bottom style="hair"/>
    </border>
    <border>
      <left/>
      <right/>
      <top style="thin"/>
      <bottom style="hair"/>
    </border>
    <border>
      <left style="hair"/>
      <right style="hair"/>
      <top style="thin"/>
      <bottom style="hair"/>
    </border>
    <border>
      <left style="hair"/>
      <right style="hair"/>
      <top/>
      <bottom style="hair"/>
    </border>
    <border>
      <left/>
      <right/>
      <top style="hair"/>
      <bottom style="hair"/>
    </border>
    <border>
      <left style="hair"/>
      <right style="hair"/>
      <top style="hair"/>
      <bottom style="hair"/>
    </border>
    <border>
      <left/>
      <right/>
      <top/>
      <bottom style="thin"/>
    </border>
    <border>
      <left style="hair"/>
      <right style="hair"/>
      <top/>
      <bottom/>
    </border>
    <border>
      <left style="thin"/>
      <right/>
      <top style="hair"/>
      <bottom style="hair"/>
    </border>
    <border>
      <left style="thin"/>
      <right/>
      <top style="hair"/>
      <bottom style="thin"/>
    </border>
    <border>
      <left/>
      <right/>
      <top style="hair"/>
      <bottom style="thin"/>
    </border>
    <border>
      <left style="hair"/>
      <right style="hair"/>
      <top style="hair"/>
      <bottom style="thin"/>
    </border>
    <border>
      <left style="hair"/>
      <right style="hair"/>
      <top/>
      <bottom style="thin"/>
    </border>
    <border>
      <left style="hair"/>
      <right/>
      <top style="thin"/>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thin"/>
      <top style="medium"/>
      <bottom style="medium"/>
    </border>
    <border>
      <left style="thin"/>
      <right style="medium"/>
      <top style="medium"/>
      <bottom style="medium"/>
    </border>
    <border>
      <left style="medium"/>
      <right/>
      <top/>
      <bottom style="thin"/>
    </border>
    <border>
      <left style="thin"/>
      <right style="medium"/>
      <top/>
      <bottom style="thin"/>
    </border>
    <border>
      <left style="medium"/>
      <right/>
      <top style="thin"/>
      <bottom style="thin"/>
    </border>
    <border>
      <left/>
      <right style="thin"/>
      <top style="thin"/>
      <bottom style="thin"/>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diagonalDown="1">
      <left style="thin"/>
      <right style="thin"/>
      <top style="thin"/>
      <bottom style="thin"/>
      <diagonal style="thin"/>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thin"/>
    </border>
    <border>
      <left style="medium"/>
      <right/>
      <top/>
      <bottom style="medium"/>
    </border>
    <border>
      <left/>
      <right style="medium"/>
      <top/>
      <bottom style="medium"/>
    </border>
    <border>
      <left style="thin"/>
      <right style="thin"/>
      <top style="thin"/>
      <bottom style="medium"/>
    </border>
    <border>
      <left style="thin"/>
      <right style="medium"/>
      <top style="thin"/>
      <bottom style="medium"/>
    </border>
    <border>
      <left style="medium"/>
      <right style="hair"/>
      <top style="medium"/>
      <bottom/>
    </border>
    <border>
      <left style="hair"/>
      <right style="hair"/>
      <top style="medium"/>
      <bottom/>
    </border>
    <border>
      <left style="hair"/>
      <right>
        <color indexed="63"/>
      </right>
      <top style="medium"/>
      <bottom/>
    </border>
    <border>
      <left style="hair"/>
      <right style="medium"/>
      <top style="medium"/>
      <bottom/>
    </border>
    <border>
      <left>
        <color indexed="63"/>
      </left>
      <right>
        <color indexed="63"/>
      </right>
      <top style="medium"/>
      <bottom/>
    </border>
    <border>
      <left style="medium"/>
      <right style="medium"/>
      <top style="medium"/>
      <bottom/>
    </border>
    <border>
      <left style="medium"/>
      <right style="thin"/>
      <top/>
      <bottom/>
    </border>
    <border>
      <left style="thin"/>
      <right style="medium"/>
      <top/>
      <bottom style="hair"/>
    </border>
    <border>
      <left style="medium"/>
      <right style="hair"/>
      <top/>
      <bottom style="hair"/>
    </border>
    <border>
      <left style="hair"/>
      <right style="medium"/>
      <top/>
      <bottom style="hair"/>
    </border>
    <border>
      <left style="medium"/>
      <right style="medium"/>
      <top/>
      <bottom style="hair"/>
    </border>
    <border>
      <left style="thin"/>
      <right style="medium"/>
      <top/>
      <bottom/>
    </border>
    <border>
      <left style="medium"/>
      <right style="hair"/>
      <top/>
      <bottom/>
    </border>
    <border>
      <left style="hair"/>
      <right style="medium"/>
      <top/>
      <bottom/>
    </border>
    <border>
      <left style="medium"/>
      <right style="medium"/>
      <top/>
      <bottom/>
    </border>
    <border>
      <left style="medium"/>
      <right style="thin"/>
      <top/>
      <bottom style="medium"/>
    </border>
    <border>
      <left style="medium"/>
      <right style="hair"/>
      <top/>
      <bottom style="medium"/>
    </border>
    <border>
      <left style="hair"/>
      <right style="hair"/>
      <top/>
      <bottom style="medium"/>
    </border>
    <border>
      <left style="hair"/>
      <right>
        <color indexed="63"/>
      </right>
      <top/>
      <bottom style="medium"/>
    </border>
    <border>
      <left style="hair"/>
      <right style="medium"/>
      <top/>
      <bottom style="medium"/>
    </border>
    <border>
      <left/>
      <right/>
      <top/>
      <bottom style="medium"/>
    </border>
    <border>
      <left style="medium"/>
      <right style="medium"/>
      <top/>
      <bottom style="medium"/>
    </border>
    <border>
      <left style="medium"/>
      <right/>
      <top/>
      <bottom/>
    </border>
    <border>
      <left/>
      <right style="medium"/>
      <top/>
      <bottom/>
    </border>
    <border diagonalDown="1">
      <left style="thin"/>
      <right style="thin"/>
      <top style="thin"/>
      <bottom style="double"/>
      <diagonal style="thin"/>
    </border>
    <border>
      <left style="thin"/>
      <right style="thin"/>
      <top style="thin"/>
      <bottom style="double"/>
    </border>
    <border>
      <left style="hair"/>
      <right style="thin"/>
      <top style="thin"/>
      <bottom style="thin"/>
    </border>
    <border>
      <left style="thin"/>
      <right style="thin"/>
      <top style="hair"/>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hair"/>
      <right>
        <color indexed="63"/>
      </right>
      <top style="thin"/>
      <bottom style="thin"/>
    </border>
    <border>
      <left style="hair"/>
      <right style="hair"/>
      <top style="thin"/>
      <bottom style="thin"/>
    </border>
    <border>
      <left style="thin"/>
      <right style="hair"/>
      <top style="thin"/>
      <bottom style="thin"/>
    </border>
    <border>
      <left style="thin"/>
      <right style="hair"/>
      <top style="hair"/>
      <bottom style="thin"/>
    </border>
    <border>
      <left style="thin"/>
      <right/>
      <top style="hair"/>
      <bottom/>
    </border>
    <border>
      <left/>
      <right style="hair"/>
      <top style="hair"/>
      <bottom/>
    </border>
    <border>
      <left style="hair"/>
      <right/>
      <top style="hair"/>
      <bottom/>
    </border>
    <border>
      <left/>
      <right/>
      <top style="hair"/>
      <bottom/>
    </border>
    <border>
      <left/>
      <right style="hair"/>
      <top style="thin"/>
      <bottom/>
    </border>
    <border>
      <left/>
      <right style="thin"/>
      <top style="hair"/>
      <bottom/>
    </border>
    <border>
      <left>
        <color indexed="63"/>
      </left>
      <right style="hair"/>
      <top style="thin"/>
      <bottom style="thin"/>
    </border>
    <border diagonalDown="1">
      <left style="thin"/>
      <right style="thin"/>
      <top style="thin"/>
      <bottom/>
      <diagonal style="thin"/>
    </border>
    <border diagonalDown="1">
      <left style="thin"/>
      <right style="thin"/>
      <top/>
      <bottom style="thin"/>
      <diagonal style="thin"/>
    </border>
    <border>
      <left style="medium"/>
      <right style="thin"/>
      <top style="thin"/>
      <bottom/>
    </border>
    <border>
      <left style="medium"/>
      <right/>
      <top style="medium"/>
      <bottom style="medium"/>
    </border>
    <border>
      <left/>
      <right style="thin"/>
      <top style="medium"/>
      <bottom style="medium"/>
    </border>
    <border>
      <left style="medium"/>
      <right style="thin"/>
      <top/>
      <bottom style="thin"/>
    </border>
    <border>
      <left/>
      <right style="thin"/>
      <top/>
      <bottom style="medium"/>
    </border>
    <border diagonalDown="1">
      <left style="medium"/>
      <right/>
      <top style="medium"/>
      <bottom style="medium"/>
      <diagonal style="thin"/>
    </border>
    <border diagonalDown="1">
      <left/>
      <right style="thin"/>
      <top style="medium"/>
      <bottom style="medium"/>
      <diagonal style="thin"/>
    </border>
    <border>
      <left/>
      <right style="thin"/>
      <top style="medium"/>
      <bottom/>
    </border>
    <border>
      <left style="thin"/>
      <right/>
      <top style="medium"/>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3" fillId="0" borderId="0">
      <alignment vertical="center"/>
      <protection/>
    </xf>
    <xf numFmtId="0" fontId="51" fillId="0" borderId="0">
      <alignment vertical="center"/>
      <protection/>
    </xf>
    <xf numFmtId="0" fontId="3" fillId="0" borderId="0">
      <alignment/>
      <protection/>
    </xf>
    <xf numFmtId="0" fontId="12" fillId="0" borderId="0">
      <alignment/>
      <protection/>
    </xf>
    <xf numFmtId="0" fontId="3" fillId="0" borderId="0">
      <alignment/>
      <protection/>
    </xf>
    <xf numFmtId="0" fontId="3" fillId="0" borderId="0">
      <alignment/>
      <protection/>
    </xf>
    <xf numFmtId="0" fontId="14" fillId="0" borderId="0">
      <alignment/>
      <protection/>
    </xf>
    <xf numFmtId="0" fontId="3"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569">
    <xf numFmtId="0" fontId="0" fillId="0" borderId="0" xfId="0" applyAlignment="1">
      <alignment/>
    </xf>
    <xf numFmtId="49" fontId="70" fillId="0" borderId="10" xfId="67" applyNumberFormat="1" applyFont="1" applyFill="1" applyBorder="1" applyAlignment="1">
      <alignment/>
      <protection/>
    </xf>
    <xf numFmtId="0" fontId="71" fillId="0" borderId="11" xfId="0" applyFont="1" applyFill="1" applyBorder="1" applyAlignment="1">
      <alignment horizontal="center" vertical="top" wrapText="1"/>
    </xf>
    <xf numFmtId="49" fontId="71" fillId="0" borderId="12" xfId="0" applyNumberFormat="1" applyFont="1" applyFill="1" applyBorder="1" applyAlignment="1">
      <alignment horizontal="center" vertical="top" wrapText="1"/>
    </xf>
    <xf numFmtId="49" fontId="71" fillId="0" borderId="13" xfId="0" applyNumberFormat="1" applyFont="1" applyFill="1" applyBorder="1" applyAlignment="1">
      <alignment horizontal="center" vertical="top" wrapText="1"/>
    </xf>
    <xf numFmtId="179" fontId="70" fillId="0" borderId="14" xfId="0" applyNumberFormat="1" applyFont="1" applyFill="1" applyBorder="1" applyAlignment="1">
      <alignment horizontal="left" vertical="center"/>
    </xf>
    <xf numFmtId="0" fontId="71" fillId="0" borderId="15" xfId="0" applyFont="1" applyFill="1" applyBorder="1" applyAlignment="1">
      <alignment horizontal="left" vertical="center"/>
    </xf>
    <xf numFmtId="0" fontId="70" fillId="0" borderId="0" xfId="0" applyNumberFormat="1" applyFont="1" applyFill="1" applyBorder="1" applyAlignment="1">
      <alignment horizontal="centerContinuous" vertical="top"/>
    </xf>
    <xf numFmtId="0" fontId="70" fillId="0" borderId="0" xfId="67" applyNumberFormat="1" applyFont="1" applyFill="1" applyBorder="1" applyAlignment="1">
      <alignment horizontal="centerContinuous" vertical="top"/>
      <protection/>
    </xf>
    <xf numFmtId="0" fontId="70" fillId="0" borderId="0" xfId="67" applyNumberFormat="1" applyFont="1" applyFill="1" applyAlignment="1">
      <alignment horizontal="centerContinuous" vertical="top"/>
      <protection/>
    </xf>
    <xf numFmtId="0" fontId="70" fillId="0" borderId="16" xfId="67" applyNumberFormat="1" applyFont="1" applyFill="1" applyBorder="1" applyAlignment="1">
      <alignment horizontal="centerContinuous" vertical="top"/>
      <protection/>
    </xf>
    <xf numFmtId="0" fontId="70" fillId="0" borderId="17" xfId="67" applyNumberFormat="1" applyFont="1" applyFill="1" applyBorder="1" applyAlignment="1">
      <alignment horizontal="right" vertical="top"/>
      <protection/>
    </xf>
    <xf numFmtId="0" fontId="70" fillId="0" borderId="16" xfId="67" applyNumberFormat="1" applyFont="1" applyFill="1" applyBorder="1" applyAlignment="1">
      <alignment horizontal="right" vertical="top"/>
      <protection/>
    </xf>
    <xf numFmtId="0" fontId="70" fillId="0" borderId="0" xfId="67" applyNumberFormat="1" applyFont="1" applyFill="1" applyAlignment="1">
      <alignment horizontal="right" vertical="top"/>
      <protection/>
    </xf>
    <xf numFmtId="0" fontId="70" fillId="0" borderId="17" xfId="67" applyNumberFormat="1" applyFont="1" applyFill="1" applyBorder="1" applyAlignment="1">
      <alignment horizontal="right" vertical="center"/>
      <protection/>
    </xf>
    <xf numFmtId="0" fontId="70" fillId="0" borderId="15" xfId="67" applyNumberFormat="1" applyFont="1" applyFill="1" applyBorder="1" applyAlignment="1">
      <alignment horizontal="right" vertical="center"/>
      <protection/>
    </xf>
    <xf numFmtId="0" fontId="71" fillId="0" borderId="18" xfId="67" applyFont="1" applyFill="1" applyBorder="1">
      <alignment/>
      <protection/>
    </xf>
    <xf numFmtId="0" fontId="71" fillId="0" borderId="14" xfId="67" applyFont="1" applyFill="1" applyBorder="1">
      <alignment/>
      <protection/>
    </xf>
    <xf numFmtId="178" fontId="70" fillId="0" borderId="19" xfId="67" applyNumberFormat="1" applyFont="1" applyFill="1" applyBorder="1">
      <alignment/>
      <protection/>
    </xf>
    <xf numFmtId="178" fontId="70" fillId="0" borderId="20" xfId="67" applyNumberFormat="1" applyFont="1" applyFill="1" applyBorder="1">
      <alignment/>
      <protection/>
    </xf>
    <xf numFmtId="176" fontId="70" fillId="0" borderId="21" xfId="67" applyNumberFormat="1" applyFont="1" applyFill="1" applyBorder="1">
      <alignment/>
      <protection/>
    </xf>
    <xf numFmtId="0" fontId="71" fillId="0" borderId="0" xfId="67" applyFont="1" applyFill="1">
      <alignment/>
      <protection/>
    </xf>
    <xf numFmtId="178" fontId="70" fillId="0" borderId="22" xfId="67" applyNumberFormat="1" applyFont="1" applyFill="1" applyBorder="1">
      <alignment/>
      <protection/>
    </xf>
    <xf numFmtId="176" fontId="70" fillId="0" borderId="23" xfId="67" applyNumberFormat="1" applyFont="1" applyFill="1" applyBorder="1">
      <alignment/>
      <protection/>
    </xf>
    <xf numFmtId="178" fontId="70" fillId="0" borderId="24" xfId="67" applyNumberFormat="1" applyFont="1" applyFill="1" applyBorder="1">
      <alignment/>
      <protection/>
    </xf>
    <xf numFmtId="178" fontId="70" fillId="0" borderId="17" xfId="67" applyNumberFormat="1" applyFont="1" applyFill="1" applyBorder="1">
      <alignment/>
      <protection/>
    </xf>
    <xf numFmtId="176" fontId="70" fillId="0" borderId="25" xfId="67" applyNumberFormat="1" applyFont="1" applyFill="1" applyBorder="1">
      <alignment/>
      <protection/>
    </xf>
    <xf numFmtId="0" fontId="71" fillId="0" borderId="26" xfId="67" applyFont="1" applyFill="1" applyBorder="1" applyAlignment="1">
      <alignment horizontal="centerContinuous" vertical="center"/>
      <protection/>
    </xf>
    <xf numFmtId="176" fontId="70" fillId="0" borderId="27" xfId="67" applyNumberFormat="1" applyFont="1" applyFill="1" applyBorder="1">
      <alignment/>
      <protection/>
    </xf>
    <xf numFmtId="0" fontId="71" fillId="0" borderId="14" xfId="67" applyFont="1" applyFill="1" applyBorder="1" applyAlignment="1">
      <alignment horizontal="centerContinuous" vertical="center"/>
      <protection/>
    </xf>
    <xf numFmtId="178" fontId="70" fillId="0" borderId="28" xfId="67" applyNumberFormat="1" applyFont="1" applyFill="1" applyBorder="1">
      <alignment/>
      <protection/>
    </xf>
    <xf numFmtId="176" fontId="70" fillId="0" borderId="29" xfId="67" applyNumberFormat="1" applyFont="1" applyFill="1" applyBorder="1">
      <alignment/>
      <protection/>
    </xf>
    <xf numFmtId="0" fontId="71" fillId="0" borderId="30" xfId="67" applyFont="1" applyFill="1" applyBorder="1" applyAlignment="1">
      <alignment horizontal="centerContinuous" vertical="center"/>
      <protection/>
    </xf>
    <xf numFmtId="0" fontId="72" fillId="0" borderId="25" xfId="67" applyFont="1" applyFill="1" applyBorder="1" applyAlignment="1">
      <alignment horizontal="left" vertical="center" wrapText="1"/>
      <protection/>
    </xf>
    <xf numFmtId="0" fontId="71" fillId="0" borderId="11" xfId="67" applyFont="1" applyFill="1" applyBorder="1" applyAlignment="1">
      <alignment vertical="center"/>
      <protection/>
    </xf>
    <xf numFmtId="0" fontId="71" fillId="0" borderId="11" xfId="67" applyFont="1" applyFill="1" applyBorder="1" applyAlignment="1">
      <alignment vertical="center" wrapText="1"/>
      <protection/>
    </xf>
    <xf numFmtId="0" fontId="71" fillId="0" borderId="11" xfId="67" applyFont="1" applyFill="1" applyBorder="1" applyAlignment="1">
      <alignment vertical="top" wrapText="1"/>
      <protection/>
    </xf>
    <xf numFmtId="0" fontId="73" fillId="0" borderId="0" xfId="0" applyFont="1" applyFill="1" applyAlignment="1">
      <alignment horizontal="right"/>
    </xf>
    <xf numFmtId="0" fontId="73" fillId="0" borderId="0" xfId="0" applyFont="1" applyFill="1" applyAlignment="1">
      <alignment/>
    </xf>
    <xf numFmtId="177" fontId="74" fillId="0" borderId="0" xfId="67" applyNumberFormat="1" applyFont="1" applyFill="1" applyBorder="1" applyAlignment="1">
      <alignment vertical="center"/>
      <protection/>
    </xf>
    <xf numFmtId="0" fontId="75" fillId="0" borderId="25" xfId="67" applyFont="1" applyFill="1" applyBorder="1">
      <alignment/>
      <protection/>
    </xf>
    <xf numFmtId="49" fontId="75" fillId="0" borderId="13" xfId="67" applyNumberFormat="1" applyFont="1" applyFill="1" applyBorder="1" applyAlignment="1">
      <alignment horizontal="right" vertical="top"/>
      <protection/>
    </xf>
    <xf numFmtId="0" fontId="70" fillId="0" borderId="31" xfId="67" applyFont="1" applyFill="1" applyBorder="1" applyAlignment="1">
      <alignment horizontal="left" vertical="center" wrapText="1"/>
      <protection/>
    </xf>
    <xf numFmtId="0" fontId="70" fillId="0" borderId="32" xfId="67" applyFont="1" applyFill="1" applyBorder="1" applyAlignment="1">
      <alignment horizontal="left" vertical="center" wrapText="1"/>
      <protection/>
    </xf>
    <xf numFmtId="0" fontId="70" fillId="0" borderId="21" xfId="67" applyFont="1" applyFill="1" applyBorder="1" applyAlignment="1">
      <alignment horizontal="left" vertical="center" wrapText="1"/>
      <protection/>
    </xf>
    <xf numFmtId="0" fontId="70" fillId="0" borderId="23" xfId="67" applyFont="1" applyFill="1" applyBorder="1" applyAlignment="1">
      <alignment horizontal="left" vertical="center" wrapText="1"/>
      <protection/>
    </xf>
    <xf numFmtId="0" fontId="70" fillId="0" borderId="29" xfId="67" applyFont="1" applyFill="1" applyBorder="1" applyAlignment="1">
      <alignment horizontal="left" vertical="center" wrapText="1"/>
      <protection/>
    </xf>
    <xf numFmtId="178" fontId="70" fillId="0" borderId="33" xfId="67" applyNumberFormat="1" applyFont="1" applyFill="1" applyBorder="1">
      <alignment/>
      <protection/>
    </xf>
    <xf numFmtId="176" fontId="70" fillId="0" borderId="34" xfId="67" applyNumberFormat="1" applyFont="1" applyFill="1" applyBorder="1">
      <alignment/>
      <protection/>
    </xf>
    <xf numFmtId="176" fontId="70" fillId="0" borderId="35" xfId="67" applyNumberFormat="1" applyFont="1" applyFill="1" applyBorder="1">
      <alignment/>
      <protection/>
    </xf>
    <xf numFmtId="176" fontId="70" fillId="0" borderId="36" xfId="67" applyNumberFormat="1" applyFont="1" applyFill="1" applyBorder="1">
      <alignment/>
      <protection/>
    </xf>
    <xf numFmtId="176" fontId="70" fillId="0" borderId="37" xfId="67" applyNumberFormat="1" applyFont="1" applyFill="1" applyBorder="1">
      <alignment/>
      <protection/>
    </xf>
    <xf numFmtId="176" fontId="70" fillId="0" borderId="38" xfId="67" applyNumberFormat="1" applyFont="1" applyFill="1" applyBorder="1">
      <alignment/>
      <protection/>
    </xf>
    <xf numFmtId="178" fontId="70" fillId="0" borderId="39" xfId="67" applyNumberFormat="1" applyFont="1" applyFill="1" applyBorder="1">
      <alignment/>
      <protection/>
    </xf>
    <xf numFmtId="178" fontId="70" fillId="0" borderId="40" xfId="67" applyNumberFormat="1" applyFont="1" applyFill="1" applyBorder="1">
      <alignment/>
      <protection/>
    </xf>
    <xf numFmtId="178" fontId="70" fillId="0" borderId="41" xfId="67" applyNumberFormat="1" applyFont="1" applyFill="1" applyBorder="1">
      <alignment/>
      <protection/>
    </xf>
    <xf numFmtId="178" fontId="70" fillId="0" borderId="26" xfId="67" applyNumberFormat="1" applyFont="1" applyFill="1" applyBorder="1">
      <alignment/>
      <protection/>
    </xf>
    <xf numFmtId="178" fontId="70" fillId="0" borderId="42" xfId="67" applyNumberFormat="1" applyFont="1" applyFill="1" applyBorder="1">
      <alignment/>
      <protection/>
    </xf>
    <xf numFmtId="178" fontId="70" fillId="0" borderId="43" xfId="67" applyNumberFormat="1" applyFont="1" applyFill="1" applyBorder="1">
      <alignment/>
      <protection/>
    </xf>
    <xf numFmtId="178" fontId="70" fillId="0" borderId="44" xfId="67" applyNumberFormat="1" applyFont="1" applyFill="1" applyBorder="1">
      <alignment/>
      <protection/>
    </xf>
    <xf numFmtId="176" fontId="70" fillId="0" borderId="45" xfId="67" applyNumberFormat="1" applyFont="1" applyFill="1" applyBorder="1">
      <alignment/>
      <protection/>
    </xf>
    <xf numFmtId="178" fontId="70" fillId="0" borderId="45" xfId="67" applyNumberFormat="1" applyFont="1" applyFill="1" applyBorder="1">
      <alignment/>
      <protection/>
    </xf>
    <xf numFmtId="178" fontId="70" fillId="0" borderId="46" xfId="67" applyNumberFormat="1" applyFont="1" applyFill="1" applyBorder="1">
      <alignment/>
      <protection/>
    </xf>
    <xf numFmtId="178" fontId="70" fillId="0" borderId="47" xfId="67" applyNumberFormat="1" applyFont="1" applyFill="1" applyBorder="1">
      <alignment/>
      <protection/>
    </xf>
    <xf numFmtId="178" fontId="70" fillId="0" borderId="48" xfId="67" applyNumberFormat="1" applyFont="1" applyFill="1" applyBorder="1">
      <alignment/>
      <protection/>
    </xf>
    <xf numFmtId="178" fontId="70" fillId="0" borderId="49" xfId="67" applyNumberFormat="1" applyFont="1" applyFill="1" applyBorder="1">
      <alignment/>
      <protection/>
    </xf>
    <xf numFmtId="178" fontId="70" fillId="0" borderId="50" xfId="67" applyNumberFormat="1" applyFont="1" applyFill="1" applyBorder="1">
      <alignment/>
      <protection/>
    </xf>
    <xf numFmtId="178" fontId="70" fillId="0" borderId="51" xfId="67" applyNumberFormat="1" applyFont="1" applyFill="1" applyBorder="1">
      <alignment/>
      <protection/>
    </xf>
    <xf numFmtId="0" fontId="71" fillId="0" borderId="24" xfId="0" applyFont="1" applyFill="1" applyBorder="1" applyAlignment="1">
      <alignment horizontal="center" vertical="top" wrapText="1"/>
    </xf>
    <xf numFmtId="0" fontId="71" fillId="0" borderId="38" xfId="0" applyFont="1" applyFill="1" applyBorder="1" applyAlignment="1">
      <alignment horizontal="center" vertical="top" wrapText="1"/>
    </xf>
    <xf numFmtId="0" fontId="71" fillId="0" borderId="45" xfId="0" applyFont="1" applyFill="1" applyBorder="1" applyAlignment="1">
      <alignment horizontal="center" vertical="top" wrapText="1"/>
    </xf>
    <xf numFmtId="49" fontId="71" fillId="0" borderId="52" xfId="0" applyNumberFormat="1" applyFont="1" applyFill="1" applyBorder="1" applyAlignment="1">
      <alignment horizontal="center" vertical="top" wrapText="1"/>
    </xf>
    <xf numFmtId="0" fontId="71" fillId="0" borderId="25" xfId="0" applyFont="1" applyFill="1" applyBorder="1" applyAlignment="1">
      <alignment horizontal="center" vertical="top" wrapText="1"/>
    </xf>
    <xf numFmtId="0" fontId="71" fillId="0" borderId="18" xfId="0" applyFont="1" applyFill="1" applyBorder="1" applyAlignment="1">
      <alignment horizontal="center" vertical="top" wrapText="1"/>
    </xf>
    <xf numFmtId="0" fontId="71" fillId="0" borderId="28" xfId="0" applyFont="1" applyFill="1" applyBorder="1" applyAlignment="1">
      <alignment horizontal="center" vertical="top" wrapText="1"/>
    </xf>
    <xf numFmtId="0" fontId="71" fillId="0" borderId="49" xfId="0" applyFont="1" applyFill="1" applyBorder="1" applyAlignment="1">
      <alignment horizontal="center" vertical="top" wrapText="1"/>
    </xf>
    <xf numFmtId="0" fontId="6" fillId="0" borderId="0" xfId="67" applyFont="1" applyFill="1">
      <alignment/>
      <protection/>
    </xf>
    <xf numFmtId="49" fontId="70" fillId="0" borderId="0" xfId="67" applyNumberFormat="1" applyFont="1" applyFill="1" applyAlignment="1">
      <alignment/>
      <protection/>
    </xf>
    <xf numFmtId="49" fontId="2" fillId="0" borderId="0" xfId="67" applyNumberFormat="1" applyFont="1" applyFill="1" applyAlignment="1">
      <alignment/>
      <protection/>
    </xf>
    <xf numFmtId="0" fontId="70" fillId="0" borderId="0" xfId="67" applyFont="1" applyFill="1" applyAlignment="1">
      <alignment vertical="top"/>
      <protection/>
    </xf>
    <xf numFmtId="0" fontId="2" fillId="0" borderId="0" xfId="67" applyFont="1" applyFill="1" applyAlignment="1">
      <alignment vertical="top"/>
      <protection/>
    </xf>
    <xf numFmtId="0" fontId="0" fillId="0" borderId="0" xfId="67" applyFont="1" applyFill="1">
      <alignment/>
      <protection/>
    </xf>
    <xf numFmtId="0" fontId="0" fillId="0" borderId="0" xfId="67" applyFont="1" applyFill="1">
      <alignment/>
      <protection/>
    </xf>
    <xf numFmtId="0" fontId="71" fillId="0" borderId="0" xfId="67" applyFont="1" applyFill="1" applyBorder="1">
      <alignment/>
      <protection/>
    </xf>
    <xf numFmtId="0" fontId="71" fillId="0" borderId="11" xfId="0" applyFont="1" applyFill="1" applyBorder="1" applyAlignment="1">
      <alignment vertical="top"/>
    </xf>
    <xf numFmtId="0" fontId="71" fillId="0" borderId="11" xfId="0" applyFont="1" applyFill="1" applyBorder="1" applyAlignment="1">
      <alignment/>
    </xf>
    <xf numFmtId="0" fontId="0" fillId="0" borderId="0" xfId="67" applyFont="1" applyFill="1" applyBorder="1">
      <alignment/>
      <protection/>
    </xf>
    <xf numFmtId="0" fontId="3" fillId="0" borderId="45" xfId="62" applyBorder="1" applyAlignment="1">
      <alignment horizontal="center" vertical="center"/>
      <protection/>
    </xf>
    <xf numFmtId="0" fontId="3" fillId="0" borderId="0" xfId="62">
      <alignment vertical="center"/>
      <protection/>
    </xf>
    <xf numFmtId="0" fontId="3" fillId="0" borderId="32" xfId="62" applyBorder="1" applyAlignment="1">
      <alignment horizontal="center" vertical="center" wrapText="1"/>
      <protection/>
    </xf>
    <xf numFmtId="0" fontId="3" fillId="0" borderId="53" xfId="62" applyBorder="1" applyAlignment="1">
      <alignment horizontal="center" vertical="center" wrapText="1"/>
      <protection/>
    </xf>
    <xf numFmtId="0" fontId="3" fillId="0" borderId="54" xfId="62" applyBorder="1" applyAlignment="1">
      <alignment horizontal="center" vertical="center"/>
      <protection/>
    </xf>
    <xf numFmtId="184" fontId="3" fillId="0" borderId="54" xfId="62" applyNumberFormat="1" applyBorder="1">
      <alignment vertical="center"/>
      <protection/>
    </xf>
    <xf numFmtId="184" fontId="3" fillId="0" borderId="54" xfId="62" applyNumberFormat="1" applyBorder="1" applyAlignment="1">
      <alignment horizontal="center" vertical="center"/>
      <protection/>
    </xf>
    <xf numFmtId="0" fontId="3" fillId="0" borderId="55" xfId="62" applyBorder="1" applyAlignment="1">
      <alignment horizontal="center" vertical="center"/>
      <protection/>
    </xf>
    <xf numFmtId="184" fontId="3" fillId="0" borderId="55" xfId="62" applyNumberFormat="1" applyBorder="1">
      <alignment vertical="center"/>
      <protection/>
    </xf>
    <xf numFmtId="184" fontId="3" fillId="0" borderId="0" xfId="62" applyNumberFormat="1">
      <alignment vertical="center"/>
      <protection/>
    </xf>
    <xf numFmtId="184" fontId="3" fillId="0" borderId="55" xfId="62" applyNumberFormat="1" applyBorder="1" applyAlignment="1">
      <alignment horizontal="center" vertical="center"/>
      <protection/>
    </xf>
    <xf numFmtId="185" fontId="76" fillId="0" borderId="55" xfId="62" applyNumberFormat="1" applyFont="1" applyBorder="1" applyAlignment="1">
      <alignment horizontal="center" vertical="distributed"/>
      <protection/>
    </xf>
    <xf numFmtId="185" fontId="76" fillId="0" borderId="0" xfId="62" applyNumberFormat="1" applyFont="1" applyAlignment="1">
      <alignment horizontal="center" vertical="distributed"/>
      <protection/>
    </xf>
    <xf numFmtId="185" fontId="3" fillId="0" borderId="0" xfId="62" applyNumberFormat="1" applyAlignment="1">
      <alignment horizontal="center" vertical="distributed"/>
      <protection/>
    </xf>
    <xf numFmtId="184" fontId="76" fillId="0" borderId="55" xfId="62" applyNumberFormat="1" applyFont="1" applyBorder="1">
      <alignment vertical="center"/>
      <protection/>
    </xf>
    <xf numFmtId="184" fontId="76" fillId="0" borderId="0" xfId="62" applyNumberFormat="1" applyFont="1">
      <alignment vertical="center"/>
      <protection/>
    </xf>
    <xf numFmtId="184" fontId="76" fillId="0" borderId="55" xfId="62" applyNumberFormat="1" applyFont="1" applyBorder="1" applyAlignment="1">
      <alignment horizontal="center" vertical="center"/>
      <protection/>
    </xf>
    <xf numFmtId="185" fontId="76" fillId="0" borderId="55" xfId="62" applyNumberFormat="1" applyFont="1" applyBorder="1" applyAlignment="1">
      <alignment horizontal="center" vertical="center"/>
      <protection/>
    </xf>
    <xf numFmtId="185" fontId="76" fillId="0" borderId="0" xfId="62" applyNumberFormat="1" applyFont="1" applyAlignment="1">
      <alignment horizontal="center" vertical="center"/>
      <protection/>
    </xf>
    <xf numFmtId="186" fontId="3" fillId="0" borderId="0" xfId="62" applyNumberFormat="1" applyAlignment="1">
      <alignment horizontal="center" vertical="center"/>
      <protection/>
    </xf>
    <xf numFmtId="187" fontId="76" fillId="0" borderId="55" xfId="62" applyNumberFormat="1" applyFont="1" applyBorder="1">
      <alignment vertical="center"/>
      <protection/>
    </xf>
    <xf numFmtId="187" fontId="76" fillId="0" borderId="0" xfId="62" applyNumberFormat="1" applyFont="1">
      <alignment vertical="center"/>
      <protection/>
    </xf>
    <xf numFmtId="187" fontId="76" fillId="0" borderId="55" xfId="62" applyNumberFormat="1" applyFont="1" applyBorder="1" applyAlignment="1">
      <alignment horizontal="center" vertical="center"/>
      <protection/>
    </xf>
    <xf numFmtId="187" fontId="3" fillId="0" borderId="0" xfId="62" applyNumberFormat="1">
      <alignment vertical="center"/>
      <protection/>
    </xf>
    <xf numFmtId="187" fontId="76" fillId="0" borderId="14" xfId="62" applyNumberFormat="1" applyFont="1" applyBorder="1">
      <alignment vertical="center"/>
      <protection/>
    </xf>
    <xf numFmtId="185" fontId="76" fillId="0" borderId="0" xfId="62" applyNumberFormat="1" applyFont="1" applyBorder="1" applyAlignment="1">
      <alignment horizontal="center" vertical="center"/>
      <protection/>
    </xf>
    <xf numFmtId="185" fontId="76" fillId="0" borderId="55" xfId="62" applyNumberFormat="1" applyFont="1" applyFill="1" applyBorder="1" applyAlignment="1">
      <alignment horizontal="center" vertical="center"/>
      <protection/>
    </xf>
    <xf numFmtId="185" fontId="76" fillId="0" borderId="0" xfId="62" applyNumberFormat="1" applyFont="1" applyFill="1" applyAlignment="1">
      <alignment horizontal="center" vertical="center"/>
      <protection/>
    </xf>
    <xf numFmtId="187" fontId="76" fillId="0" borderId="0" xfId="62" applyNumberFormat="1" applyFont="1" applyBorder="1">
      <alignment vertical="center"/>
      <protection/>
    </xf>
    <xf numFmtId="187" fontId="76" fillId="0" borderId="55" xfId="62" applyNumberFormat="1" applyFont="1" applyFill="1" applyBorder="1">
      <alignment vertical="center"/>
      <protection/>
    </xf>
    <xf numFmtId="187" fontId="76" fillId="0" borderId="0" xfId="62" applyNumberFormat="1" applyFont="1" applyFill="1" applyBorder="1">
      <alignment vertical="center"/>
      <protection/>
    </xf>
    <xf numFmtId="187" fontId="76" fillId="0" borderId="55" xfId="62" applyNumberFormat="1" applyFont="1" applyFill="1" applyBorder="1" applyAlignment="1">
      <alignment horizontal="center" vertical="center"/>
      <protection/>
    </xf>
    <xf numFmtId="187" fontId="77" fillId="0" borderId="0" xfId="62" applyNumberFormat="1" applyFont="1" applyAlignment="1">
      <alignment horizontal="left" vertical="center"/>
      <protection/>
    </xf>
    <xf numFmtId="185" fontId="76" fillId="0" borderId="15" xfId="62" applyNumberFormat="1" applyFont="1" applyFill="1" applyBorder="1" applyAlignment="1">
      <alignment horizontal="center" vertical="center"/>
      <protection/>
    </xf>
    <xf numFmtId="187" fontId="76" fillId="0" borderId="15" xfId="62" applyNumberFormat="1" applyFont="1" applyFill="1" applyBorder="1">
      <alignment vertical="center"/>
      <protection/>
    </xf>
    <xf numFmtId="185" fontId="76" fillId="0" borderId="0" xfId="62" applyNumberFormat="1" applyFont="1" applyFill="1" applyBorder="1" applyAlignment="1">
      <alignment horizontal="center" vertical="center"/>
      <protection/>
    </xf>
    <xf numFmtId="187" fontId="76" fillId="0" borderId="25" xfId="62" applyNumberFormat="1" applyFont="1" applyFill="1" applyBorder="1">
      <alignment vertical="center"/>
      <protection/>
    </xf>
    <xf numFmtId="187" fontId="76" fillId="0" borderId="32" xfId="62" applyNumberFormat="1" applyFont="1" applyFill="1" applyBorder="1">
      <alignment vertical="center"/>
      <protection/>
    </xf>
    <xf numFmtId="187" fontId="76" fillId="0" borderId="45" xfId="62" applyNumberFormat="1" applyFont="1" applyFill="1" applyBorder="1">
      <alignment vertical="center"/>
      <protection/>
    </xf>
    <xf numFmtId="187" fontId="76" fillId="0" borderId="32" xfId="62" applyNumberFormat="1" applyFont="1" applyFill="1" applyBorder="1" applyAlignment="1">
      <alignment horizontal="center" vertical="center"/>
      <protection/>
    </xf>
    <xf numFmtId="0" fontId="76" fillId="0" borderId="0" xfId="62" applyFont="1" applyAlignment="1">
      <alignment vertical="center"/>
      <protection/>
    </xf>
    <xf numFmtId="0" fontId="3" fillId="0" borderId="0" xfId="62" applyAlignment="1">
      <alignment horizontal="center" vertical="center"/>
      <protection/>
    </xf>
    <xf numFmtId="0" fontId="3" fillId="0" borderId="56" xfId="62" applyBorder="1" applyAlignment="1">
      <alignment horizontal="center" vertical="center" wrapText="1"/>
      <protection/>
    </xf>
    <xf numFmtId="0" fontId="3" fillId="0" borderId="13" xfId="62" applyBorder="1" applyAlignment="1">
      <alignment horizontal="center" vertical="center" wrapText="1"/>
      <protection/>
    </xf>
    <xf numFmtId="0" fontId="3" fillId="0" borderId="25" xfId="62" applyBorder="1" applyAlignment="1">
      <alignment horizontal="center" vertical="center"/>
      <protection/>
    </xf>
    <xf numFmtId="0" fontId="3" fillId="0" borderId="57" xfId="62" applyBorder="1" applyAlignment="1">
      <alignment horizontal="center" vertical="center"/>
      <protection/>
    </xf>
    <xf numFmtId="187" fontId="3" fillId="0" borderId="41" xfId="62" applyNumberFormat="1" applyBorder="1" applyAlignment="1">
      <alignment horizontal="center" vertical="center"/>
      <protection/>
    </xf>
    <xf numFmtId="188" fontId="3" fillId="0" borderId="58" xfId="62" applyNumberFormat="1" applyBorder="1" applyAlignment="1">
      <alignment vertical="center"/>
      <protection/>
    </xf>
    <xf numFmtId="0" fontId="3" fillId="0" borderId="59" xfId="62" applyBorder="1" applyAlignment="1">
      <alignment horizontal="center" vertical="center"/>
      <protection/>
    </xf>
    <xf numFmtId="187" fontId="3" fillId="0" borderId="44" xfId="62" applyNumberFormat="1" applyBorder="1" applyAlignment="1">
      <alignment horizontal="center" vertical="center"/>
      <protection/>
    </xf>
    <xf numFmtId="188" fontId="3" fillId="0" borderId="60" xfId="62" applyNumberFormat="1" applyBorder="1" applyAlignment="1">
      <alignment vertical="center"/>
      <protection/>
    </xf>
    <xf numFmtId="0" fontId="3" fillId="0" borderId="59" xfId="62" applyFill="1" applyBorder="1" applyAlignment="1">
      <alignment horizontal="center" vertical="center"/>
      <protection/>
    </xf>
    <xf numFmtId="187" fontId="3" fillId="0" borderId="44" xfId="62" applyNumberFormat="1" applyFill="1" applyBorder="1" applyAlignment="1">
      <alignment horizontal="center" vertical="center"/>
      <protection/>
    </xf>
    <xf numFmtId="188" fontId="3" fillId="0" borderId="60" xfId="62" applyNumberFormat="1" applyFill="1" applyBorder="1" applyAlignment="1">
      <alignment vertical="center"/>
      <protection/>
    </xf>
    <xf numFmtId="0" fontId="3" fillId="0" borderId="0" xfId="62" applyFill="1">
      <alignment vertical="center"/>
      <protection/>
    </xf>
    <xf numFmtId="0" fontId="3" fillId="33" borderId="59" xfId="62" applyFill="1" applyBorder="1" applyAlignment="1">
      <alignment horizontal="center" vertical="center"/>
      <protection/>
    </xf>
    <xf numFmtId="187" fontId="3" fillId="33" borderId="44" xfId="62" applyNumberFormat="1" applyFill="1" applyBorder="1" applyAlignment="1">
      <alignment horizontal="center" vertical="center"/>
      <protection/>
    </xf>
    <xf numFmtId="187" fontId="76" fillId="33" borderId="61" xfId="62" applyNumberFormat="1" applyFont="1" applyFill="1" applyBorder="1" applyAlignment="1">
      <alignment horizontal="center" vertical="center"/>
      <protection/>
    </xf>
    <xf numFmtId="188" fontId="3" fillId="0" borderId="62" xfId="62" applyNumberFormat="1" applyFill="1" applyBorder="1" applyAlignment="1">
      <alignment vertical="center"/>
      <protection/>
    </xf>
    <xf numFmtId="0" fontId="76" fillId="33" borderId="59" xfId="62" applyFont="1" applyFill="1" applyBorder="1" applyAlignment="1">
      <alignment horizontal="center" vertical="center"/>
      <protection/>
    </xf>
    <xf numFmtId="187" fontId="76" fillId="33" borderId="44" xfId="62" applyNumberFormat="1" applyFont="1" applyFill="1" applyBorder="1" applyAlignment="1">
      <alignment horizontal="center" vertical="center"/>
      <protection/>
    </xf>
    <xf numFmtId="0" fontId="76" fillId="0" borderId="59" xfId="62" applyFont="1" applyFill="1" applyBorder="1" applyAlignment="1">
      <alignment horizontal="center" vertical="center"/>
      <protection/>
    </xf>
    <xf numFmtId="187" fontId="76" fillId="0" borderId="36" xfId="62" applyNumberFormat="1" applyFont="1" applyFill="1" applyBorder="1" applyAlignment="1">
      <alignment horizontal="center" vertical="center"/>
      <protection/>
    </xf>
    <xf numFmtId="187" fontId="76" fillId="0" borderId="44" xfId="62" applyNumberFormat="1" applyFont="1" applyFill="1" applyBorder="1" applyAlignment="1">
      <alignment horizontal="center" vertical="center"/>
      <protection/>
    </xf>
    <xf numFmtId="0" fontId="10" fillId="0" borderId="0" xfId="62" applyFont="1">
      <alignment vertical="center"/>
      <protection/>
    </xf>
    <xf numFmtId="0" fontId="13" fillId="0" borderId="0" xfId="65" applyFont="1" applyAlignment="1">
      <alignment horizontal="center"/>
      <protection/>
    </xf>
    <xf numFmtId="0" fontId="2" fillId="0" borderId="0" xfId="65" applyFont="1">
      <alignment/>
      <protection/>
    </xf>
    <xf numFmtId="0" fontId="78" fillId="0" borderId="0" xfId="65" applyFont="1" applyAlignment="1">
      <alignment horizontal="center"/>
      <protection/>
    </xf>
    <xf numFmtId="0" fontId="78" fillId="0" borderId="0" xfId="65" applyFont="1" applyAlignment="1">
      <alignment horizontal="right"/>
      <protection/>
    </xf>
    <xf numFmtId="0" fontId="79" fillId="0" borderId="0" xfId="65" applyFont="1" applyFill="1">
      <alignment/>
      <protection/>
    </xf>
    <xf numFmtId="0" fontId="79" fillId="0" borderId="0" xfId="65" applyFont="1" applyFill="1" applyAlignment="1">
      <alignment horizontal="right"/>
      <protection/>
    </xf>
    <xf numFmtId="3" fontId="79" fillId="0" borderId="0" xfId="65" applyNumberFormat="1" applyFont="1" applyFill="1" applyAlignment="1">
      <alignment/>
      <protection/>
    </xf>
    <xf numFmtId="3" fontId="79" fillId="0" borderId="0" xfId="65" applyNumberFormat="1" applyFont="1" applyFill="1">
      <alignment/>
      <protection/>
    </xf>
    <xf numFmtId="189" fontId="79" fillId="0" borderId="0" xfId="65" applyNumberFormat="1" applyFont="1" applyFill="1" applyAlignment="1">
      <alignment horizontal="right"/>
      <protection/>
    </xf>
    <xf numFmtId="3" fontId="51" fillId="0" borderId="63" xfId="65" applyNumberFormat="1" applyFont="1" applyFill="1" applyBorder="1" applyAlignment="1">
      <alignment horizontal="center" vertical="center" wrapText="1"/>
      <protection/>
    </xf>
    <xf numFmtId="3" fontId="51" fillId="0" borderId="63" xfId="65" applyNumberFormat="1" applyFont="1" applyFill="1" applyBorder="1" applyAlignment="1">
      <alignment horizontal="left" vertical="center" wrapText="1"/>
      <protection/>
    </xf>
    <xf numFmtId="189" fontId="51" fillId="0" borderId="64" xfId="65" applyNumberFormat="1" applyFont="1" applyFill="1" applyBorder="1" applyAlignment="1">
      <alignment horizontal="center" vertical="center" wrapText="1"/>
      <protection/>
    </xf>
    <xf numFmtId="0" fontId="2" fillId="0" borderId="0" xfId="65" applyFont="1" applyAlignment="1">
      <alignment vertical="center" wrapText="1"/>
      <protection/>
    </xf>
    <xf numFmtId="0" fontId="51" fillId="0" borderId="65" xfId="65" applyFont="1" applyFill="1" applyBorder="1">
      <alignment/>
      <protection/>
    </xf>
    <xf numFmtId="0" fontId="51" fillId="0" borderId="25" xfId="65" applyFont="1" applyFill="1" applyBorder="1">
      <alignment/>
      <protection/>
    </xf>
    <xf numFmtId="178" fontId="51" fillId="0" borderId="32" xfId="62" applyNumberFormat="1" applyFont="1" applyFill="1" applyBorder="1" applyAlignment="1">
      <alignment horizontal="right" vertical="center"/>
      <protection/>
    </xf>
    <xf numFmtId="190" fontId="51" fillId="0" borderId="66" xfId="65" applyNumberFormat="1" applyFont="1" applyFill="1" applyBorder="1" applyAlignment="1">
      <alignment horizontal="right"/>
      <protection/>
    </xf>
    <xf numFmtId="0" fontId="51" fillId="0" borderId="67" xfId="65" applyFont="1" applyFill="1" applyBorder="1">
      <alignment/>
      <protection/>
    </xf>
    <xf numFmtId="0" fontId="51" fillId="0" borderId="68" xfId="65" applyFont="1" applyFill="1" applyBorder="1">
      <alignment/>
      <protection/>
    </xf>
    <xf numFmtId="178" fontId="51" fillId="0" borderId="18" xfId="62" applyNumberFormat="1" applyFont="1" applyBorder="1" applyAlignment="1">
      <alignment horizontal="right" vertical="center"/>
      <protection/>
    </xf>
    <xf numFmtId="178" fontId="51" fillId="0" borderId="32" xfId="62" applyNumberFormat="1" applyFont="1" applyBorder="1" applyAlignment="1">
      <alignment horizontal="right" vertical="center"/>
      <protection/>
    </xf>
    <xf numFmtId="178" fontId="51" fillId="0" borderId="25" xfId="62" applyNumberFormat="1" applyFont="1" applyBorder="1" applyAlignment="1">
      <alignment horizontal="right" vertical="center"/>
      <protection/>
    </xf>
    <xf numFmtId="0" fontId="51" fillId="0" borderId="53" xfId="65" applyFont="1" applyFill="1" applyBorder="1">
      <alignment/>
      <protection/>
    </xf>
    <xf numFmtId="0" fontId="51" fillId="19" borderId="68" xfId="65" applyFont="1" applyFill="1" applyBorder="1" applyAlignment="1">
      <alignment horizontal="center"/>
      <protection/>
    </xf>
    <xf numFmtId="178" fontId="51" fillId="19" borderId="53" xfId="62" applyNumberFormat="1" applyFont="1" applyFill="1" applyBorder="1" applyAlignment="1">
      <alignment horizontal="right" vertical="center"/>
      <protection/>
    </xf>
    <xf numFmtId="191" fontId="51" fillId="19" borderId="69" xfId="65" applyNumberFormat="1" applyFont="1" applyFill="1" applyBorder="1" applyAlignment="1">
      <alignment horizontal="right"/>
      <protection/>
    </xf>
    <xf numFmtId="3" fontId="51" fillId="0" borderId="53" xfId="65" applyNumberFormat="1" applyFont="1" applyFill="1" applyBorder="1">
      <alignment/>
      <protection/>
    </xf>
    <xf numFmtId="191" fontId="51" fillId="0" borderId="69" xfId="65" applyNumberFormat="1" applyFont="1" applyFill="1" applyBorder="1" applyAlignment="1">
      <alignment horizontal="right"/>
      <protection/>
    </xf>
    <xf numFmtId="178" fontId="80" fillId="0" borderId="18" xfId="69" applyNumberFormat="1" applyFont="1" applyBorder="1" applyAlignment="1">
      <alignment horizontal="right" vertical="center"/>
      <protection/>
    </xf>
    <xf numFmtId="3" fontId="51" fillId="19" borderId="53" xfId="65" applyNumberFormat="1" applyFont="1" applyFill="1" applyBorder="1">
      <alignment/>
      <protection/>
    </xf>
    <xf numFmtId="178" fontId="79" fillId="0" borderId="30" xfId="62" applyNumberFormat="1" applyFont="1" applyBorder="1" applyAlignment="1">
      <alignment horizontal="right" vertical="center"/>
      <protection/>
    </xf>
    <xf numFmtId="0" fontId="51" fillId="0" borderId="30" xfId="65" applyFont="1" applyFill="1" applyBorder="1">
      <alignment/>
      <protection/>
    </xf>
    <xf numFmtId="178" fontId="51" fillId="0" borderId="53" xfId="65" applyNumberFormat="1" applyFont="1" applyFill="1" applyBorder="1" applyAlignment="1">
      <alignment horizontal="right" vertical="center"/>
      <protection/>
    </xf>
    <xf numFmtId="0" fontId="2" fillId="0" borderId="0" xfId="65" applyFont="1" applyFill="1">
      <alignment/>
      <protection/>
    </xf>
    <xf numFmtId="0" fontId="51" fillId="0" borderId="56" xfId="65" applyFont="1" applyFill="1" applyBorder="1">
      <alignment/>
      <protection/>
    </xf>
    <xf numFmtId="38" fontId="76" fillId="0" borderId="53" xfId="49" applyFont="1" applyBorder="1" applyAlignment="1">
      <alignment/>
    </xf>
    <xf numFmtId="38" fontId="76" fillId="0" borderId="53" xfId="49" applyFont="1" applyFill="1" applyBorder="1" applyAlignment="1">
      <alignment/>
    </xf>
    <xf numFmtId="0" fontId="51" fillId="19" borderId="56" xfId="65" applyFont="1" applyFill="1" applyBorder="1" applyAlignment="1">
      <alignment horizontal="center"/>
      <protection/>
    </xf>
    <xf numFmtId="0" fontId="51" fillId="0" borderId="56" xfId="65" applyFont="1" applyFill="1" applyBorder="1" applyAlignment="1">
      <alignment/>
      <protection/>
    </xf>
    <xf numFmtId="178" fontId="51" fillId="0" borderId="53" xfId="65" applyNumberFormat="1" applyFont="1" applyFill="1" applyBorder="1">
      <alignment/>
      <protection/>
    </xf>
    <xf numFmtId="190" fontId="51" fillId="0" borderId="69" xfId="65" applyNumberFormat="1" applyFont="1" applyFill="1" applyBorder="1" applyAlignment="1">
      <alignment horizontal="right"/>
      <protection/>
    </xf>
    <xf numFmtId="0" fontId="51" fillId="33" borderId="56" xfId="65" applyFont="1" applyFill="1" applyBorder="1" applyAlignment="1">
      <alignment/>
      <protection/>
    </xf>
    <xf numFmtId="178" fontId="51" fillId="33" borderId="53" xfId="65" applyNumberFormat="1" applyFont="1" applyFill="1" applyBorder="1">
      <alignment/>
      <protection/>
    </xf>
    <xf numFmtId="190" fontId="51" fillId="33" borderId="69" xfId="65" applyNumberFormat="1" applyFont="1" applyFill="1" applyBorder="1" applyAlignment="1">
      <alignment horizontal="right"/>
      <protection/>
    </xf>
    <xf numFmtId="0" fontId="51" fillId="19" borderId="11" xfId="65" applyFont="1" applyFill="1" applyBorder="1" applyAlignment="1">
      <alignment horizontal="center"/>
      <protection/>
    </xf>
    <xf numFmtId="3" fontId="51" fillId="19" borderId="54" xfId="65" applyNumberFormat="1" applyFont="1" applyFill="1" applyBorder="1">
      <alignment/>
      <protection/>
    </xf>
    <xf numFmtId="191" fontId="51" fillId="19" borderId="70" xfId="65" applyNumberFormat="1" applyFont="1" applyFill="1" applyBorder="1" applyAlignment="1">
      <alignment horizontal="right"/>
      <protection/>
    </xf>
    <xf numFmtId="3" fontId="51" fillId="19" borderId="63" xfId="65" applyNumberFormat="1" applyFont="1" applyFill="1" applyBorder="1">
      <alignment/>
      <protection/>
    </xf>
    <xf numFmtId="191" fontId="51" fillId="19" borderId="64" xfId="65" applyNumberFormat="1" applyFont="1" applyFill="1" applyBorder="1" applyAlignment="1">
      <alignment horizontal="right"/>
      <protection/>
    </xf>
    <xf numFmtId="0" fontId="51" fillId="0" borderId="32" xfId="65" applyFont="1" applyFill="1" applyBorder="1">
      <alignment/>
      <protection/>
    </xf>
    <xf numFmtId="178" fontId="51" fillId="0" borderId="32" xfId="68" applyNumberFormat="1" applyFont="1" applyFill="1" applyBorder="1" applyAlignment="1">
      <alignment horizontal="right" vertical="center"/>
      <protection/>
    </xf>
    <xf numFmtId="178" fontId="51" fillId="0" borderId="32" xfId="68" applyNumberFormat="1" applyFont="1" applyFill="1" applyBorder="1" applyAlignment="1">
      <alignment horizontal="right" vertical="center" wrapText="1"/>
      <protection/>
    </xf>
    <xf numFmtId="190" fontId="51" fillId="0" borderId="69" xfId="68" applyNumberFormat="1" applyFont="1" applyFill="1" applyBorder="1" applyAlignment="1">
      <alignment horizontal="right" vertical="center"/>
      <protection/>
    </xf>
    <xf numFmtId="178" fontId="51" fillId="0" borderId="53" xfId="68" applyNumberFormat="1" applyFont="1" applyFill="1" applyBorder="1" applyAlignment="1">
      <alignment horizontal="right" vertical="center"/>
      <protection/>
    </xf>
    <xf numFmtId="0" fontId="51" fillId="0" borderId="53" xfId="65" applyFont="1" applyFill="1" applyBorder="1" applyAlignment="1">
      <alignment shrinkToFit="1"/>
      <protection/>
    </xf>
    <xf numFmtId="189" fontId="2" fillId="0" borderId="0" xfId="65" applyNumberFormat="1" applyFont="1" applyBorder="1" applyAlignment="1">
      <alignment horizontal="center"/>
      <protection/>
    </xf>
    <xf numFmtId="0" fontId="51" fillId="0" borderId="53" xfId="65" applyFont="1" applyFill="1" applyBorder="1" applyAlignment="1">
      <alignment vertical="center" wrapText="1"/>
      <protection/>
    </xf>
    <xf numFmtId="178" fontId="51" fillId="33" borderId="54" xfId="65" applyNumberFormat="1" applyFont="1" applyFill="1" applyBorder="1">
      <alignment/>
      <protection/>
    </xf>
    <xf numFmtId="190" fontId="51" fillId="0" borderId="70" xfId="68" applyNumberFormat="1" applyFont="1" applyFill="1" applyBorder="1" applyAlignment="1">
      <alignment horizontal="right" vertical="center"/>
      <protection/>
    </xf>
    <xf numFmtId="3" fontId="51" fillId="19" borderId="71" xfId="65" applyNumberFormat="1" applyFont="1" applyFill="1" applyBorder="1">
      <alignment/>
      <protection/>
    </xf>
    <xf numFmtId="191" fontId="51" fillId="19" borderId="72" xfId="65" applyNumberFormat="1" applyFont="1" applyFill="1" applyBorder="1" applyAlignment="1">
      <alignment horizontal="right"/>
      <protection/>
    </xf>
    <xf numFmtId="0" fontId="51" fillId="0" borderId="0" xfId="65" applyFont="1">
      <alignment/>
      <protection/>
    </xf>
    <xf numFmtId="3" fontId="51" fillId="0" borderId="0" xfId="65" applyNumberFormat="1" applyFont="1">
      <alignment/>
      <protection/>
    </xf>
    <xf numFmtId="191" fontId="51" fillId="0" borderId="0" xfId="65" applyNumberFormat="1" applyFont="1" applyAlignment="1">
      <alignment horizontal="right"/>
      <protection/>
    </xf>
    <xf numFmtId="0" fontId="81" fillId="0" borderId="0" xfId="65" applyFont="1" applyAlignment="1">
      <alignment vertical="top"/>
      <protection/>
    </xf>
    <xf numFmtId="0" fontId="81" fillId="0" borderId="0" xfId="65" applyFont="1" applyAlignment="1">
      <alignment vertical="top" wrapText="1"/>
      <protection/>
    </xf>
    <xf numFmtId="0" fontId="82" fillId="0" borderId="0" xfId="65" applyFont="1" applyAlignment="1">
      <alignment vertical="top" wrapText="1"/>
      <protection/>
    </xf>
    <xf numFmtId="3" fontId="2" fillId="0" borderId="0" xfId="65" applyNumberFormat="1" applyFont="1">
      <alignment/>
      <protection/>
    </xf>
    <xf numFmtId="189" fontId="2" fillId="0" borderId="0" xfId="65" applyNumberFormat="1" applyFont="1" applyAlignment="1">
      <alignment horizontal="right"/>
      <protection/>
    </xf>
    <xf numFmtId="0" fontId="83" fillId="0" borderId="0" xfId="65" applyFont="1">
      <alignment/>
      <protection/>
    </xf>
    <xf numFmtId="0" fontId="83" fillId="0" borderId="0" xfId="65" applyFont="1" applyAlignment="1">
      <alignment/>
      <protection/>
    </xf>
    <xf numFmtId="0" fontId="84" fillId="0" borderId="0" xfId="65" applyFont="1" applyAlignment="1">
      <alignment/>
      <protection/>
    </xf>
    <xf numFmtId="0" fontId="76" fillId="0" borderId="73" xfId="62" applyFont="1" applyBorder="1" applyAlignment="1">
      <alignment horizontal="left" vertical="justify" wrapText="1"/>
      <protection/>
    </xf>
    <xf numFmtId="0" fontId="76" fillId="0" borderId="53" xfId="62" applyFont="1" applyBorder="1" applyAlignment="1">
      <alignment horizontal="center" vertical="center" wrapText="1"/>
      <protection/>
    </xf>
    <xf numFmtId="0" fontId="76" fillId="0" borderId="53" xfId="62" applyFont="1" applyBorder="1" applyAlignment="1">
      <alignment horizontal="center" vertical="center"/>
      <protection/>
    </xf>
    <xf numFmtId="188" fontId="76" fillId="0" borderId="53" xfId="62" applyNumberFormat="1" applyFont="1" applyBorder="1" applyAlignment="1">
      <alignment horizontal="center" vertical="center" wrapText="1"/>
      <protection/>
    </xf>
    <xf numFmtId="0" fontId="76" fillId="0" borderId="54" xfId="62" applyFont="1" applyBorder="1" applyAlignment="1">
      <alignment horizontal="center" vertical="center"/>
      <protection/>
    </xf>
    <xf numFmtId="188" fontId="76" fillId="0" borderId="55" xfId="62" applyNumberFormat="1" applyFont="1" applyBorder="1" applyAlignment="1">
      <alignment horizontal="center" vertical="center"/>
      <protection/>
    </xf>
    <xf numFmtId="0" fontId="76" fillId="0" borderId="55" xfId="62" applyFont="1" applyBorder="1" applyAlignment="1">
      <alignment horizontal="center" vertical="center"/>
      <protection/>
    </xf>
    <xf numFmtId="0" fontId="76" fillId="0" borderId="55" xfId="62" applyFont="1" applyFill="1" applyBorder="1" applyAlignment="1">
      <alignment horizontal="center" vertical="center"/>
      <protection/>
    </xf>
    <xf numFmtId="188" fontId="76" fillId="0" borderId="55" xfId="62" applyNumberFormat="1" applyFont="1" applyFill="1" applyBorder="1" applyAlignment="1">
      <alignment horizontal="center" vertical="center"/>
      <protection/>
    </xf>
    <xf numFmtId="0" fontId="76" fillId="0" borderId="14" xfId="62" applyFont="1" applyFill="1" applyBorder="1" applyAlignment="1">
      <alignment horizontal="center" vertical="center"/>
      <protection/>
    </xf>
    <xf numFmtId="187" fontId="76" fillId="0" borderId="14" xfId="62" applyNumberFormat="1" applyFont="1" applyFill="1" applyBorder="1" applyAlignment="1">
      <alignment horizontal="center" vertical="center"/>
      <protection/>
    </xf>
    <xf numFmtId="0" fontId="3" fillId="0" borderId="0" xfId="62" applyFill="1" applyBorder="1">
      <alignment vertical="center"/>
      <protection/>
    </xf>
    <xf numFmtId="0" fontId="76" fillId="0" borderId="32" xfId="62" applyFont="1" applyFill="1" applyBorder="1" applyAlignment="1">
      <alignment horizontal="center" vertical="center"/>
      <protection/>
    </xf>
    <xf numFmtId="188" fontId="3" fillId="0" borderId="0" xfId="62" applyNumberFormat="1">
      <alignment vertical="center"/>
      <protection/>
    </xf>
    <xf numFmtId="0" fontId="73" fillId="0" borderId="0" xfId="64" applyFont="1" applyAlignment="1">
      <alignment horizontal="centerContinuous" vertical="center"/>
      <protection/>
    </xf>
    <xf numFmtId="0" fontId="0" fillId="0" borderId="0" xfId="64" applyFont="1">
      <alignment/>
      <protection/>
    </xf>
    <xf numFmtId="0" fontId="51" fillId="0" borderId="0" xfId="64" applyNumberFormat="1" applyFont="1" applyAlignment="1">
      <alignment horizontal="right" vertical="center"/>
      <protection/>
    </xf>
    <xf numFmtId="0" fontId="2" fillId="0" borderId="0" xfId="64" applyFont="1">
      <alignment/>
      <protection/>
    </xf>
    <xf numFmtId="0" fontId="73" fillId="0" borderId="74" xfId="64" applyFont="1" applyBorder="1">
      <alignment/>
      <protection/>
    </xf>
    <xf numFmtId="0" fontId="73" fillId="0" borderId="75" xfId="64" applyFont="1" applyBorder="1" applyAlignment="1">
      <alignment horizontal="right" vertical="top"/>
      <protection/>
    </xf>
    <xf numFmtId="0" fontId="73" fillId="0" borderId="76" xfId="64" applyFont="1" applyBorder="1" applyAlignment="1">
      <alignment horizontal="center" vertical="center"/>
      <protection/>
    </xf>
    <xf numFmtId="0" fontId="73" fillId="0" borderId="77" xfId="64" applyFont="1" applyBorder="1" applyAlignment="1">
      <alignment horizontal="center" vertical="center"/>
      <protection/>
    </xf>
    <xf numFmtId="0" fontId="73" fillId="0" borderId="78" xfId="64" applyFont="1" applyBorder="1" applyAlignment="1">
      <alignment horizontal="center" vertical="center"/>
      <protection/>
    </xf>
    <xf numFmtId="0" fontId="73" fillId="0" borderId="79" xfId="64" applyFont="1" applyBorder="1" applyAlignment="1">
      <alignment horizontal="centerContinuous" vertical="center"/>
      <protection/>
    </xf>
    <xf numFmtId="0" fontId="73" fillId="0" borderId="80" xfId="64" applyFont="1" applyBorder="1" applyAlignment="1">
      <alignment horizontal="centerContinuous" vertical="center"/>
      <protection/>
    </xf>
    <xf numFmtId="0" fontId="73" fillId="0" borderId="81" xfId="64" applyFont="1" applyBorder="1" applyAlignment="1">
      <alignment horizontal="centerContinuous" vertical="center"/>
      <protection/>
    </xf>
    <xf numFmtId="0" fontId="73" fillId="0" borderId="65" xfId="64" applyFont="1" applyBorder="1">
      <alignment/>
      <protection/>
    </xf>
    <xf numFmtId="0" fontId="73" fillId="0" borderId="82" xfId="64" applyFont="1" applyBorder="1">
      <alignment/>
      <protection/>
    </xf>
    <xf numFmtId="0" fontId="0" fillId="0" borderId="0" xfId="64" applyFont="1" applyBorder="1">
      <alignment/>
      <protection/>
    </xf>
    <xf numFmtId="0" fontId="0" fillId="0" borderId="45" xfId="64" applyFont="1" applyBorder="1">
      <alignment/>
      <protection/>
    </xf>
    <xf numFmtId="0" fontId="73" fillId="0" borderId="83" xfId="64" applyFont="1" applyBorder="1">
      <alignment/>
      <protection/>
    </xf>
    <xf numFmtId="0" fontId="73" fillId="0" borderId="84" xfId="64" applyFont="1" applyBorder="1">
      <alignment/>
      <protection/>
    </xf>
    <xf numFmtId="0" fontId="73" fillId="0" borderId="85" xfId="64" applyFont="1" applyBorder="1" applyAlignment="1">
      <alignment horizontal="center" vertical="distributed"/>
      <protection/>
    </xf>
    <xf numFmtId="0" fontId="73" fillId="0" borderId="85" xfId="64" applyFont="1" applyBorder="1" applyAlignment="1">
      <alignment horizontal="center" vertical="center" wrapText="1"/>
      <protection/>
    </xf>
    <xf numFmtId="0" fontId="73" fillId="0" borderId="86" xfId="64" applyFont="1" applyBorder="1" applyAlignment="1">
      <alignment horizontal="center" vertical="distributed"/>
      <protection/>
    </xf>
    <xf numFmtId="0" fontId="73" fillId="0" borderId="76" xfId="64" applyFont="1" applyBorder="1">
      <alignment/>
      <protection/>
    </xf>
    <xf numFmtId="0" fontId="73" fillId="0" borderId="78" xfId="64" applyFont="1" applyBorder="1" applyAlignment="1">
      <alignment horizontal="distributed" vertical="center"/>
      <protection/>
    </xf>
    <xf numFmtId="193" fontId="0" fillId="0" borderId="87" xfId="0" applyNumberFormat="1" applyFont="1" applyBorder="1" applyAlignment="1">
      <alignment/>
    </xf>
    <xf numFmtId="193" fontId="0" fillId="0" borderId="88" xfId="0" applyNumberFormat="1" applyFont="1" applyBorder="1" applyAlignment="1">
      <alignment/>
    </xf>
    <xf numFmtId="193" fontId="0" fillId="0" borderId="89" xfId="0" applyNumberFormat="1" applyFont="1" applyBorder="1" applyAlignment="1">
      <alignment/>
    </xf>
    <xf numFmtId="193" fontId="0" fillId="0" borderId="90" xfId="0" applyNumberFormat="1" applyFont="1" applyBorder="1" applyAlignment="1">
      <alignment/>
    </xf>
    <xf numFmtId="193" fontId="0" fillId="0" borderId="91" xfId="0" applyNumberFormat="1" applyFont="1" applyBorder="1" applyAlignment="1">
      <alignment/>
    </xf>
    <xf numFmtId="193" fontId="0" fillId="0" borderId="92" xfId="0" applyNumberFormat="1" applyFont="1" applyBorder="1" applyAlignment="1">
      <alignment/>
    </xf>
    <xf numFmtId="178" fontId="73" fillId="0" borderId="93" xfId="64" applyNumberFormat="1" applyFont="1" applyBorder="1" applyAlignment="1">
      <alignment vertical="top"/>
      <protection/>
    </xf>
    <xf numFmtId="178" fontId="73" fillId="0" borderId="94" xfId="64" applyNumberFormat="1" applyFont="1" applyBorder="1" applyAlignment="1">
      <alignment horizontal="distributed" vertical="center"/>
      <protection/>
    </xf>
    <xf numFmtId="178" fontId="0" fillId="0" borderId="95" xfId="0" applyNumberFormat="1" applyFont="1" applyBorder="1" applyAlignment="1">
      <alignment vertical="top"/>
    </xf>
    <xf numFmtId="178" fontId="0" fillId="0" borderId="42" xfId="0" applyNumberFormat="1" applyFont="1" applyBorder="1" applyAlignment="1">
      <alignment vertical="top"/>
    </xf>
    <xf numFmtId="178" fontId="0" fillId="0" borderId="20" xfId="0" applyNumberFormat="1" applyFont="1" applyBorder="1" applyAlignment="1">
      <alignment vertical="top"/>
    </xf>
    <xf numFmtId="178" fontId="0" fillId="0" borderId="96" xfId="0" applyNumberFormat="1" applyFont="1" applyBorder="1" applyAlignment="1">
      <alignment vertical="top"/>
    </xf>
    <xf numFmtId="178" fontId="0" fillId="0" borderId="33" xfId="0" applyNumberFormat="1" applyFont="1" applyBorder="1" applyAlignment="1">
      <alignment vertical="top"/>
    </xf>
    <xf numFmtId="178" fontId="0" fillId="0" borderId="97" xfId="0" applyNumberFormat="1" applyFont="1" applyBorder="1" applyAlignment="1">
      <alignment vertical="top"/>
    </xf>
    <xf numFmtId="178" fontId="0" fillId="0" borderId="0" xfId="64" applyNumberFormat="1" applyFont="1" applyAlignment="1">
      <alignment vertical="top"/>
      <protection/>
    </xf>
    <xf numFmtId="0" fontId="73" fillId="0" borderId="93" xfId="64" applyFont="1" applyBorder="1">
      <alignment/>
      <protection/>
    </xf>
    <xf numFmtId="0" fontId="73" fillId="0" borderId="98" xfId="64" applyFont="1" applyBorder="1" applyAlignment="1">
      <alignment horizontal="distributed" vertical="center"/>
      <protection/>
    </xf>
    <xf numFmtId="193" fontId="0" fillId="0" borderId="99" xfId="0" applyNumberFormat="1" applyFont="1" applyBorder="1" applyAlignment="1">
      <alignment/>
    </xf>
    <xf numFmtId="193" fontId="0" fillId="0" borderId="46" xfId="0" applyNumberFormat="1" applyFont="1" applyBorder="1" applyAlignment="1">
      <alignment/>
    </xf>
    <xf numFmtId="193" fontId="0" fillId="0" borderId="17" xfId="0" applyNumberFormat="1" applyFont="1" applyBorder="1" applyAlignment="1">
      <alignment/>
    </xf>
    <xf numFmtId="193" fontId="0" fillId="0" borderId="100" xfId="0" applyNumberFormat="1" applyFont="1" applyBorder="1" applyAlignment="1">
      <alignment/>
    </xf>
    <xf numFmtId="193" fontId="0" fillId="0" borderId="0" xfId="0" applyNumberFormat="1" applyFont="1" applyBorder="1" applyAlignment="1">
      <alignment/>
    </xf>
    <xf numFmtId="193" fontId="0" fillId="0" borderId="101" xfId="0" applyNumberFormat="1" applyFont="1" applyBorder="1" applyAlignment="1">
      <alignment/>
    </xf>
    <xf numFmtId="178" fontId="73" fillId="0" borderId="102" xfId="64" applyNumberFormat="1" applyFont="1" applyBorder="1" applyAlignment="1">
      <alignment vertical="top"/>
      <protection/>
    </xf>
    <xf numFmtId="178" fontId="73" fillId="0" borderId="72" xfId="64" applyNumberFormat="1" applyFont="1" applyBorder="1" applyAlignment="1">
      <alignment horizontal="distributed" vertical="center"/>
      <protection/>
    </xf>
    <xf numFmtId="178" fontId="0" fillId="0" borderId="103" xfId="0" applyNumberFormat="1" applyFont="1" applyBorder="1" applyAlignment="1">
      <alignment vertical="top"/>
    </xf>
    <xf numFmtId="178" fontId="0" fillId="0" borderId="104" xfId="0" applyNumberFormat="1" applyFont="1" applyBorder="1" applyAlignment="1">
      <alignment vertical="top"/>
    </xf>
    <xf numFmtId="178" fontId="0" fillId="0" borderId="105" xfId="0" applyNumberFormat="1" applyFont="1" applyBorder="1" applyAlignment="1">
      <alignment vertical="top"/>
    </xf>
    <xf numFmtId="178" fontId="0" fillId="0" borderId="106" xfId="0" applyNumberFormat="1" applyFont="1" applyBorder="1" applyAlignment="1">
      <alignment vertical="top"/>
    </xf>
    <xf numFmtId="178" fontId="0" fillId="0" borderId="107" xfId="0" applyNumberFormat="1" applyFont="1" applyBorder="1" applyAlignment="1">
      <alignment vertical="top"/>
    </xf>
    <xf numFmtId="178" fontId="0" fillId="0" borderId="108" xfId="0" applyNumberFormat="1" applyFont="1" applyBorder="1" applyAlignment="1">
      <alignment vertical="top"/>
    </xf>
    <xf numFmtId="178" fontId="0" fillId="0" borderId="46" xfId="0" applyNumberFormat="1" applyFont="1" applyBorder="1" applyAlignment="1">
      <alignment vertical="top"/>
    </xf>
    <xf numFmtId="178" fontId="0" fillId="0" borderId="17" xfId="0" applyNumberFormat="1" applyFont="1" applyBorder="1" applyAlignment="1">
      <alignment vertical="top"/>
    </xf>
    <xf numFmtId="178" fontId="0" fillId="0" borderId="99" xfId="0" applyNumberFormat="1" applyFont="1" applyBorder="1" applyAlignment="1">
      <alignment vertical="top"/>
    </xf>
    <xf numFmtId="178" fontId="0" fillId="0" borderId="100" xfId="0" applyNumberFormat="1" applyFont="1" applyBorder="1" applyAlignment="1">
      <alignment vertical="top"/>
    </xf>
    <xf numFmtId="178" fontId="0" fillId="0" borderId="0" xfId="0" applyNumberFormat="1" applyFont="1" applyBorder="1" applyAlignment="1">
      <alignment vertical="top"/>
    </xf>
    <xf numFmtId="178" fontId="0" fillId="0" borderId="101" xfId="0" applyNumberFormat="1" applyFont="1" applyBorder="1" applyAlignment="1">
      <alignment vertical="top"/>
    </xf>
    <xf numFmtId="0" fontId="73" fillId="0" borderId="109" xfId="64" applyFont="1" applyBorder="1">
      <alignment/>
      <protection/>
    </xf>
    <xf numFmtId="0" fontId="73" fillId="0" borderId="75" xfId="64" applyFont="1" applyBorder="1" applyAlignment="1">
      <alignment horizontal="center" vertical="center"/>
      <protection/>
    </xf>
    <xf numFmtId="178" fontId="73" fillId="0" borderId="109" xfId="64" applyNumberFormat="1" applyFont="1" applyBorder="1" applyAlignment="1">
      <alignment vertical="top"/>
      <protection/>
    </xf>
    <xf numFmtId="178" fontId="73" fillId="0" borderId="110" xfId="64" applyNumberFormat="1" applyFont="1" applyBorder="1" applyAlignment="1">
      <alignment horizontal="center" vertical="center"/>
      <protection/>
    </xf>
    <xf numFmtId="178" fontId="73" fillId="0" borderId="83" xfId="64" applyNumberFormat="1" applyFont="1" applyBorder="1" applyAlignment="1">
      <alignment vertical="top"/>
      <protection/>
    </xf>
    <xf numFmtId="178" fontId="73" fillId="0" borderId="84" xfId="64" applyNumberFormat="1" applyFont="1" applyBorder="1" applyAlignment="1">
      <alignment horizontal="center" vertical="center"/>
      <protection/>
    </xf>
    <xf numFmtId="0" fontId="73" fillId="0" borderId="0" xfId="64" applyFont="1">
      <alignment/>
      <protection/>
    </xf>
    <xf numFmtId="0" fontId="85" fillId="0" borderId="0" xfId="64" applyFont="1">
      <alignment/>
      <protection/>
    </xf>
    <xf numFmtId="188" fontId="84" fillId="0" borderId="0" xfId="66" applyNumberFormat="1" applyFont="1" applyAlignment="1">
      <alignment horizontal="center" vertical="center"/>
      <protection/>
    </xf>
    <xf numFmtId="188" fontId="84" fillId="0" borderId="0" xfId="66" applyNumberFormat="1" applyFont="1" applyAlignment="1">
      <alignment vertical="center"/>
      <protection/>
    </xf>
    <xf numFmtId="0" fontId="84" fillId="0" borderId="0" xfId="66" applyFont="1" applyAlignment="1">
      <alignment vertical="center"/>
      <protection/>
    </xf>
    <xf numFmtId="188" fontId="15" fillId="0" borderId="0" xfId="66" applyNumberFormat="1" applyFont="1" applyAlignment="1">
      <alignment vertical="center"/>
      <protection/>
    </xf>
    <xf numFmtId="188" fontId="86" fillId="0" borderId="0" xfId="66" applyNumberFormat="1" applyFont="1" applyAlignment="1">
      <alignment horizontal="left" vertical="center"/>
      <protection/>
    </xf>
    <xf numFmtId="0" fontId="82" fillId="0" borderId="111" xfId="66" applyNumberFormat="1" applyFont="1" applyFill="1" applyBorder="1" applyAlignment="1">
      <alignment horizontal="center" vertical="center" shrinkToFit="1"/>
      <protection/>
    </xf>
    <xf numFmtId="188" fontId="82" fillId="0" borderId="112" xfId="66" applyNumberFormat="1" applyFont="1" applyFill="1" applyBorder="1" applyAlignment="1">
      <alignment horizontal="center" vertical="center" wrapText="1" shrinkToFit="1"/>
      <protection/>
    </xf>
    <xf numFmtId="188" fontId="82" fillId="0" borderId="112" xfId="66" applyNumberFormat="1" applyFont="1" applyFill="1" applyBorder="1" applyAlignment="1">
      <alignment horizontal="center" vertical="center" shrinkToFit="1"/>
      <protection/>
    </xf>
    <xf numFmtId="188" fontId="15" fillId="0" borderId="0" xfId="66" applyNumberFormat="1" applyFont="1" applyAlignment="1">
      <alignment horizontal="center" vertical="center" shrinkToFit="1"/>
      <protection/>
    </xf>
    <xf numFmtId="188" fontId="82" fillId="0" borderId="53" xfId="66" applyNumberFormat="1" applyFont="1" applyFill="1" applyBorder="1" applyAlignment="1">
      <alignment horizontal="center" vertical="center"/>
      <protection/>
    </xf>
    <xf numFmtId="188" fontId="51" fillId="0" borderId="53" xfId="66" applyNumberFormat="1" applyFont="1" applyFill="1" applyBorder="1" applyAlignment="1">
      <alignment horizontal="center" vertical="center"/>
      <protection/>
    </xf>
    <xf numFmtId="188" fontId="15" fillId="0" borderId="0" xfId="66" applyNumberFormat="1" applyFont="1" applyFill="1" applyAlignment="1">
      <alignment vertical="center"/>
      <protection/>
    </xf>
    <xf numFmtId="188" fontId="82" fillId="0" borderId="0" xfId="66" applyNumberFormat="1" applyFont="1" applyAlignment="1">
      <alignment horizontal="center" vertical="center"/>
      <protection/>
    </xf>
    <xf numFmtId="188" fontId="82" fillId="0" borderId="0" xfId="66" applyNumberFormat="1" applyFont="1" applyAlignment="1">
      <alignment vertical="center"/>
      <protection/>
    </xf>
    <xf numFmtId="0" fontId="82" fillId="0" borderId="0" xfId="66" applyFont="1" applyAlignment="1">
      <alignment vertical="center"/>
      <protection/>
    </xf>
    <xf numFmtId="188" fontId="15" fillId="0" borderId="0" xfId="66" applyNumberFormat="1" applyFont="1" applyAlignment="1">
      <alignment horizontal="center" vertical="center"/>
      <protection/>
    </xf>
    <xf numFmtId="0" fontId="16" fillId="0" borderId="0" xfId="66" applyFont="1">
      <alignment/>
      <protection/>
    </xf>
    <xf numFmtId="0" fontId="10" fillId="0" borderId="0" xfId="66" applyFont="1" applyAlignment="1">
      <alignment vertical="center"/>
      <protection/>
    </xf>
    <xf numFmtId="195" fontId="17" fillId="0" borderId="0" xfId="64" applyNumberFormat="1" applyFont="1" applyAlignment="1">
      <alignment horizontal="centerContinuous" vertical="center"/>
      <protection/>
    </xf>
    <xf numFmtId="195" fontId="17" fillId="0" borderId="0" xfId="64" applyNumberFormat="1" applyFont="1" applyAlignment="1">
      <alignment vertical="center"/>
      <protection/>
    </xf>
    <xf numFmtId="0" fontId="0" fillId="0" borderId="0" xfId="64" applyNumberFormat="1" applyFont="1" applyAlignment="1">
      <alignment horizontal="left" vertical="center"/>
      <protection/>
    </xf>
    <xf numFmtId="0" fontId="0" fillId="0" borderId="0" xfId="64" applyFont="1" applyAlignment="1">
      <alignment vertical="center"/>
      <protection/>
    </xf>
    <xf numFmtId="0" fontId="0" fillId="0" borderId="0" xfId="64" applyFont="1" applyAlignment="1">
      <alignment/>
      <protection/>
    </xf>
    <xf numFmtId="0" fontId="15" fillId="0" borderId="0" xfId="64" applyFont="1" applyAlignment="1">
      <alignment horizontal="centerContinuous"/>
      <protection/>
    </xf>
    <xf numFmtId="0" fontId="15" fillId="0" borderId="0" xfId="64" applyFont="1" applyAlignment="1">
      <alignment horizontal="right"/>
      <protection/>
    </xf>
    <xf numFmtId="0" fontId="73" fillId="0" borderId="11" xfId="64" applyFont="1" applyBorder="1" applyAlignment="1">
      <alignment horizontal="centerContinuous" vertical="center"/>
      <protection/>
    </xf>
    <xf numFmtId="0" fontId="73" fillId="0" borderId="13" xfId="64" applyFont="1" applyBorder="1" applyAlignment="1">
      <alignment horizontal="centerContinuous" vertical="center"/>
      <protection/>
    </xf>
    <xf numFmtId="0" fontId="0" fillId="0" borderId="0" xfId="64" applyFont="1" applyAlignment="1">
      <alignment horizontal="center" vertical="center"/>
      <protection/>
    </xf>
    <xf numFmtId="0" fontId="73" fillId="0" borderId="113" xfId="64" applyFont="1" applyBorder="1" applyAlignment="1">
      <alignment horizontal="center" vertical="center" wrapText="1"/>
      <protection/>
    </xf>
    <xf numFmtId="0" fontId="0" fillId="0" borderId="0" xfId="64" applyFont="1" applyAlignment="1">
      <alignment horizontal="center" vertical="center" wrapText="1"/>
      <protection/>
    </xf>
    <xf numFmtId="196" fontId="73" fillId="0" borderId="26" xfId="64" applyNumberFormat="1" applyFont="1" applyBorder="1" applyAlignment="1">
      <alignment horizontal="center" vertical="center"/>
      <protection/>
    </xf>
    <xf numFmtId="0" fontId="82" fillId="0" borderId="23" xfId="64" applyFont="1" applyBorder="1" applyAlignment="1">
      <alignment horizontal="distributed" vertical="center"/>
      <protection/>
    </xf>
    <xf numFmtId="178" fontId="73" fillId="0" borderId="33" xfId="64" applyNumberFormat="1" applyFont="1" applyBorder="1" applyAlignment="1">
      <alignment horizontal="right" vertical="center" wrapText="1"/>
      <protection/>
    </xf>
    <xf numFmtId="197" fontId="73" fillId="0" borderId="23" xfId="64" applyNumberFormat="1" applyFont="1" applyBorder="1" applyAlignment="1">
      <alignment horizontal="center" vertical="center" wrapText="1"/>
      <protection/>
    </xf>
    <xf numFmtId="178" fontId="73" fillId="0" borderId="23" xfId="64" applyNumberFormat="1" applyFont="1" applyBorder="1" applyAlignment="1">
      <alignment horizontal="right" vertical="center" wrapText="1"/>
      <protection/>
    </xf>
    <xf numFmtId="198" fontId="73" fillId="0" borderId="23" xfId="64" applyNumberFormat="1" applyFont="1" applyBorder="1" applyAlignment="1">
      <alignment horizontal="center" vertical="center" wrapText="1"/>
      <protection/>
    </xf>
    <xf numFmtId="196" fontId="73" fillId="0" borderId="26" xfId="64" applyNumberFormat="1" applyFont="1" applyBorder="1" applyAlignment="1">
      <alignment horizontal="right" vertical="center"/>
      <protection/>
    </xf>
    <xf numFmtId="178" fontId="0" fillId="0" borderId="26" xfId="0" applyNumberFormat="1" applyFont="1" applyBorder="1" applyAlignment="1">
      <alignment horizontal="right" vertical="center"/>
    </xf>
    <xf numFmtId="199" fontId="0" fillId="0" borderId="23" xfId="0" applyNumberFormat="1" applyFont="1" applyBorder="1" applyAlignment="1">
      <alignment vertical="center"/>
    </xf>
    <xf numFmtId="178" fontId="0" fillId="0" borderId="31"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91" fontId="71" fillId="0" borderId="23" xfId="64" applyNumberFormat="1" applyFont="1" applyFill="1" applyBorder="1" applyAlignment="1">
      <alignment vertical="center"/>
      <protection/>
    </xf>
    <xf numFmtId="196" fontId="73" fillId="0" borderId="18" xfId="64" applyNumberFormat="1" applyFont="1" applyBorder="1" applyAlignment="1">
      <alignment vertical="center"/>
      <protection/>
    </xf>
    <xf numFmtId="0" fontId="82" fillId="0" borderId="25" xfId="64" applyFont="1" applyBorder="1" applyAlignment="1">
      <alignment vertical="center"/>
      <protection/>
    </xf>
    <xf numFmtId="178" fontId="0" fillId="0" borderId="45" xfId="0" applyNumberFormat="1" applyFont="1" applyBorder="1" applyAlignment="1">
      <alignment horizontal="right" vertical="center"/>
    </xf>
    <xf numFmtId="199" fontId="0" fillId="0" borderId="25" xfId="0" applyNumberFormat="1" applyFont="1" applyBorder="1" applyAlignment="1">
      <alignment horizontal="right" vertical="center"/>
    </xf>
    <xf numFmtId="178" fontId="0" fillId="0" borderId="25" xfId="0" applyNumberFormat="1" applyFont="1" applyBorder="1" applyAlignment="1">
      <alignment horizontal="right" vertical="center"/>
    </xf>
    <xf numFmtId="191" fontId="71" fillId="0" borderId="25" xfId="64" applyNumberFormat="1" applyFont="1" applyBorder="1" applyAlignment="1">
      <alignment vertical="center"/>
      <protection/>
    </xf>
    <xf numFmtId="197" fontId="0" fillId="0" borderId="23" xfId="0" applyNumberFormat="1" applyFont="1" applyBorder="1" applyAlignment="1">
      <alignment vertical="center"/>
    </xf>
    <xf numFmtId="178" fontId="0" fillId="0" borderId="31" xfId="0" applyNumberFormat="1" applyFont="1" applyBorder="1" applyAlignment="1">
      <alignment horizontal="right" vertical="center"/>
    </xf>
    <xf numFmtId="178" fontId="0" fillId="0" borderId="23" xfId="0" applyNumberFormat="1" applyFont="1" applyBorder="1" applyAlignment="1">
      <alignment horizontal="right" vertical="center"/>
    </xf>
    <xf numFmtId="191" fontId="71" fillId="0" borderId="23" xfId="64" applyNumberFormat="1" applyFont="1" applyBorder="1" applyAlignment="1">
      <alignment vertical="center"/>
      <protection/>
    </xf>
    <xf numFmtId="178" fontId="0" fillId="0" borderId="26" xfId="0" applyNumberFormat="1" applyFont="1" applyFill="1" applyBorder="1" applyAlignment="1">
      <alignment horizontal="right" vertical="center"/>
    </xf>
    <xf numFmtId="199" fontId="0" fillId="0" borderId="23" xfId="0" applyNumberFormat="1" applyFont="1" applyFill="1" applyBorder="1" applyAlignment="1">
      <alignment vertical="center"/>
    </xf>
    <xf numFmtId="199" fontId="0" fillId="0" borderId="29" xfId="0" applyNumberFormat="1" applyFont="1" applyBorder="1" applyAlignment="1">
      <alignment horizontal="right" vertical="center"/>
    </xf>
    <xf numFmtId="178" fontId="0" fillId="0" borderId="29" xfId="0" applyNumberFormat="1" applyFont="1" applyFill="1" applyBorder="1" applyAlignment="1">
      <alignment horizontal="right" vertical="center"/>
    </xf>
    <xf numFmtId="191" fontId="71" fillId="0" borderId="25" xfId="64" applyNumberFormat="1" applyFont="1" applyFill="1" applyBorder="1" applyAlignment="1">
      <alignment vertical="center"/>
      <protection/>
    </xf>
    <xf numFmtId="178" fontId="0" fillId="0" borderId="18" xfId="0" applyNumberFormat="1" applyFont="1" applyFill="1" applyBorder="1" applyAlignment="1">
      <alignment horizontal="right" vertical="center"/>
    </xf>
    <xf numFmtId="199" fontId="0" fillId="0" borderId="29"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96" fontId="82" fillId="0" borderId="48" xfId="64" applyNumberFormat="1" applyFont="1" applyBorder="1" applyAlignment="1">
      <alignment horizontal="centerContinuous" vertical="center"/>
      <protection/>
    </xf>
    <xf numFmtId="0" fontId="82" fillId="0" borderId="29" xfId="64" applyFont="1" applyBorder="1" applyAlignment="1">
      <alignment horizontal="centerContinuous" vertical="center"/>
      <protection/>
    </xf>
    <xf numFmtId="178" fontId="0" fillId="0" borderId="49" xfId="0" applyNumberFormat="1" applyFont="1" applyBorder="1" applyAlignment="1">
      <alignment horizontal="right" vertical="center"/>
    </xf>
    <xf numFmtId="199" fontId="0" fillId="0" borderId="68" xfId="0" applyNumberFormat="1" applyFont="1" applyBorder="1" applyAlignment="1">
      <alignment horizontal="right" vertical="center"/>
    </xf>
    <xf numFmtId="178" fontId="0" fillId="0" borderId="29" xfId="0" applyNumberFormat="1" applyFont="1" applyBorder="1" applyAlignment="1">
      <alignment horizontal="right" vertical="center"/>
    </xf>
    <xf numFmtId="178" fontId="0" fillId="0" borderId="68" xfId="0" applyNumberFormat="1" applyFont="1" applyFill="1" applyBorder="1" applyAlignment="1">
      <alignment horizontal="right" vertical="center"/>
    </xf>
    <xf numFmtId="196" fontId="73" fillId="0" borderId="18" xfId="64" applyNumberFormat="1" applyFont="1" applyBorder="1" applyAlignment="1">
      <alignment horizontal="center" vertical="center"/>
      <protection/>
    </xf>
    <xf numFmtId="0" fontId="82" fillId="0" borderId="68" xfId="64" applyFont="1" applyBorder="1" applyAlignment="1">
      <alignment horizontal="centerContinuous" vertical="center"/>
      <protection/>
    </xf>
    <xf numFmtId="178" fontId="0" fillId="0" borderId="56" xfId="0" applyNumberFormat="1" applyFont="1" applyBorder="1" applyAlignment="1">
      <alignment horizontal="right" vertical="center"/>
    </xf>
    <xf numFmtId="178" fontId="0" fillId="0" borderId="68" xfId="0" applyNumberFormat="1" applyFont="1" applyBorder="1" applyAlignment="1">
      <alignment horizontal="right" vertical="center"/>
    </xf>
    <xf numFmtId="191" fontId="71" fillId="0" borderId="68" xfId="64" applyNumberFormat="1" applyFont="1" applyBorder="1" applyAlignment="1">
      <alignment vertical="center"/>
      <protection/>
    </xf>
    <xf numFmtId="0" fontId="82" fillId="0" borderId="32" xfId="64" applyFont="1" applyBorder="1" applyAlignment="1">
      <alignment horizontal="centerContinuous" vertical="center"/>
      <protection/>
    </xf>
    <xf numFmtId="0" fontId="82" fillId="0" borderId="25" xfId="64" applyFont="1" applyBorder="1" applyAlignment="1">
      <alignment horizontal="centerContinuous" vertical="center"/>
      <protection/>
    </xf>
    <xf numFmtId="0" fontId="73" fillId="0" borderId="0" xfId="64" applyFont="1" applyAlignment="1">
      <alignment horizontal="left" vertical="center"/>
      <protection/>
    </xf>
    <xf numFmtId="0" fontId="73" fillId="0" borderId="0" xfId="64" applyFont="1" applyAlignment="1">
      <alignment horizontal="distributed" vertical="center"/>
      <protection/>
    </xf>
    <xf numFmtId="0" fontId="73" fillId="0" borderId="0" xfId="64" applyFont="1" applyAlignment="1">
      <alignment vertical="center"/>
      <protection/>
    </xf>
    <xf numFmtId="0" fontId="73" fillId="0" borderId="0" xfId="64" applyFont="1" applyAlignment="1">
      <alignment horizontal="right" vertical="center"/>
      <protection/>
    </xf>
    <xf numFmtId="0" fontId="73" fillId="0" borderId="0" xfId="64" applyFont="1" applyAlignment="1">
      <alignment horizontal="center" vertical="center"/>
      <protection/>
    </xf>
    <xf numFmtId="0" fontId="0" fillId="0" borderId="0" xfId="64" applyFont="1" applyAlignment="1">
      <alignment horizontal="distributed" vertical="center"/>
      <protection/>
    </xf>
    <xf numFmtId="195" fontId="87" fillId="0" borderId="0" xfId="64" applyNumberFormat="1" applyFont="1" applyAlignment="1">
      <alignment vertical="center"/>
      <protection/>
    </xf>
    <xf numFmtId="0" fontId="71" fillId="0" borderId="0" xfId="64" applyFont="1" applyAlignment="1">
      <alignment vertical="center"/>
      <protection/>
    </xf>
    <xf numFmtId="0" fontId="82" fillId="0" borderId="0" xfId="64" applyFont="1" applyAlignment="1">
      <alignment horizontal="left"/>
      <protection/>
    </xf>
    <xf numFmtId="0" fontId="73" fillId="0" borderId="0" xfId="64" applyFont="1" applyAlignment="1">
      <alignment/>
      <protection/>
    </xf>
    <xf numFmtId="0" fontId="71" fillId="0" borderId="0" xfId="64" applyFont="1" applyAlignment="1">
      <alignment/>
      <protection/>
    </xf>
    <xf numFmtId="0" fontId="71" fillId="0" borderId="0" xfId="64" applyFont="1" applyAlignment="1">
      <alignment horizontal="center" vertical="center"/>
      <protection/>
    </xf>
    <xf numFmtId="187" fontId="73" fillId="0" borderId="53" xfId="0" applyNumberFormat="1" applyFont="1" applyBorder="1" applyAlignment="1">
      <alignment horizontal="center" vertical="center" wrapText="1"/>
    </xf>
    <xf numFmtId="187" fontId="73" fillId="0" borderId="69" xfId="64" applyNumberFormat="1" applyFont="1" applyBorder="1" applyAlignment="1">
      <alignment horizontal="center" vertical="center" wrapText="1"/>
      <protection/>
    </xf>
    <xf numFmtId="0" fontId="71" fillId="0" borderId="0" xfId="64" applyFont="1" applyAlignment="1">
      <alignment horizontal="center" vertical="center" wrapText="1"/>
      <protection/>
    </xf>
    <xf numFmtId="196" fontId="73" fillId="0" borderId="115" xfId="64" applyNumberFormat="1" applyFont="1" applyBorder="1" applyAlignment="1">
      <alignment horizontal="center" vertical="center"/>
      <protection/>
    </xf>
    <xf numFmtId="0" fontId="82" fillId="0" borderId="53" xfId="64" applyFont="1" applyBorder="1" applyAlignment="1">
      <alignment horizontal="distributed" vertical="center"/>
      <protection/>
    </xf>
    <xf numFmtId="187" fontId="73" fillId="0" borderId="30" xfId="64" applyNumberFormat="1" applyFont="1" applyBorder="1" applyAlignment="1">
      <alignment vertical="center"/>
      <protection/>
    </xf>
    <xf numFmtId="176" fontId="73" fillId="0" borderId="68" xfId="64" applyNumberFormat="1" applyFont="1" applyBorder="1" applyAlignment="1">
      <alignment horizontal="right" vertical="center"/>
      <protection/>
    </xf>
    <xf numFmtId="187" fontId="73" fillId="0" borderId="53" xfId="64" applyNumberFormat="1" applyFont="1" applyBorder="1" applyAlignment="1">
      <alignment vertical="center"/>
      <protection/>
    </xf>
    <xf numFmtId="201" fontId="73" fillId="0" borderId="69" xfId="64" applyNumberFormat="1" applyFont="1" applyBorder="1" applyAlignment="1">
      <alignment horizontal="center" vertical="center" wrapText="1"/>
      <protection/>
    </xf>
    <xf numFmtId="0" fontId="82" fillId="0" borderId="116" xfId="64" applyFont="1" applyBorder="1" applyAlignment="1">
      <alignment horizontal="centerContinuous" vertical="center"/>
      <protection/>
    </xf>
    <xf numFmtId="0" fontId="82" fillId="0" borderId="85" xfId="64" applyFont="1" applyBorder="1" applyAlignment="1">
      <alignment horizontal="centerContinuous" vertical="center"/>
      <protection/>
    </xf>
    <xf numFmtId="187" fontId="73" fillId="0" borderId="117" xfId="64" applyNumberFormat="1" applyFont="1" applyBorder="1" applyAlignment="1">
      <alignment vertical="center"/>
      <protection/>
    </xf>
    <xf numFmtId="176" fontId="73" fillId="0" borderId="118" xfId="64" applyNumberFormat="1" applyFont="1" applyBorder="1" applyAlignment="1">
      <alignment horizontal="right" vertical="center"/>
      <protection/>
    </xf>
    <xf numFmtId="187" fontId="73" fillId="0" borderId="85" xfId="64" applyNumberFormat="1" applyFont="1" applyBorder="1" applyAlignment="1">
      <alignment vertical="center"/>
      <protection/>
    </xf>
    <xf numFmtId="201" fontId="73" fillId="0" borderId="86" xfId="64" applyNumberFormat="1" applyFont="1" applyBorder="1" applyAlignment="1">
      <alignment horizontal="center" vertical="center" wrapText="1"/>
      <protection/>
    </xf>
    <xf numFmtId="0" fontId="82" fillId="0" borderId="0" xfId="64" applyFont="1" applyBorder="1" applyAlignment="1">
      <alignment horizontal="centerContinuous" vertical="center"/>
      <protection/>
    </xf>
    <xf numFmtId="187" fontId="73" fillId="0" borderId="0" xfId="64" applyNumberFormat="1" applyFont="1" applyBorder="1" applyAlignment="1">
      <alignment vertical="center"/>
      <protection/>
    </xf>
    <xf numFmtId="199" fontId="73" fillId="0" borderId="0" xfId="64" applyNumberFormat="1" applyFont="1" applyBorder="1" applyAlignment="1">
      <alignment vertical="center"/>
      <protection/>
    </xf>
    <xf numFmtId="201" fontId="73" fillId="0" borderId="0" xfId="64" applyNumberFormat="1" applyFont="1" applyBorder="1" applyAlignment="1">
      <alignment horizontal="center" vertical="center" wrapText="1"/>
      <protection/>
    </xf>
    <xf numFmtId="0" fontId="71" fillId="0" borderId="0" xfId="64" applyFont="1" applyAlignment="1">
      <alignment horizontal="distributed" vertical="center"/>
      <protection/>
    </xf>
    <xf numFmtId="0" fontId="3" fillId="0" borderId="0" xfId="62" applyAlignment="1">
      <alignment horizontal="right" vertical="center"/>
      <protection/>
    </xf>
    <xf numFmtId="0" fontId="10" fillId="0" borderId="0" xfId="62" applyFont="1" applyAlignment="1">
      <alignment horizontal="left" vertical="center"/>
      <protection/>
    </xf>
    <xf numFmtId="0" fontId="10" fillId="0" borderId="0" xfId="62" applyFont="1" applyFill="1" applyBorder="1" applyAlignment="1">
      <alignment vertical="center"/>
      <protection/>
    </xf>
    <xf numFmtId="0" fontId="10" fillId="0" borderId="0" xfId="62" applyFont="1" applyFill="1" applyBorder="1" applyAlignment="1">
      <alignment horizontal="left" vertical="center"/>
      <protection/>
    </xf>
    <xf numFmtId="0" fontId="3" fillId="0" borderId="0" xfId="62" applyFill="1" applyBorder="1" applyAlignment="1">
      <alignment horizontal="right" vertical="center"/>
      <protection/>
    </xf>
    <xf numFmtId="188" fontId="3" fillId="0" borderId="68" xfId="62" applyNumberFormat="1" applyFill="1" applyBorder="1" applyAlignment="1">
      <alignment vertical="center"/>
      <protection/>
    </xf>
    <xf numFmtId="187" fontId="76" fillId="0" borderId="119" xfId="62" applyNumberFormat="1" applyFont="1" applyFill="1" applyBorder="1" applyAlignment="1">
      <alignment horizontal="center" vertical="center"/>
      <protection/>
    </xf>
    <xf numFmtId="187" fontId="76" fillId="0" borderId="120" xfId="62" applyNumberFormat="1" applyFont="1" applyFill="1" applyBorder="1" applyAlignment="1">
      <alignment horizontal="center" vertical="center"/>
      <protection/>
    </xf>
    <xf numFmtId="0" fontId="76" fillId="0" borderId="121" xfId="62" applyFont="1" applyFill="1" applyBorder="1" applyAlignment="1">
      <alignment horizontal="center" vertical="center"/>
      <protection/>
    </xf>
    <xf numFmtId="188" fontId="3" fillId="0" borderId="29" xfId="62" applyNumberFormat="1" applyFill="1" applyBorder="1" applyAlignment="1">
      <alignment vertical="center"/>
      <protection/>
    </xf>
    <xf numFmtId="187" fontId="76" fillId="0" borderId="50" xfId="62" applyNumberFormat="1" applyFont="1" applyFill="1" applyBorder="1" applyAlignment="1">
      <alignment horizontal="center" vertical="center"/>
      <protection/>
    </xf>
    <xf numFmtId="187" fontId="76" fillId="0" borderId="37" xfId="62" applyNumberFormat="1" applyFont="1" applyFill="1" applyBorder="1" applyAlignment="1">
      <alignment horizontal="center" vertical="center"/>
      <protection/>
    </xf>
    <xf numFmtId="0" fontId="76" fillId="0" borderId="122" xfId="62" applyFont="1" applyFill="1" applyBorder="1" applyAlignment="1">
      <alignment horizontal="center" vertical="center"/>
      <protection/>
    </xf>
    <xf numFmtId="0" fontId="3" fillId="0" borderId="0" xfId="0" applyFont="1" applyAlignment="1">
      <alignment vertical="center"/>
    </xf>
    <xf numFmtId="188" fontId="76" fillId="0" borderId="32" xfId="62" applyNumberFormat="1" applyFont="1" applyFill="1" applyBorder="1" applyAlignment="1">
      <alignment horizontal="center" vertical="center"/>
      <protection/>
    </xf>
    <xf numFmtId="0" fontId="76" fillId="0" borderId="18" xfId="62" applyFont="1" applyFill="1" applyBorder="1" applyAlignment="1">
      <alignment horizontal="center" vertical="center"/>
      <protection/>
    </xf>
    <xf numFmtId="188" fontId="76" fillId="0" borderId="54" xfId="62" applyNumberFormat="1" applyFont="1" applyBorder="1" applyAlignment="1">
      <alignment horizontal="center" vertical="center"/>
      <protection/>
    </xf>
    <xf numFmtId="187" fontId="76" fillId="0" borderId="54" xfId="62" applyNumberFormat="1" applyFont="1" applyBorder="1" applyAlignment="1">
      <alignment horizontal="center" vertical="center"/>
      <protection/>
    </xf>
    <xf numFmtId="188" fontId="51" fillId="0" borderId="0" xfId="66" applyNumberFormat="1" applyFont="1" applyAlignment="1">
      <alignment horizontal="left" vertical="center"/>
      <protection/>
    </xf>
    <xf numFmtId="0" fontId="71" fillId="0" borderId="11" xfId="67" applyFont="1" applyFill="1" applyBorder="1" applyAlignment="1">
      <alignment horizontal="left" vertical="center"/>
      <protection/>
    </xf>
    <xf numFmtId="0" fontId="71" fillId="0" borderId="123" xfId="0" applyFont="1" applyFill="1" applyBorder="1" applyAlignment="1">
      <alignment horizontal="center" vertical="top" wrapText="1"/>
    </xf>
    <xf numFmtId="0" fontId="71" fillId="0" borderId="124" xfId="0" applyFont="1" applyFill="1" applyBorder="1" applyAlignment="1">
      <alignment horizontal="center" vertical="top" wrapText="1"/>
    </xf>
    <xf numFmtId="0" fontId="71" fillId="0" borderId="18" xfId="0" applyFont="1" applyFill="1" applyBorder="1" applyAlignment="1">
      <alignment horizontal="center" vertical="top" wrapText="1"/>
    </xf>
    <xf numFmtId="0" fontId="71" fillId="0" borderId="38" xfId="0" applyFont="1" applyFill="1" applyBorder="1" applyAlignment="1">
      <alignment horizontal="center" vertical="top" wrapText="1"/>
    </xf>
    <xf numFmtId="0" fontId="71" fillId="0" borderId="125" xfId="0" applyFont="1" applyFill="1" applyBorder="1" applyAlignment="1">
      <alignment horizontal="center" vertical="top" wrapText="1"/>
    </xf>
    <xf numFmtId="0" fontId="71" fillId="0" borderId="24" xfId="0" applyFont="1" applyFill="1" applyBorder="1" applyAlignment="1">
      <alignment horizontal="center" vertical="top" wrapText="1"/>
    </xf>
    <xf numFmtId="0" fontId="71" fillId="0" borderId="126" xfId="0" applyFont="1" applyFill="1" applyBorder="1" applyAlignment="1">
      <alignment horizontal="center" vertical="top" wrapText="1"/>
    </xf>
    <xf numFmtId="0" fontId="71" fillId="0" borderId="45" xfId="0" applyFont="1" applyFill="1" applyBorder="1" applyAlignment="1">
      <alignment horizontal="center" vertical="top" wrapText="1"/>
    </xf>
    <xf numFmtId="177" fontId="74" fillId="0" borderId="45" xfId="67" applyNumberFormat="1" applyFont="1" applyFill="1" applyBorder="1" applyAlignment="1">
      <alignment horizontal="center" vertical="center"/>
      <protection/>
    </xf>
    <xf numFmtId="0" fontId="71" fillId="0" borderId="125" xfId="0" applyFont="1" applyFill="1" applyBorder="1" applyAlignment="1">
      <alignment horizontal="left" vertical="top" wrapText="1"/>
    </xf>
    <xf numFmtId="0" fontId="71" fillId="0" borderId="124" xfId="0" applyFont="1" applyFill="1" applyBorder="1" applyAlignment="1">
      <alignment horizontal="left" vertical="top" wrapText="1"/>
    </xf>
    <xf numFmtId="0" fontId="71" fillId="0" borderId="24" xfId="0" applyFont="1" applyFill="1" applyBorder="1" applyAlignment="1">
      <alignment horizontal="left" vertical="top" wrapText="1"/>
    </xf>
    <xf numFmtId="0" fontId="71" fillId="0" borderId="38" xfId="0" applyFont="1" applyFill="1" applyBorder="1" applyAlignment="1">
      <alignment horizontal="left" vertical="top" wrapText="1"/>
    </xf>
    <xf numFmtId="0" fontId="71" fillId="0" borderId="28" xfId="0" applyFont="1" applyFill="1" applyBorder="1" applyAlignment="1">
      <alignment horizontal="center" vertical="top" wrapText="1"/>
    </xf>
    <xf numFmtId="0" fontId="71" fillId="0" borderId="49" xfId="0" applyFont="1" applyFill="1" applyBorder="1" applyAlignment="1">
      <alignment horizontal="center" vertical="top" wrapText="1"/>
    </xf>
    <xf numFmtId="49" fontId="71" fillId="0" borderId="126" xfId="0" applyNumberFormat="1" applyFont="1" applyFill="1" applyBorder="1" applyAlignment="1">
      <alignment horizontal="center" vertical="top" wrapText="1"/>
    </xf>
    <xf numFmtId="49" fontId="71" fillId="0" borderId="45" xfId="0" applyNumberFormat="1" applyFont="1" applyFill="1" applyBorder="1" applyAlignment="1">
      <alignment horizontal="center" vertical="top" wrapText="1"/>
    </xf>
    <xf numFmtId="49" fontId="71" fillId="0" borderId="11" xfId="0" applyNumberFormat="1" applyFont="1" applyFill="1" applyBorder="1" applyAlignment="1">
      <alignment horizontal="center" vertical="top" wrapText="1"/>
    </xf>
    <xf numFmtId="49" fontId="71" fillId="0" borderId="127" xfId="0" applyNumberFormat="1" applyFont="1" applyFill="1" applyBorder="1" applyAlignment="1">
      <alignment horizontal="center" vertical="top" wrapText="1"/>
    </xf>
    <xf numFmtId="49" fontId="71" fillId="0" borderId="52" xfId="0" applyNumberFormat="1" applyFont="1" applyFill="1" applyBorder="1" applyAlignment="1">
      <alignment horizontal="center" vertical="top" wrapText="1"/>
    </xf>
    <xf numFmtId="0" fontId="71" fillId="0" borderId="128" xfId="0" applyFont="1" applyFill="1" applyBorder="1" applyAlignment="1">
      <alignment horizontal="center" vertical="top" wrapText="1"/>
    </xf>
    <xf numFmtId="0" fontId="71" fillId="0" borderId="25" xfId="0" applyFont="1" applyFill="1" applyBorder="1" applyAlignment="1">
      <alignment horizontal="center" vertical="top" wrapText="1"/>
    </xf>
    <xf numFmtId="49" fontId="71" fillId="0" borderId="46" xfId="0" applyNumberFormat="1" applyFont="1" applyFill="1" applyBorder="1" applyAlignment="1">
      <alignment horizontal="center" vertical="top" textRotation="255" wrapText="1"/>
    </xf>
    <xf numFmtId="0" fontId="71" fillId="0" borderId="125" xfId="0" applyFont="1" applyFill="1" applyBorder="1" applyAlignment="1" quotePrefix="1">
      <alignment horizontal="center" vertical="top" wrapText="1"/>
    </xf>
    <xf numFmtId="49" fontId="72" fillId="0" borderId="39" xfId="0" applyNumberFormat="1" applyFont="1" applyFill="1" applyBorder="1" applyAlignment="1">
      <alignment horizontal="center" vertical="center"/>
    </xf>
    <xf numFmtId="49" fontId="71" fillId="0" borderId="40" xfId="0" applyNumberFormat="1" applyFont="1" applyFill="1" applyBorder="1" applyAlignment="1">
      <alignment horizontal="center" vertical="center"/>
    </xf>
    <xf numFmtId="49" fontId="71" fillId="0" borderId="34" xfId="0" applyNumberFormat="1" applyFont="1" applyFill="1" applyBorder="1" applyAlignment="1">
      <alignment horizontal="center" vertical="center"/>
    </xf>
    <xf numFmtId="49" fontId="72" fillId="0" borderId="40" xfId="0" applyNumberFormat="1" applyFont="1" applyFill="1" applyBorder="1" applyAlignment="1">
      <alignment horizontal="center" vertical="top" wrapText="1"/>
    </xf>
    <xf numFmtId="49" fontId="71" fillId="0" borderId="40" xfId="0" applyNumberFormat="1" applyFont="1" applyFill="1" applyBorder="1" applyAlignment="1">
      <alignment horizontal="center" vertical="top" wrapText="1"/>
    </xf>
    <xf numFmtId="49" fontId="72" fillId="0" borderId="40" xfId="0" applyNumberFormat="1" applyFont="1" applyFill="1" applyBorder="1" applyAlignment="1">
      <alignment horizontal="center" vertical="center"/>
    </xf>
    <xf numFmtId="49" fontId="71" fillId="0" borderId="21" xfId="0" applyNumberFormat="1" applyFont="1" applyFill="1" applyBorder="1" applyAlignment="1">
      <alignment horizontal="center" vertical="center"/>
    </xf>
    <xf numFmtId="0" fontId="76" fillId="0" borderId="0" xfId="62" applyFont="1" applyBorder="1" applyAlignment="1">
      <alignment horizontal="left" vertical="center"/>
      <protection/>
    </xf>
    <xf numFmtId="0" fontId="3" fillId="0" borderId="0" xfId="62" applyAlignment="1">
      <alignment horizontal="left" vertical="center"/>
      <protection/>
    </xf>
    <xf numFmtId="0" fontId="76" fillId="0" borderId="11" xfId="62" applyFont="1" applyBorder="1" applyAlignment="1">
      <alignment vertical="center"/>
      <protection/>
    </xf>
    <xf numFmtId="0" fontId="76" fillId="0" borderId="0" xfId="62" applyFont="1" applyAlignment="1">
      <alignment vertical="center"/>
      <protection/>
    </xf>
    <xf numFmtId="0" fontId="76" fillId="0" borderId="45" xfId="62" applyFont="1" applyBorder="1" applyAlignment="1">
      <alignment horizontal="center" vertical="center"/>
      <protection/>
    </xf>
    <xf numFmtId="0" fontId="76" fillId="0" borderId="11" xfId="62" applyFont="1" applyBorder="1" applyAlignment="1">
      <alignment horizontal="center" vertical="center"/>
      <protection/>
    </xf>
    <xf numFmtId="0" fontId="76" fillId="0" borderId="0" xfId="62" applyFont="1" applyBorder="1" applyAlignment="1">
      <alignment vertical="center"/>
      <protection/>
    </xf>
    <xf numFmtId="0" fontId="76" fillId="0" borderId="55" xfId="62" applyFont="1" applyFill="1" applyBorder="1" applyAlignment="1">
      <alignment horizontal="center" vertical="center"/>
      <protection/>
    </xf>
    <xf numFmtId="0" fontId="76" fillId="0" borderId="32" xfId="62" applyFont="1" applyFill="1" applyBorder="1" applyAlignment="1">
      <alignment horizontal="center" vertical="center"/>
      <protection/>
    </xf>
    <xf numFmtId="185" fontId="76" fillId="0" borderId="14" xfId="62" applyNumberFormat="1" applyFont="1" applyFill="1" applyBorder="1" applyAlignment="1">
      <alignment horizontal="center" vertical="center" wrapText="1"/>
      <protection/>
    </xf>
    <xf numFmtId="185" fontId="76" fillId="0" borderId="15" xfId="62" applyNumberFormat="1" applyFont="1" applyFill="1" applyBorder="1" applyAlignment="1">
      <alignment horizontal="center" vertical="center" wrapText="1"/>
      <protection/>
    </xf>
    <xf numFmtId="187" fontId="76" fillId="0" borderId="18" xfId="62" applyNumberFormat="1" applyFont="1" applyFill="1" applyBorder="1" applyAlignment="1">
      <alignment horizontal="center" vertical="center"/>
      <protection/>
    </xf>
    <xf numFmtId="187" fontId="76" fillId="0" borderId="25" xfId="62" applyNumberFormat="1" applyFont="1" applyFill="1" applyBorder="1" applyAlignment="1">
      <alignment horizontal="center" vertical="center"/>
      <protection/>
    </xf>
    <xf numFmtId="0" fontId="88" fillId="0" borderId="55" xfId="62" applyFont="1" applyFill="1" applyBorder="1" applyAlignment="1">
      <alignment horizontal="center" vertical="center" wrapText="1"/>
      <protection/>
    </xf>
    <xf numFmtId="0" fontId="88" fillId="0" borderId="32" xfId="62" applyFont="1" applyFill="1" applyBorder="1" applyAlignment="1">
      <alignment horizontal="center" vertical="center" wrapText="1"/>
      <protection/>
    </xf>
    <xf numFmtId="187" fontId="76" fillId="0" borderId="14" xfId="62" applyNumberFormat="1" applyFont="1" applyFill="1" applyBorder="1" applyAlignment="1">
      <alignment horizontal="center" vertical="center"/>
      <protection/>
    </xf>
    <xf numFmtId="187" fontId="76" fillId="0" borderId="15" xfId="62" applyNumberFormat="1" applyFont="1" applyFill="1" applyBorder="1" applyAlignment="1">
      <alignment horizontal="center" vertical="center"/>
      <protection/>
    </xf>
    <xf numFmtId="187" fontId="77" fillId="0" borderId="0" xfId="62" applyNumberFormat="1" applyFont="1" applyAlignment="1">
      <alignment horizontal="left" vertical="center"/>
      <protection/>
    </xf>
    <xf numFmtId="0" fontId="76" fillId="0" borderId="55" xfId="62" applyFont="1" applyBorder="1" applyAlignment="1">
      <alignment horizontal="center" vertical="center"/>
      <protection/>
    </xf>
    <xf numFmtId="184" fontId="3" fillId="0" borderId="10" xfId="62" applyNumberFormat="1" applyBorder="1" applyAlignment="1">
      <alignment horizontal="center" vertical="center"/>
      <protection/>
    </xf>
    <xf numFmtId="184" fontId="3" fillId="0" borderId="13" xfId="62" applyNumberFormat="1" applyBorder="1" applyAlignment="1">
      <alignment horizontal="center" vertical="center"/>
      <protection/>
    </xf>
    <xf numFmtId="0" fontId="3" fillId="0" borderId="45" xfId="62" applyBorder="1" applyAlignment="1">
      <alignment horizontal="center" vertical="center"/>
      <protection/>
    </xf>
    <xf numFmtId="0" fontId="3" fillId="0" borderId="45" xfId="62" applyBorder="1" applyAlignment="1">
      <alignment vertical="center"/>
      <protection/>
    </xf>
    <xf numFmtId="0" fontId="3" fillId="0" borderId="54" xfId="62" applyBorder="1" applyAlignment="1">
      <alignment vertical="center"/>
      <protection/>
    </xf>
    <xf numFmtId="0" fontId="3" fillId="0" borderId="32" xfId="62" applyBorder="1" applyAlignment="1">
      <alignment vertical="center"/>
      <protection/>
    </xf>
    <xf numFmtId="0" fontId="3" fillId="0" borderId="10" xfId="62" applyBorder="1" applyAlignment="1">
      <alignment horizontal="center" vertical="center"/>
      <protection/>
    </xf>
    <xf numFmtId="0" fontId="3" fillId="0" borderId="56" xfId="62" applyBorder="1" applyAlignment="1">
      <alignment horizontal="center" vertical="center"/>
      <protection/>
    </xf>
    <xf numFmtId="0" fontId="3" fillId="0" borderId="68" xfId="62" applyBorder="1" applyAlignment="1">
      <alignment horizontal="center" vertical="center"/>
      <protection/>
    </xf>
    <xf numFmtId="0" fontId="3" fillId="0" borderId="54" xfId="62" applyBorder="1" applyAlignment="1">
      <alignment horizontal="center" vertical="center" wrapText="1"/>
      <protection/>
    </xf>
    <xf numFmtId="0" fontId="3" fillId="0" borderId="32" xfId="62" applyBorder="1" applyAlignment="1">
      <alignment horizontal="center" vertical="center"/>
      <protection/>
    </xf>
    <xf numFmtId="188" fontId="76" fillId="0" borderId="44" xfId="62" applyNumberFormat="1" applyFont="1" applyFill="1" applyBorder="1" applyAlignment="1">
      <alignment horizontal="center" vertical="center"/>
      <protection/>
    </xf>
    <xf numFmtId="188" fontId="76" fillId="0" borderId="50" xfId="62" applyNumberFormat="1" applyFont="1" applyFill="1" applyBorder="1" applyAlignment="1">
      <alignment horizontal="center" vertical="center"/>
      <protection/>
    </xf>
    <xf numFmtId="0" fontId="10" fillId="0" borderId="0" xfId="0" applyFont="1" applyAlignment="1">
      <alignment horizontal="left" vertical="top" wrapText="1"/>
    </xf>
    <xf numFmtId="188" fontId="76" fillId="0" borderId="119" xfId="62" applyNumberFormat="1" applyFont="1" applyFill="1" applyBorder="1" applyAlignment="1">
      <alignment horizontal="center" vertical="center"/>
      <protection/>
    </xf>
    <xf numFmtId="188" fontId="76" fillId="0" borderId="129" xfId="62" applyNumberFormat="1" applyFont="1" applyFill="1" applyBorder="1" applyAlignment="1">
      <alignment horizontal="center" vertical="center"/>
      <protection/>
    </xf>
    <xf numFmtId="0" fontId="3" fillId="0" borderId="0" xfId="62" applyFill="1" applyBorder="1" applyAlignment="1">
      <alignment horizontal="left" vertical="center"/>
      <protection/>
    </xf>
    <xf numFmtId="0" fontId="3" fillId="0" borderId="0" xfId="62" applyFill="1" applyBorder="1" applyAlignment="1">
      <alignment vertical="center"/>
      <protection/>
    </xf>
    <xf numFmtId="188" fontId="3" fillId="0" borderId="44" xfId="62" applyNumberFormat="1" applyFill="1" applyBorder="1" applyAlignment="1">
      <alignment horizontal="center" vertical="center"/>
      <protection/>
    </xf>
    <xf numFmtId="188" fontId="76" fillId="33" borderId="61" xfId="62" applyNumberFormat="1" applyFont="1" applyFill="1" applyBorder="1" applyAlignment="1">
      <alignment horizontal="center" vertical="center"/>
      <protection/>
    </xf>
    <xf numFmtId="188" fontId="76" fillId="33" borderId="44" xfId="62" applyNumberFormat="1" applyFont="1" applyFill="1" applyBorder="1" applyAlignment="1">
      <alignment horizontal="center" vertical="center"/>
      <protection/>
    </xf>
    <xf numFmtId="188" fontId="76" fillId="0" borderId="22" xfId="62" applyNumberFormat="1" applyFont="1" applyFill="1" applyBorder="1" applyAlignment="1">
      <alignment horizontal="center" vertical="center"/>
      <protection/>
    </xf>
    <xf numFmtId="188" fontId="76" fillId="0" borderId="36" xfId="62" applyNumberFormat="1" applyFont="1" applyFill="1" applyBorder="1" applyAlignment="1">
      <alignment horizontal="center" vertical="center"/>
      <protection/>
    </xf>
    <xf numFmtId="188" fontId="3" fillId="33" borderId="44" xfId="62" applyNumberFormat="1" applyFill="1" applyBorder="1" applyAlignment="1">
      <alignment horizontal="center" vertical="center"/>
      <protection/>
    </xf>
    <xf numFmtId="188" fontId="3" fillId="0" borderId="44" xfId="62" applyNumberFormat="1" applyBorder="1" applyAlignment="1">
      <alignment horizontal="center" vertical="center"/>
      <protection/>
    </xf>
    <xf numFmtId="188" fontId="3" fillId="0" borderId="41" xfId="62" applyNumberFormat="1" applyBorder="1" applyAlignment="1">
      <alignment horizontal="center" vertical="center"/>
      <protection/>
    </xf>
    <xf numFmtId="0" fontId="3" fillId="0" borderId="130" xfId="62" applyBorder="1" applyAlignment="1">
      <alignment horizontal="left" vertical="center" wrapText="1"/>
      <protection/>
    </xf>
    <xf numFmtId="0" fontId="3" fillId="0" borderId="131" xfId="62" applyBorder="1" applyAlignment="1">
      <alignment horizontal="left" vertical="center"/>
      <protection/>
    </xf>
    <xf numFmtId="0" fontId="3" fillId="0" borderId="32" xfId="62" applyBorder="1" applyAlignment="1">
      <alignment horizontal="center" vertical="center" wrapText="1"/>
      <protection/>
    </xf>
    <xf numFmtId="0" fontId="10" fillId="0" borderId="10" xfId="62" applyFont="1" applyBorder="1" applyAlignment="1">
      <alignment horizontal="left" vertical="center" wrapText="1"/>
      <protection/>
    </xf>
    <xf numFmtId="0" fontId="10" fillId="0" borderId="18" xfId="62" applyFont="1" applyBorder="1" applyAlignment="1">
      <alignment horizontal="left" vertical="center"/>
      <protection/>
    </xf>
    <xf numFmtId="0" fontId="51" fillId="0" borderId="115" xfId="65" applyFont="1" applyFill="1" applyBorder="1" applyAlignment="1">
      <alignment horizontal="center" vertical="center" textRotation="255"/>
      <protection/>
    </xf>
    <xf numFmtId="0" fontId="51" fillId="0" borderId="132" xfId="65" applyFont="1" applyFill="1" applyBorder="1" applyAlignment="1">
      <alignment horizontal="center" vertical="center" textRotation="255"/>
      <protection/>
    </xf>
    <xf numFmtId="0" fontId="51" fillId="19" borderId="133" xfId="65" applyFont="1" applyFill="1" applyBorder="1" applyAlignment="1">
      <alignment horizontal="center"/>
      <protection/>
    </xf>
    <xf numFmtId="0" fontId="51" fillId="19" borderId="134" xfId="65" applyFont="1" applyFill="1" applyBorder="1" applyAlignment="1">
      <alignment horizontal="center"/>
      <protection/>
    </xf>
    <xf numFmtId="0" fontId="51" fillId="0" borderId="135" xfId="65" applyFont="1" applyFill="1" applyBorder="1" applyAlignment="1">
      <alignment horizontal="center" vertical="center" textRotation="255"/>
      <protection/>
    </xf>
    <xf numFmtId="0" fontId="51" fillId="19" borderId="83" xfId="65" applyFont="1" applyFill="1" applyBorder="1" applyAlignment="1">
      <alignment horizontal="center"/>
      <protection/>
    </xf>
    <xf numFmtId="0" fontId="51" fillId="19" borderId="136" xfId="65" applyFont="1" applyFill="1" applyBorder="1" applyAlignment="1">
      <alignment horizontal="center"/>
      <protection/>
    </xf>
    <xf numFmtId="0" fontId="82" fillId="0" borderId="0" xfId="65" applyFont="1" applyAlignment="1">
      <alignment horizontal="left" vertical="top" wrapText="1"/>
      <protection/>
    </xf>
    <xf numFmtId="0" fontId="82" fillId="0" borderId="0" xfId="65" applyFont="1" applyAlignment="1">
      <alignment horizontal="left" vertical="top"/>
      <protection/>
    </xf>
    <xf numFmtId="0" fontId="78" fillId="0" borderId="0" xfId="65" applyFont="1" applyAlignment="1">
      <alignment horizontal="center"/>
      <protection/>
    </xf>
    <xf numFmtId="0" fontId="51" fillId="0" borderId="137" xfId="65" applyFont="1" applyFill="1" applyBorder="1" applyAlignment="1">
      <alignment horizontal="left" wrapText="1"/>
      <protection/>
    </xf>
    <xf numFmtId="0" fontId="51" fillId="0" borderId="138" xfId="65" applyFont="1" applyFill="1" applyBorder="1" applyAlignment="1">
      <alignment horizontal="left" wrapText="1"/>
      <protection/>
    </xf>
    <xf numFmtId="0" fontId="51" fillId="0" borderId="93" xfId="65" applyFont="1" applyFill="1" applyBorder="1" applyAlignment="1">
      <alignment horizontal="center" vertical="center" textRotation="255"/>
      <protection/>
    </xf>
    <xf numFmtId="0" fontId="76" fillId="0" borderId="0" xfId="62" applyFont="1" applyAlignment="1">
      <alignment horizontal="center" vertical="center"/>
      <protection/>
    </xf>
    <xf numFmtId="0" fontId="76" fillId="0" borderId="11" xfId="62" applyFont="1" applyBorder="1" applyAlignment="1">
      <alignment horizontal="left" vertical="center"/>
      <protection/>
    </xf>
    <xf numFmtId="0" fontId="3" fillId="0" borderId="0" xfId="62" applyFont="1" applyAlignment="1">
      <alignment horizontal="left" vertical="top" wrapText="1"/>
      <protection/>
    </xf>
    <xf numFmtId="192" fontId="89" fillId="0" borderId="0" xfId="64" applyNumberFormat="1" applyFont="1" applyAlignment="1">
      <alignment horizontal="center" vertical="center"/>
      <protection/>
    </xf>
    <xf numFmtId="192" fontId="90" fillId="0" borderId="0" xfId="64" applyNumberFormat="1" applyFont="1" applyAlignment="1">
      <alignment horizontal="center" vertical="center"/>
      <protection/>
    </xf>
    <xf numFmtId="192" fontId="90" fillId="0" borderId="107" xfId="64" applyNumberFormat="1" applyFont="1" applyBorder="1" applyAlignment="1">
      <alignment horizontal="center" vertical="center"/>
      <protection/>
    </xf>
    <xf numFmtId="49" fontId="73" fillId="0" borderId="92" xfId="64" applyNumberFormat="1" applyFont="1" applyBorder="1" applyAlignment="1">
      <alignment horizontal="center" vertical="distributed" textRotation="255"/>
      <protection/>
    </xf>
    <xf numFmtId="49" fontId="73" fillId="0" borderId="101" xfId="64" applyNumberFormat="1" applyFont="1" applyBorder="1" applyAlignment="1">
      <alignment horizontal="center" vertical="distributed" textRotation="255"/>
      <protection/>
    </xf>
    <xf numFmtId="49" fontId="73" fillId="0" borderId="108" xfId="64" applyNumberFormat="1" applyFont="1" applyBorder="1" applyAlignment="1">
      <alignment horizontal="center" vertical="distributed" textRotation="255"/>
      <protection/>
    </xf>
    <xf numFmtId="0" fontId="73" fillId="0" borderId="93" xfId="64" applyFont="1" applyBorder="1" applyAlignment="1">
      <alignment horizontal="center" vertical="distributed" textRotation="255"/>
      <protection/>
    </xf>
    <xf numFmtId="0" fontId="73" fillId="0" borderId="102" xfId="64" applyFont="1" applyBorder="1" applyAlignment="1">
      <alignment horizontal="center" vertical="distributed" textRotation="255"/>
      <protection/>
    </xf>
    <xf numFmtId="0" fontId="73" fillId="0" borderId="55" xfId="64" applyFont="1" applyBorder="1" applyAlignment="1">
      <alignment horizontal="center" vertical="distributed" textRotation="255" wrapText="1"/>
      <protection/>
    </xf>
    <xf numFmtId="0" fontId="73" fillId="0" borderId="71" xfId="64" applyFont="1" applyBorder="1" applyAlignment="1">
      <alignment horizontal="center" vertical="distributed" textRotation="255" wrapText="1"/>
      <protection/>
    </xf>
    <xf numFmtId="0" fontId="73" fillId="0" borderId="98" xfId="64" applyFont="1" applyBorder="1" applyAlignment="1">
      <alignment horizontal="center" vertical="distributed" textRotation="255" wrapText="1"/>
      <protection/>
    </xf>
    <xf numFmtId="0" fontId="73" fillId="0" borderId="72" xfId="64" applyFont="1" applyBorder="1" applyAlignment="1">
      <alignment horizontal="center" vertical="distributed" textRotation="255" wrapText="1"/>
      <protection/>
    </xf>
    <xf numFmtId="0" fontId="73" fillId="0" borderId="115" xfId="64" applyFont="1" applyBorder="1" applyAlignment="1">
      <alignment horizontal="center" vertical="distributed" textRotation="255"/>
      <protection/>
    </xf>
    <xf numFmtId="0" fontId="73" fillId="0" borderId="116" xfId="64" applyFont="1" applyBorder="1" applyAlignment="1">
      <alignment horizontal="center" vertical="distributed" textRotation="255"/>
      <protection/>
    </xf>
    <xf numFmtId="0" fontId="73" fillId="0" borderId="53" xfId="64" applyFont="1" applyBorder="1" applyAlignment="1">
      <alignment horizontal="center" vertical="distributed" textRotation="255"/>
      <protection/>
    </xf>
    <xf numFmtId="0" fontId="73" fillId="0" borderId="85" xfId="64" applyFont="1" applyBorder="1" applyAlignment="1">
      <alignment horizontal="center" vertical="distributed" textRotation="255"/>
      <protection/>
    </xf>
    <xf numFmtId="0" fontId="73" fillId="0" borderId="53" xfId="64" applyFont="1" applyBorder="1" applyAlignment="1">
      <alignment horizontal="distributed" vertical="distributed"/>
      <protection/>
    </xf>
    <xf numFmtId="0" fontId="73" fillId="0" borderId="53" xfId="64" applyFont="1" applyBorder="1" applyAlignment="1">
      <alignment horizontal="distributed" vertical="center" wrapText="1"/>
      <protection/>
    </xf>
    <xf numFmtId="0" fontId="73" fillId="0" borderId="69" xfId="64" applyFont="1" applyBorder="1" applyAlignment="1">
      <alignment horizontal="distributed" vertical="center" wrapText="1"/>
      <protection/>
    </xf>
    <xf numFmtId="188" fontId="90" fillId="0" borderId="11" xfId="66" applyNumberFormat="1" applyFont="1" applyBorder="1" applyAlignment="1">
      <alignment horizontal="right" vertical="top"/>
      <protection/>
    </xf>
    <xf numFmtId="188" fontId="86" fillId="0" borderId="0" xfId="66" applyNumberFormat="1" applyFont="1" applyAlignment="1">
      <alignment horizontal="center" vertical="center"/>
      <protection/>
    </xf>
    <xf numFmtId="194" fontId="91" fillId="0" borderId="0" xfId="64" applyNumberFormat="1" applyFont="1" applyAlignment="1">
      <alignment horizontal="center" vertical="center"/>
      <protection/>
    </xf>
    <xf numFmtId="194" fontId="91" fillId="0" borderId="45" xfId="64" applyNumberFormat="1" applyFont="1" applyBorder="1" applyAlignment="1">
      <alignment horizontal="center" vertical="center"/>
      <protection/>
    </xf>
    <xf numFmtId="0" fontId="73" fillId="0" borderId="10" xfId="64" applyFont="1" applyBorder="1" applyAlignment="1">
      <alignment horizontal="center" vertical="center"/>
      <protection/>
    </xf>
    <xf numFmtId="0" fontId="73" fillId="0" borderId="13" xfId="64" applyFont="1" applyBorder="1" applyAlignment="1">
      <alignment horizontal="center" vertical="center"/>
      <protection/>
    </xf>
    <xf numFmtId="0" fontId="73" fillId="0" borderId="18" xfId="64" applyFont="1" applyBorder="1" applyAlignment="1">
      <alignment horizontal="center" vertical="center"/>
      <protection/>
    </xf>
    <xf numFmtId="0" fontId="73" fillId="0" borderId="25" xfId="64" applyFont="1" applyBorder="1" applyAlignment="1">
      <alignment horizontal="center" vertical="center"/>
      <protection/>
    </xf>
    <xf numFmtId="0" fontId="73" fillId="0" borderId="54" xfId="64" applyFont="1" applyBorder="1" applyAlignment="1">
      <alignment horizontal="center" vertical="center"/>
      <protection/>
    </xf>
    <xf numFmtId="0" fontId="73" fillId="0" borderId="32" xfId="64" applyFont="1" applyBorder="1" applyAlignment="1">
      <alignment horizontal="center" vertical="center"/>
      <protection/>
    </xf>
    <xf numFmtId="200" fontId="91" fillId="0" borderId="0" xfId="64" applyNumberFormat="1" applyFont="1" applyAlignment="1">
      <alignment horizontal="center" vertical="center"/>
      <protection/>
    </xf>
    <xf numFmtId="0" fontId="73" fillId="0" borderId="74" xfId="64" applyFont="1" applyBorder="1" applyAlignment="1">
      <alignment horizontal="center" vertical="center"/>
      <protection/>
    </xf>
    <xf numFmtId="0" fontId="73" fillId="0" borderId="139" xfId="64" applyFont="1" applyBorder="1" applyAlignment="1">
      <alignment horizontal="center" vertical="center"/>
      <protection/>
    </xf>
    <xf numFmtId="0" fontId="73" fillId="0" borderId="65" xfId="64" applyFont="1" applyBorder="1" applyAlignment="1">
      <alignment horizontal="center" vertical="center"/>
      <protection/>
    </xf>
    <xf numFmtId="0" fontId="73" fillId="0" borderId="140" xfId="0" applyFont="1" applyBorder="1" applyAlignment="1">
      <alignment horizontal="center" vertical="center"/>
    </xf>
    <xf numFmtId="0" fontId="73" fillId="0" borderId="139" xfId="0" applyFont="1" applyBorder="1" applyAlignment="1">
      <alignment horizontal="center" vertical="center"/>
    </xf>
    <xf numFmtId="0" fontId="73" fillId="0" borderId="18" xfId="0" applyFont="1" applyBorder="1" applyAlignment="1">
      <alignment horizontal="center" vertical="center"/>
    </xf>
    <xf numFmtId="0" fontId="73" fillId="0" borderId="25" xfId="0" applyFont="1" applyBorder="1" applyAlignment="1">
      <alignment horizontal="center" vertical="center"/>
    </xf>
    <xf numFmtId="0" fontId="73" fillId="0" borderId="77" xfId="0" applyFont="1" applyBorder="1" applyAlignment="1">
      <alignment horizontal="center" vertical="center"/>
    </xf>
    <xf numFmtId="0" fontId="73" fillId="0" borderId="32" xfId="0" applyFont="1" applyBorder="1" applyAlignment="1">
      <alignment horizontal="center" vertical="center"/>
    </xf>
    <xf numFmtId="187" fontId="73" fillId="0" borderId="80" xfId="0" applyNumberFormat="1" applyFont="1" applyBorder="1" applyAlignment="1">
      <alignment horizontal="center" vertical="top"/>
    </xf>
    <xf numFmtId="187" fontId="73" fillId="0" borderId="81" xfId="0" applyNumberFormat="1" applyFont="1" applyBorder="1" applyAlignment="1">
      <alignment horizontal="center"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_④特殊健康診断実施状況（対象作業別） (2)" xfId="65"/>
    <cellStyle name="標準_⑦定期健康診断実施結果・項目別有所見率の年次推移 (2)" xfId="66"/>
    <cellStyle name="標準_Sheet1 (2)" xfId="67"/>
    <cellStyle name="標準_業種別指導勧奨による特殊健康診断実施状況1" xfId="68"/>
    <cellStyle name="標準_業種別特定化学物質健康診断実施状況報告_021"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0</xdr:colOff>
      <xdr:row>4</xdr:row>
      <xdr:rowOff>0</xdr:rowOff>
    </xdr:to>
    <xdr:sp>
      <xdr:nvSpPr>
        <xdr:cNvPr id="1" name="Line 1"/>
        <xdr:cNvSpPr>
          <a:spLocks/>
        </xdr:cNvSpPr>
      </xdr:nvSpPr>
      <xdr:spPr>
        <a:xfrm>
          <a:off x="9525" y="381000"/>
          <a:ext cx="540067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4</xdr:row>
      <xdr:rowOff>76200</xdr:rowOff>
    </xdr:from>
    <xdr:to>
      <xdr:col>0</xdr:col>
      <xdr:colOff>285750</xdr:colOff>
      <xdr:row>15</xdr:row>
      <xdr:rowOff>200025</xdr:rowOff>
    </xdr:to>
    <xdr:sp>
      <xdr:nvSpPr>
        <xdr:cNvPr id="2" name="テキスト 110"/>
        <xdr:cNvSpPr txBox="1">
          <a:spLocks noChangeArrowheads="1"/>
        </xdr:cNvSpPr>
      </xdr:nvSpPr>
      <xdr:spPr>
        <a:xfrm>
          <a:off x="66675" y="2647950"/>
          <a:ext cx="228600" cy="4314825"/>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050" b="0" i="0" u="none" baseline="0">
              <a:solidFill>
                <a:srgbClr val="000000"/>
              </a:solidFill>
              <a:latin typeface="ＭＳ 明朝"/>
              <a:ea typeface="ＭＳ 明朝"/>
              <a:cs typeface="ＭＳ 明朝"/>
            </a:rPr>
            <a:t>製　　　造　　　業</a:t>
          </a:r>
        </a:p>
      </xdr:txBody>
    </xdr:sp>
    <xdr:clientData/>
  </xdr:twoCellAnchor>
  <xdr:twoCellAnchor>
    <xdr:from>
      <xdr:col>28</xdr:col>
      <xdr:colOff>257175</xdr:colOff>
      <xdr:row>2</xdr:row>
      <xdr:rowOff>66675</xdr:rowOff>
    </xdr:from>
    <xdr:to>
      <xdr:col>29</xdr:col>
      <xdr:colOff>257175</xdr:colOff>
      <xdr:row>4</xdr:row>
      <xdr:rowOff>66675</xdr:rowOff>
    </xdr:to>
    <xdr:sp>
      <xdr:nvSpPr>
        <xdr:cNvPr id="3" name="テキスト 99"/>
        <xdr:cNvSpPr txBox="1">
          <a:spLocks noChangeArrowheads="1"/>
        </xdr:cNvSpPr>
      </xdr:nvSpPr>
      <xdr:spPr>
        <a:xfrm>
          <a:off x="21764625" y="676275"/>
          <a:ext cx="619125" cy="1962150"/>
        </a:xfrm>
        <a:prstGeom prst="rect">
          <a:avLst/>
        </a:prstGeom>
        <a:noFill/>
        <a:ln w="1" cmpd="sng">
          <a:noFill/>
        </a:ln>
      </xdr:spPr>
      <xdr:txBody>
        <a:bodyPr vertOverflow="clip" wrap="square" lIns="27432" tIns="0" rIns="27432" bIns="0" vert="wordArtVertRtl"/>
        <a:p>
          <a:pPr algn="ctr">
            <a:defRPr/>
          </a:pPr>
          <a:r>
            <a:rPr lang="en-US" cap="none" sz="8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起因する疾病</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以外の作業態様に</a:t>
          </a:r>
          <a:r>
            <a:rPr lang="en-US" cap="none" sz="800" b="0" i="0" u="none" baseline="0">
              <a:solidFill>
                <a:srgbClr val="000000"/>
              </a:solidFill>
              <a:latin typeface="ＭＳ 明朝"/>
              <a:ea typeface="ＭＳ 明朝"/>
              <a:cs typeface="ＭＳ 明朝"/>
            </a:rPr>
            <a:t>　　</a:t>
          </a:r>
        </a:p>
      </xdr:txBody>
    </xdr:sp>
    <xdr:clientData/>
  </xdr:twoCellAnchor>
  <xdr:twoCellAnchor>
    <xdr:from>
      <xdr:col>28</xdr:col>
      <xdr:colOff>276225</xdr:colOff>
      <xdr:row>2</xdr:row>
      <xdr:rowOff>47625</xdr:rowOff>
    </xdr:from>
    <xdr:to>
      <xdr:col>29</xdr:col>
      <xdr:colOff>257175</xdr:colOff>
      <xdr:row>3</xdr:row>
      <xdr:rowOff>809625</xdr:rowOff>
    </xdr:to>
    <xdr:sp>
      <xdr:nvSpPr>
        <xdr:cNvPr id="4" name="テキスト 100"/>
        <xdr:cNvSpPr txBox="1">
          <a:spLocks noChangeArrowheads="1"/>
        </xdr:cNvSpPr>
      </xdr:nvSpPr>
      <xdr:spPr>
        <a:xfrm>
          <a:off x="21783675" y="657225"/>
          <a:ext cx="600075" cy="92392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(8)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(11)</a:t>
          </a:r>
        </a:p>
      </xdr:txBody>
    </xdr:sp>
    <xdr:clientData/>
  </xdr:twoCellAnchor>
  <xdr:twoCellAnchor>
    <xdr:from>
      <xdr:col>18</xdr:col>
      <xdr:colOff>342900</xdr:colOff>
      <xdr:row>2</xdr:row>
      <xdr:rowOff>0</xdr:rowOff>
    </xdr:from>
    <xdr:to>
      <xdr:col>19</xdr:col>
      <xdr:colOff>276225</xdr:colOff>
      <xdr:row>3</xdr:row>
      <xdr:rowOff>781050</xdr:rowOff>
    </xdr:to>
    <xdr:sp>
      <xdr:nvSpPr>
        <xdr:cNvPr id="5" name="テキスト 92"/>
        <xdr:cNvSpPr txBox="1">
          <a:spLocks noChangeArrowheads="1"/>
        </xdr:cNvSpPr>
      </xdr:nvSpPr>
      <xdr:spPr>
        <a:xfrm>
          <a:off x="15659100" y="609600"/>
          <a:ext cx="552450" cy="942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(6)</a:t>
          </a:r>
        </a:p>
      </xdr:txBody>
    </xdr:sp>
    <xdr:clientData/>
  </xdr:twoCellAnchor>
  <xdr:twoCellAnchor>
    <xdr:from>
      <xdr:col>2</xdr:col>
      <xdr:colOff>28575</xdr:colOff>
      <xdr:row>1</xdr:row>
      <xdr:rowOff>228600</xdr:rowOff>
    </xdr:from>
    <xdr:to>
      <xdr:col>4</xdr:col>
      <xdr:colOff>9525</xdr:colOff>
      <xdr:row>4</xdr:row>
      <xdr:rowOff>66675</xdr:rowOff>
    </xdr:to>
    <xdr:sp>
      <xdr:nvSpPr>
        <xdr:cNvPr id="6" name="テキスト 56"/>
        <xdr:cNvSpPr txBox="1">
          <a:spLocks noChangeArrowheads="1"/>
        </xdr:cNvSpPr>
      </xdr:nvSpPr>
      <xdr:spPr>
        <a:xfrm>
          <a:off x="5438775" y="600075"/>
          <a:ext cx="1219200" cy="2038350"/>
        </a:xfrm>
        <a:prstGeom prst="rect">
          <a:avLst/>
        </a:prstGeom>
        <a:noFill/>
        <a:ln w="1" cmpd="sng">
          <a:noFill/>
        </a:ln>
      </xdr:spPr>
      <xdr:txBody>
        <a:bodyPr vertOverflow="clip" wrap="square" lIns="27432" tIns="0" rIns="27432" bIns="0" vert="wordArtVertRtl"/>
        <a:p>
          <a:pPr algn="ctr">
            <a:defRPr/>
          </a:pPr>
          <a:r>
            <a:rPr lang="en-US" cap="none" sz="1100" b="0" i="0" u="none" baseline="0">
              <a:solidFill>
                <a:srgbClr val="000000"/>
              </a:solidFill>
              <a:latin typeface="ＭＳ 明朝"/>
              <a:ea typeface="ＭＳ 明朝"/>
              <a:cs typeface="ＭＳ 明朝"/>
            </a:rPr>
            <a:t>負傷に起因する疾病</a:t>
          </a:r>
        </a:p>
      </xdr:txBody>
    </xdr:sp>
    <xdr:clientData/>
  </xdr:twoCellAnchor>
  <xdr:twoCellAnchor>
    <xdr:from>
      <xdr:col>6</xdr:col>
      <xdr:colOff>314325</xdr:colOff>
      <xdr:row>2</xdr:row>
      <xdr:rowOff>66675</xdr:rowOff>
    </xdr:from>
    <xdr:to>
      <xdr:col>7</xdr:col>
      <xdr:colOff>314325</xdr:colOff>
      <xdr:row>3</xdr:row>
      <xdr:rowOff>1800225</xdr:rowOff>
    </xdr:to>
    <xdr:sp>
      <xdr:nvSpPr>
        <xdr:cNvPr id="7" name="テキスト 63"/>
        <xdr:cNvSpPr txBox="1">
          <a:spLocks noChangeArrowheads="1"/>
        </xdr:cNvSpPr>
      </xdr:nvSpPr>
      <xdr:spPr>
        <a:xfrm>
          <a:off x="8201025" y="676275"/>
          <a:ext cx="619125" cy="189547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有害光線による疾病</a:t>
          </a:r>
        </a:p>
      </xdr:txBody>
    </xdr:sp>
    <xdr:clientData/>
  </xdr:twoCellAnchor>
  <xdr:twoCellAnchor>
    <xdr:from>
      <xdr:col>8</xdr:col>
      <xdr:colOff>314325</xdr:colOff>
      <xdr:row>2</xdr:row>
      <xdr:rowOff>66675</xdr:rowOff>
    </xdr:from>
    <xdr:to>
      <xdr:col>9</xdr:col>
      <xdr:colOff>314325</xdr:colOff>
      <xdr:row>3</xdr:row>
      <xdr:rowOff>1800225</xdr:rowOff>
    </xdr:to>
    <xdr:sp>
      <xdr:nvSpPr>
        <xdr:cNvPr id="8" name="テキスト 65"/>
        <xdr:cNvSpPr txBox="1">
          <a:spLocks noChangeArrowheads="1"/>
        </xdr:cNvSpPr>
      </xdr:nvSpPr>
      <xdr:spPr>
        <a:xfrm>
          <a:off x="9439275" y="676275"/>
          <a:ext cx="619125" cy="189547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電離放射線による疾病</a:t>
          </a:r>
        </a:p>
      </xdr:txBody>
    </xdr:sp>
    <xdr:clientData/>
  </xdr:twoCellAnchor>
  <xdr:twoCellAnchor>
    <xdr:from>
      <xdr:col>10</xdr:col>
      <xdr:colOff>314325</xdr:colOff>
      <xdr:row>1</xdr:row>
      <xdr:rowOff>228600</xdr:rowOff>
    </xdr:from>
    <xdr:to>
      <xdr:col>11</xdr:col>
      <xdr:colOff>304800</xdr:colOff>
      <xdr:row>4</xdr:row>
      <xdr:rowOff>38100</xdr:rowOff>
    </xdr:to>
    <xdr:sp>
      <xdr:nvSpPr>
        <xdr:cNvPr id="9" name="テキスト 88"/>
        <xdr:cNvSpPr txBox="1">
          <a:spLocks noChangeArrowheads="1"/>
        </xdr:cNvSpPr>
      </xdr:nvSpPr>
      <xdr:spPr>
        <a:xfrm>
          <a:off x="10677525" y="600075"/>
          <a:ext cx="609600" cy="2009775"/>
        </a:xfrm>
        <a:prstGeom prst="rect">
          <a:avLst/>
        </a:prstGeom>
        <a:noFill/>
        <a:ln w="1" cmpd="sng">
          <a:noFill/>
        </a:ln>
      </xdr:spPr>
      <xdr:txBody>
        <a:bodyPr vertOverflow="clip" wrap="square" lIns="27432" tIns="0" rIns="27432" bIns="0" vert="wordArtVertRtl"/>
        <a:p>
          <a:pPr algn="ctr">
            <a:defRPr/>
          </a:pPr>
          <a:r>
            <a:rPr lang="en-US" cap="none" sz="8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異常気圧下における疾病</a:t>
          </a:r>
        </a:p>
      </xdr:txBody>
    </xdr:sp>
    <xdr:clientData/>
  </xdr:twoCellAnchor>
  <xdr:twoCellAnchor>
    <xdr:from>
      <xdr:col>12</xdr:col>
      <xdr:colOff>323850</xdr:colOff>
      <xdr:row>1</xdr:row>
      <xdr:rowOff>238125</xdr:rowOff>
    </xdr:from>
    <xdr:to>
      <xdr:col>13</xdr:col>
      <xdr:colOff>314325</xdr:colOff>
      <xdr:row>4</xdr:row>
      <xdr:rowOff>152400</xdr:rowOff>
    </xdr:to>
    <xdr:sp>
      <xdr:nvSpPr>
        <xdr:cNvPr id="10" name="テキスト 89"/>
        <xdr:cNvSpPr txBox="1">
          <a:spLocks noChangeArrowheads="1"/>
        </xdr:cNvSpPr>
      </xdr:nvSpPr>
      <xdr:spPr>
        <a:xfrm>
          <a:off x="11925300" y="609600"/>
          <a:ext cx="609600" cy="2114550"/>
        </a:xfrm>
        <a:prstGeom prst="rect">
          <a:avLst/>
        </a:prstGeom>
        <a:noFill/>
        <a:ln w="1" cmpd="sng">
          <a:noFill/>
        </a:ln>
      </xdr:spPr>
      <xdr:txBody>
        <a:bodyPr vertOverflow="clip" wrap="square" lIns="27432" tIns="0" rIns="27432" bIns="0" vert="wordArtVertRtl"/>
        <a:p>
          <a:pPr algn="ctr">
            <a:defRPr/>
          </a:pPr>
          <a:r>
            <a:rPr lang="en-US" cap="none" sz="8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異常温度条件による疾病</a:t>
          </a:r>
        </a:p>
      </xdr:txBody>
    </xdr:sp>
    <xdr:clientData/>
  </xdr:twoCellAnchor>
  <xdr:twoCellAnchor>
    <xdr:from>
      <xdr:col>16</xdr:col>
      <xdr:colOff>304800</xdr:colOff>
      <xdr:row>2</xdr:row>
      <xdr:rowOff>85725</xdr:rowOff>
    </xdr:from>
    <xdr:to>
      <xdr:col>17</xdr:col>
      <xdr:colOff>295275</xdr:colOff>
      <xdr:row>3</xdr:row>
      <xdr:rowOff>1800225</xdr:rowOff>
    </xdr:to>
    <xdr:sp>
      <xdr:nvSpPr>
        <xdr:cNvPr id="11" name="テキスト 90"/>
        <xdr:cNvSpPr txBox="1">
          <a:spLocks noChangeArrowheads="1"/>
        </xdr:cNvSpPr>
      </xdr:nvSpPr>
      <xdr:spPr>
        <a:xfrm>
          <a:off x="14382750" y="695325"/>
          <a:ext cx="609600" cy="187642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騒音による耳の疾病</a:t>
          </a:r>
        </a:p>
      </xdr:txBody>
    </xdr:sp>
    <xdr:clientData/>
  </xdr:twoCellAnchor>
  <xdr:twoCellAnchor>
    <xdr:from>
      <xdr:col>20</xdr:col>
      <xdr:colOff>352425</xdr:colOff>
      <xdr:row>2</xdr:row>
      <xdr:rowOff>9525</xdr:rowOff>
    </xdr:from>
    <xdr:to>
      <xdr:col>21</xdr:col>
      <xdr:colOff>276225</xdr:colOff>
      <xdr:row>3</xdr:row>
      <xdr:rowOff>1800225</xdr:rowOff>
    </xdr:to>
    <xdr:sp>
      <xdr:nvSpPr>
        <xdr:cNvPr id="12" name="テキスト 95"/>
        <xdr:cNvSpPr txBox="1">
          <a:spLocks noChangeArrowheads="1"/>
        </xdr:cNvSpPr>
      </xdr:nvSpPr>
      <xdr:spPr>
        <a:xfrm>
          <a:off x="16906875" y="619125"/>
          <a:ext cx="542925" cy="1952625"/>
        </a:xfrm>
        <a:prstGeom prst="rect">
          <a:avLst/>
        </a:prstGeom>
        <a:noFill/>
        <a:ln w="1" cmpd="sng">
          <a:noFill/>
        </a:ln>
      </xdr:spPr>
      <xdr:txBody>
        <a:bodyPr vertOverflow="clip" wrap="square" lIns="27432" tIns="0" rIns="27432" bIns="0" vert="wordArtVertRtl"/>
        <a:p>
          <a:pPr algn="ctr">
            <a:defRPr/>
          </a:pPr>
          <a:r>
            <a:rPr lang="en-US" cap="none" sz="8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疾患と内臓脱</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重激業務による運動器</a:t>
          </a:r>
        </a:p>
      </xdr:txBody>
    </xdr:sp>
    <xdr:clientData/>
  </xdr:twoCellAnchor>
  <xdr:twoCellAnchor>
    <xdr:from>
      <xdr:col>26</xdr:col>
      <xdr:colOff>276225</xdr:colOff>
      <xdr:row>2</xdr:row>
      <xdr:rowOff>66675</xdr:rowOff>
    </xdr:from>
    <xdr:to>
      <xdr:col>27</xdr:col>
      <xdr:colOff>428625</xdr:colOff>
      <xdr:row>3</xdr:row>
      <xdr:rowOff>1800225</xdr:rowOff>
    </xdr:to>
    <xdr:sp>
      <xdr:nvSpPr>
        <xdr:cNvPr id="13" name="テキスト 98"/>
        <xdr:cNvSpPr txBox="1">
          <a:spLocks noChangeArrowheads="1"/>
        </xdr:cNvSpPr>
      </xdr:nvSpPr>
      <xdr:spPr>
        <a:xfrm>
          <a:off x="20545425" y="676275"/>
          <a:ext cx="771525" cy="189547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頸肩腕症候群</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手指前腕の障害及び</a:t>
          </a:r>
        </a:p>
      </xdr:txBody>
    </xdr:sp>
    <xdr:clientData/>
  </xdr:twoCellAnchor>
  <xdr:twoCellAnchor>
    <xdr:from>
      <xdr:col>32</xdr:col>
      <xdr:colOff>323850</xdr:colOff>
      <xdr:row>1</xdr:row>
      <xdr:rowOff>228600</xdr:rowOff>
    </xdr:from>
    <xdr:to>
      <xdr:col>33</xdr:col>
      <xdr:colOff>323850</xdr:colOff>
      <xdr:row>3</xdr:row>
      <xdr:rowOff>1781175</xdr:rowOff>
    </xdr:to>
    <xdr:sp>
      <xdr:nvSpPr>
        <xdr:cNvPr id="14" name="テキスト 101"/>
        <xdr:cNvSpPr txBox="1">
          <a:spLocks noChangeArrowheads="1"/>
        </xdr:cNvSpPr>
      </xdr:nvSpPr>
      <xdr:spPr>
        <a:xfrm>
          <a:off x="24307800" y="600075"/>
          <a:ext cx="619125" cy="1952625"/>
        </a:xfrm>
        <a:prstGeom prst="rect">
          <a:avLst/>
        </a:prstGeom>
        <a:noFill/>
        <a:ln w="1" cmpd="sng">
          <a:noFill/>
        </a:ln>
      </xdr:spPr>
      <xdr:txBody>
        <a:bodyPr vertOverflow="clip" wrap="square" lIns="27432" tIns="0" rIns="27432" bIns="0" vert="wordArtVertRtl"/>
        <a:p>
          <a:pPr algn="ctr">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（がんを除く）</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化学物質による疾病</a:t>
          </a:r>
        </a:p>
      </xdr:txBody>
    </xdr:sp>
    <xdr:clientData/>
  </xdr:twoCellAnchor>
  <xdr:twoCellAnchor>
    <xdr:from>
      <xdr:col>37</xdr:col>
      <xdr:colOff>9525</xdr:colOff>
      <xdr:row>2</xdr:row>
      <xdr:rowOff>38100</xdr:rowOff>
    </xdr:from>
    <xdr:to>
      <xdr:col>38</xdr:col>
      <xdr:colOff>590550</xdr:colOff>
      <xdr:row>3</xdr:row>
      <xdr:rowOff>1800225</xdr:rowOff>
    </xdr:to>
    <xdr:sp>
      <xdr:nvSpPr>
        <xdr:cNvPr id="15" name="テキスト 102"/>
        <xdr:cNvSpPr txBox="1">
          <a:spLocks noChangeArrowheads="1"/>
        </xdr:cNvSpPr>
      </xdr:nvSpPr>
      <xdr:spPr>
        <a:xfrm>
          <a:off x="27508200" y="647700"/>
          <a:ext cx="1200150" cy="1924050"/>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電離放射線によるがん</a:t>
          </a:r>
        </a:p>
      </xdr:txBody>
    </xdr:sp>
    <xdr:clientData/>
  </xdr:twoCellAnchor>
  <xdr:twoCellAnchor>
    <xdr:from>
      <xdr:col>39</xdr:col>
      <xdr:colOff>0</xdr:colOff>
      <xdr:row>2</xdr:row>
      <xdr:rowOff>47625</xdr:rowOff>
    </xdr:from>
    <xdr:to>
      <xdr:col>41</xdr:col>
      <xdr:colOff>0</xdr:colOff>
      <xdr:row>3</xdr:row>
      <xdr:rowOff>1800225</xdr:rowOff>
    </xdr:to>
    <xdr:sp>
      <xdr:nvSpPr>
        <xdr:cNvPr id="16" name="テキスト 103"/>
        <xdr:cNvSpPr txBox="1">
          <a:spLocks noChangeArrowheads="1"/>
        </xdr:cNvSpPr>
      </xdr:nvSpPr>
      <xdr:spPr>
        <a:xfrm>
          <a:off x="28736925" y="657225"/>
          <a:ext cx="1238250" cy="1914525"/>
        </a:xfrm>
        <a:prstGeom prst="rect">
          <a:avLst/>
        </a:prstGeom>
        <a:noFill/>
        <a:ln w="1" cmpd="sng">
          <a:noFill/>
        </a:ln>
      </xdr:spPr>
      <xdr:txBody>
        <a:bodyPr vertOverflow="clip" wrap="square" lIns="27432" tIns="0" rIns="27432" bIns="0" vert="wordArtVertRtl"/>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化学物質によるがん</a:t>
          </a:r>
        </a:p>
      </xdr:txBody>
    </xdr:sp>
    <xdr:clientData/>
  </xdr:twoCellAnchor>
  <xdr:twoCellAnchor>
    <xdr:from>
      <xdr:col>41</xdr:col>
      <xdr:colOff>257175</xdr:colOff>
      <xdr:row>1</xdr:row>
      <xdr:rowOff>180975</xdr:rowOff>
    </xdr:from>
    <xdr:to>
      <xdr:col>42</xdr:col>
      <xdr:colOff>257175</xdr:colOff>
      <xdr:row>4</xdr:row>
      <xdr:rowOff>95250</xdr:rowOff>
    </xdr:to>
    <xdr:sp>
      <xdr:nvSpPr>
        <xdr:cNvPr id="17" name="テキスト 104"/>
        <xdr:cNvSpPr txBox="1">
          <a:spLocks noChangeArrowheads="1"/>
        </xdr:cNvSpPr>
      </xdr:nvSpPr>
      <xdr:spPr>
        <a:xfrm>
          <a:off x="30232350" y="552450"/>
          <a:ext cx="619125" cy="2114550"/>
        </a:xfrm>
        <a:prstGeom prst="rect">
          <a:avLst/>
        </a:prstGeom>
        <a:noFill/>
        <a:ln w="1"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よるがん</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以外の原因に</a:t>
          </a:r>
        </a:p>
      </xdr:txBody>
    </xdr:sp>
    <xdr:clientData/>
  </xdr:twoCellAnchor>
  <xdr:twoCellAnchor>
    <xdr:from>
      <xdr:col>42</xdr:col>
      <xdr:colOff>590550</xdr:colOff>
      <xdr:row>1</xdr:row>
      <xdr:rowOff>190500</xdr:rowOff>
    </xdr:from>
    <xdr:to>
      <xdr:col>45</xdr:col>
      <xdr:colOff>9525</xdr:colOff>
      <xdr:row>4</xdr:row>
      <xdr:rowOff>152400</xdr:rowOff>
    </xdr:to>
    <xdr:sp>
      <xdr:nvSpPr>
        <xdr:cNvPr id="18" name="テキスト 105"/>
        <xdr:cNvSpPr txBox="1">
          <a:spLocks noChangeArrowheads="1"/>
        </xdr:cNvSpPr>
      </xdr:nvSpPr>
      <xdr:spPr>
        <a:xfrm>
          <a:off x="31184850" y="561975"/>
          <a:ext cx="1276350" cy="216217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脳血管疾患・心臓疾患等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過重な業務による</a:t>
          </a:r>
        </a:p>
      </xdr:txBody>
    </xdr:sp>
    <xdr:clientData/>
  </xdr:twoCellAnchor>
  <xdr:twoCellAnchor>
    <xdr:from>
      <xdr:col>49</xdr:col>
      <xdr:colOff>419100</xdr:colOff>
      <xdr:row>2</xdr:row>
      <xdr:rowOff>104775</xdr:rowOff>
    </xdr:from>
    <xdr:to>
      <xdr:col>50</xdr:col>
      <xdr:colOff>409575</xdr:colOff>
      <xdr:row>3</xdr:row>
      <xdr:rowOff>1647825</xdr:rowOff>
    </xdr:to>
    <xdr:sp>
      <xdr:nvSpPr>
        <xdr:cNvPr id="19" name="テキスト 106"/>
        <xdr:cNvSpPr txBox="1">
          <a:spLocks noChangeArrowheads="1"/>
        </xdr:cNvSpPr>
      </xdr:nvSpPr>
      <xdr:spPr>
        <a:xfrm>
          <a:off x="35347275" y="714375"/>
          <a:ext cx="838200" cy="1704975"/>
        </a:xfrm>
        <a:prstGeom prst="rect">
          <a:avLst/>
        </a:prstGeom>
        <a:noFill/>
        <a:ln w="1" cmpd="sng">
          <a:noFill/>
        </a:ln>
      </xdr:spPr>
      <xdr:txBody>
        <a:bodyPr vertOverflow="clip" wrap="square" lIns="27432" tIns="0" rIns="27432" bIns="0" anchor="dist" vert="wordArtVertRtl"/>
        <a:p>
          <a:pPr algn="ctr">
            <a:defRPr/>
          </a:pPr>
          <a:r>
            <a:rPr lang="en-US" cap="none" sz="1200" b="0" i="0" u="none" baseline="0">
              <a:solidFill>
                <a:srgbClr val="000000"/>
              </a:solidFill>
              <a:latin typeface="ＭＳ 明朝"/>
              <a:ea typeface="ＭＳ 明朝"/>
              <a:cs typeface="ＭＳ 明朝"/>
            </a:rPr>
            <a:t>合計</a:t>
          </a:r>
        </a:p>
      </xdr:txBody>
    </xdr:sp>
    <xdr:clientData/>
  </xdr:twoCellAnchor>
  <xdr:twoCellAnchor>
    <xdr:from>
      <xdr:col>45</xdr:col>
      <xdr:colOff>0</xdr:colOff>
      <xdr:row>1</xdr:row>
      <xdr:rowOff>200025</xdr:rowOff>
    </xdr:from>
    <xdr:to>
      <xdr:col>47</xdr:col>
      <xdr:colOff>0</xdr:colOff>
      <xdr:row>4</xdr:row>
      <xdr:rowOff>76200</xdr:rowOff>
    </xdr:to>
    <xdr:sp>
      <xdr:nvSpPr>
        <xdr:cNvPr id="20" name="テキスト 105"/>
        <xdr:cNvSpPr txBox="1">
          <a:spLocks noChangeArrowheads="1"/>
        </xdr:cNvSpPr>
      </xdr:nvSpPr>
      <xdr:spPr>
        <a:xfrm>
          <a:off x="32451675" y="571500"/>
          <a:ext cx="1238250" cy="2076450"/>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業務による精神障害</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強い心理的負荷を伴う</a:t>
          </a:r>
        </a:p>
      </xdr:txBody>
    </xdr:sp>
    <xdr:clientData/>
  </xdr:twoCellAnchor>
  <xdr:twoCellAnchor>
    <xdr:from>
      <xdr:col>4</xdr:col>
      <xdr:colOff>342900</xdr:colOff>
      <xdr:row>3</xdr:row>
      <xdr:rowOff>9525</xdr:rowOff>
    </xdr:from>
    <xdr:to>
      <xdr:col>5</xdr:col>
      <xdr:colOff>342900</xdr:colOff>
      <xdr:row>4</xdr:row>
      <xdr:rowOff>0</xdr:rowOff>
    </xdr:to>
    <xdr:sp>
      <xdr:nvSpPr>
        <xdr:cNvPr id="21" name="テキスト 63"/>
        <xdr:cNvSpPr txBox="1">
          <a:spLocks noChangeArrowheads="1"/>
        </xdr:cNvSpPr>
      </xdr:nvSpPr>
      <xdr:spPr>
        <a:xfrm>
          <a:off x="6991350" y="781050"/>
          <a:ext cx="619125" cy="1790700"/>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うち腰痛（災害性腰痛）</a:t>
          </a:r>
        </a:p>
      </xdr:txBody>
    </xdr:sp>
    <xdr:clientData/>
  </xdr:twoCellAnchor>
  <xdr:twoCellAnchor>
    <xdr:from>
      <xdr:col>24</xdr:col>
      <xdr:colOff>304800</xdr:colOff>
      <xdr:row>2</xdr:row>
      <xdr:rowOff>47625</xdr:rowOff>
    </xdr:from>
    <xdr:to>
      <xdr:col>25</xdr:col>
      <xdr:colOff>304800</xdr:colOff>
      <xdr:row>3</xdr:row>
      <xdr:rowOff>1800225</xdr:rowOff>
    </xdr:to>
    <xdr:sp>
      <xdr:nvSpPr>
        <xdr:cNvPr id="22" name="テキスト 97"/>
        <xdr:cNvSpPr txBox="1">
          <a:spLocks noChangeArrowheads="1"/>
        </xdr:cNvSpPr>
      </xdr:nvSpPr>
      <xdr:spPr>
        <a:xfrm>
          <a:off x="19335750" y="657225"/>
          <a:ext cx="619125" cy="1914525"/>
        </a:xfrm>
        <a:prstGeom prst="rect">
          <a:avLst/>
        </a:prstGeom>
        <a:noFill/>
        <a:ln w="1" cmpd="sng">
          <a:noFill/>
        </a:ln>
      </xdr:spPr>
      <xdr:txBody>
        <a:bodyPr vertOverflow="clip" wrap="square" lIns="27432" tIns="0" rIns="27432" bIns="0" vert="wordArtVertRtl"/>
        <a:p>
          <a:pPr algn="ctr">
            <a:defRPr/>
          </a:pP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振動障害</a:t>
          </a:r>
        </a:p>
      </xdr:txBody>
    </xdr:sp>
    <xdr:clientData/>
  </xdr:twoCellAnchor>
  <xdr:twoCellAnchor>
    <xdr:from>
      <xdr:col>30</xdr:col>
      <xdr:colOff>304800</xdr:colOff>
      <xdr:row>1</xdr:row>
      <xdr:rowOff>95250</xdr:rowOff>
    </xdr:from>
    <xdr:to>
      <xdr:col>31</xdr:col>
      <xdr:colOff>304800</xdr:colOff>
      <xdr:row>3</xdr:row>
      <xdr:rowOff>1743075</xdr:rowOff>
    </xdr:to>
    <xdr:sp>
      <xdr:nvSpPr>
        <xdr:cNvPr id="23" name="テキスト 97"/>
        <xdr:cNvSpPr txBox="1">
          <a:spLocks noChangeArrowheads="1"/>
        </xdr:cNvSpPr>
      </xdr:nvSpPr>
      <xdr:spPr>
        <a:xfrm>
          <a:off x="23050500" y="466725"/>
          <a:ext cx="619125" cy="204787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酸素欠乏症</a:t>
          </a:r>
        </a:p>
      </xdr:txBody>
    </xdr:sp>
    <xdr:clientData/>
  </xdr:twoCellAnchor>
  <xdr:twoCellAnchor>
    <xdr:from>
      <xdr:col>35</xdr:col>
      <xdr:colOff>314325</xdr:colOff>
      <xdr:row>1</xdr:row>
      <xdr:rowOff>104775</xdr:rowOff>
    </xdr:from>
    <xdr:to>
      <xdr:col>36</xdr:col>
      <xdr:colOff>304800</xdr:colOff>
      <xdr:row>3</xdr:row>
      <xdr:rowOff>1800225</xdr:rowOff>
    </xdr:to>
    <xdr:sp>
      <xdr:nvSpPr>
        <xdr:cNvPr id="24" name="テキスト 102"/>
        <xdr:cNvSpPr txBox="1">
          <a:spLocks noChangeArrowheads="1"/>
        </xdr:cNvSpPr>
      </xdr:nvSpPr>
      <xdr:spPr>
        <a:xfrm>
          <a:off x="26574750" y="476250"/>
          <a:ext cx="609600" cy="2095500"/>
        </a:xfrm>
        <a:prstGeom prst="rect">
          <a:avLst/>
        </a:prstGeom>
        <a:noFill/>
        <a:ln w="1" cmpd="sng">
          <a:noFill/>
        </a:ln>
      </xdr:spPr>
      <xdr:txBody>
        <a:bodyPr vertOverflow="clip" wrap="square" lIns="27432" tIns="0" rIns="27432" bIns="0" vert="wordArtVertRtl"/>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病原体による疾病</a:t>
          </a:r>
        </a:p>
      </xdr:txBody>
    </xdr:sp>
    <xdr:clientData/>
  </xdr:twoCellAnchor>
  <xdr:twoCellAnchor>
    <xdr:from>
      <xdr:col>14</xdr:col>
      <xdr:colOff>323850</xdr:colOff>
      <xdr:row>3</xdr:row>
      <xdr:rowOff>9525</xdr:rowOff>
    </xdr:from>
    <xdr:to>
      <xdr:col>15</xdr:col>
      <xdr:colOff>314325</xdr:colOff>
      <xdr:row>4</xdr:row>
      <xdr:rowOff>9525</xdr:rowOff>
    </xdr:to>
    <xdr:sp>
      <xdr:nvSpPr>
        <xdr:cNvPr id="25" name="テキスト 89"/>
        <xdr:cNvSpPr txBox="1">
          <a:spLocks noChangeArrowheads="1"/>
        </xdr:cNvSpPr>
      </xdr:nvSpPr>
      <xdr:spPr>
        <a:xfrm>
          <a:off x="13163550" y="781050"/>
          <a:ext cx="609600" cy="180022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うち熱中症</a:t>
          </a:r>
        </a:p>
      </xdr:txBody>
    </xdr:sp>
    <xdr:clientData/>
  </xdr:twoCellAnchor>
  <xdr:twoCellAnchor>
    <xdr:from>
      <xdr:col>34</xdr:col>
      <xdr:colOff>228600</xdr:colOff>
      <xdr:row>1</xdr:row>
      <xdr:rowOff>161925</xdr:rowOff>
    </xdr:from>
    <xdr:to>
      <xdr:col>34</xdr:col>
      <xdr:colOff>847725</xdr:colOff>
      <xdr:row>3</xdr:row>
      <xdr:rowOff>1800225</xdr:rowOff>
    </xdr:to>
    <xdr:sp>
      <xdr:nvSpPr>
        <xdr:cNvPr id="26" name="テキスト 101"/>
        <xdr:cNvSpPr txBox="1">
          <a:spLocks noChangeArrowheads="1"/>
        </xdr:cNvSpPr>
      </xdr:nvSpPr>
      <xdr:spPr>
        <a:xfrm>
          <a:off x="25450800" y="533400"/>
          <a:ext cx="619125" cy="2038350"/>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（休業のみ）</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じん肺症及びじん肺合併症</a:t>
          </a:r>
        </a:p>
      </xdr:txBody>
    </xdr:sp>
    <xdr:clientData/>
  </xdr:twoCellAnchor>
  <xdr:twoCellAnchor>
    <xdr:from>
      <xdr:col>22</xdr:col>
      <xdr:colOff>295275</xdr:colOff>
      <xdr:row>2</xdr:row>
      <xdr:rowOff>142875</xdr:rowOff>
    </xdr:from>
    <xdr:to>
      <xdr:col>23</xdr:col>
      <xdr:colOff>276225</xdr:colOff>
      <xdr:row>4</xdr:row>
      <xdr:rowOff>104775</xdr:rowOff>
    </xdr:to>
    <xdr:sp>
      <xdr:nvSpPr>
        <xdr:cNvPr id="27" name="テキスト 96"/>
        <xdr:cNvSpPr txBox="1">
          <a:spLocks noChangeArrowheads="1"/>
        </xdr:cNvSpPr>
      </xdr:nvSpPr>
      <xdr:spPr>
        <a:xfrm>
          <a:off x="18087975" y="752475"/>
          <a:ext cx="600075" cy="1924050"/>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業務上の</a:t>
          </a:r>
          <a:r>
            <a:rPr lang="en-US" cap="none" sz="1000" b="0" i="0" u="none" baseline="0">
              <a:solidFill>
                <a:srgbClr val="000000"/>
              </a:solidFill>
              <a:latin typeface="ＭＳ 明朝"/>
              <a:ea typeface="ＭＳ 明朝"/>
              <a:cs typeface="ＭＳ 明朝"/>
            </a:rPr>
            <a:t>腰痛</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負傷によらない</a:t>
          </a:r>
        </a:p>
      </xdr:txBody>
    </xdr:sp>
    <xdr:clientData/>
  </xdr:twoCellAnchor>
  <xdr:twoCellAnchor>
    <xdr:from>
      <xdr:col>47</xdr:col>
      <xdr:colOff>38100</xdr:colOff>
      <xdr:row>2</xdr:row>
      <xdr:rowOff>38100</xdr:rowOff>
    </xdr:from>
    <xdr:to>
      <xdr:col>49</xdr:col>
      <xdr:colOff>0</xdr:colOff>
      <xdr:row>4</xdr:row>
      <xdr:rowOff>38100</xdr:rowOff>
    </xdr:to>
    <xdr:sp>
      <xdr:nvSpPr>
        <xdr:cNvPr id="28" name="テキスト 105"/>
        <xdr:cNvSpPr txBox="1">
          <a:spLocks noChangeArrowheads="1"/>
        </xdr:cNvSpPr>
      </xdr:nvSpPr>
      <xdr:spPr>
        <a:xfrm>
          <a:off x="33728025" y="647700"/>
          <a:ext cx="1200150" cy="19621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こと</a:t>
          </a:r>
          <a:r>
            <a:rPr lang="en-US" cap="none" sz="900" b="0" i="0" u="none" baseline="0">
              <a:solidFill>
                <a:srgbClr val="000000"/>
              </a:solidFill>
              <a:latin typeface="ＭＳ 明朝"/>
              <a:ea typeface="ＭＳ 明朝"/>
              <a:cs typeface="ＭＳ 明朝"/>
            </a:rPr>
            <a:t>の明らかな疾病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その他の業務に起因する</a:t>
          </a:r>
        </a:p>
      </xdr:txBody>
    </xdr:sp>
    <xdr:clientData/>
  </xdr:twoCellAnchor>
  <xdr:twoCellAnchor>
    <xdr:from>
      <xdr:col>18</xdr:col>
      <xdr:colOff>180975</xdr:colOff>
      <xdr:row>1</xdr:row>
      <xdr:rowOff>228600</xdr:rowOff>
    </xdr:from>
    <xdr:to>
      <xdr:col>19</xdr:col>
      <xdr:colOff>457200</xdr:colOff>
      <xdr:row>3</xdr:row>
      <xdr:rowOff>1800225</xdr:rowOff>
    </xdr:to>
    <xdr:sp>
      <xdr:nvSpPr>
        <xdr:cNvPr id="29" name="テキスト 109"/>
        <xdr:cNvSpPr txBox="1">
          <a:spLocks noChangeArrowheads="1"/>
        </xdr:cNvSpPr>
      </xdr:nvSpPr>
      <xdr:spPr>
        <a:xfrm>
          <a:off x="15497175" y="600075"/>
          <a:ext cx="895350" cy="1971675"/>
        </a:xfrm>
        <a:prstGeom prst="rect">
          <a:avLst/>
        </a:prstGeom>
        <a:noFill/>
        <a:ln w="1" cmpd="sng">
          <a:noFill/>
        </a:ln>
      </xdr:spPr>
      <xdr:txBody>
        <a:bodyPr vertOverflow="clip" wrap="square" lIns="27432" tIns="0" rIns="27432" bIns="0" vert="wordArtVertRtl"/>
        <a:p>
          <a:pPr algn="ctr">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による疾病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以外の物理的因子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Line 13"/>
        <xdr:cNvSpPr>
          <a:spLocks/>
        </xdr:cNvSpPr>
      </xdr:nvSpPr>
      <xdr:spPr>
        <a:xfrm>
          <a:off x="0" y="409575"/>
          <a:ext cx="3171825" cy="1152525"/>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47</xdr:row>
      <xdr:rowOff>0</xdr:rowOff>
    </xdr:to>
    <xdr:sp>
      <xdr:nvSpPr>
        <xdr:cNvPr id="2" name="テキスト 25"/>
        <xdr:cNvSpPr txBox="1">
          <a:spLocks noChangeArrowheads="1"/>
        </xdr:cNvSpPr>
      </xdr:nvSpPr>
      <xdr:spPr>
        <a:xfrm>
          <a:off x="0" y="2190750"/>
          <a:ext cx="266700" cy="6010275"/>
        </a:xfrm>
        <a:prstGeom prst="rect">
          <a:avLst/>
        </a:prstGeom>
        <a:noFill/>
        <a:ln w="1" cmpd="sng">
          <a:noFill/>
        </a:ln>
      </xdr:spPr>
      <xdr:txBody>
        <a:bodyPr vertOverflow="clip" wrap="square" lIns="27432" tIns="720000" rIns="27432" bIns="720000" anchor="dist" vert="wordArtVertRtl"/>
        <a:p>
          <a:pPr algn="ctr">
            <a:defRPr/>
          </a:pPr>
          <a:r>
            <a:rPr lang="en-US" cap="none" sz="900" b="0" i="0" u="none" baseline="0">
              <a:solidFill>
                <a:srgbClr val="000000"/>
              </a:solidFill>
              <a:latin typeface="ＭＳ 明朝"/>
              <a:ea typeface="ＭＳ 明朝"/>
              <a:cs typeface="ＭＳ 明朝"/>
            </a:rPr>
            <a:t>製造業</a:t>
          </a:r>
        </a:p>
      </xdr:txBody>
    </xdr:sp>
    <xdr:clientData/>
  </xdr:twoCellAnchor>
  <xdr:twoCellAnchor>
    <xdr:from>
      <xdr:col>0</xdr:col>
      <xdr:colOff>0</xdr:colOff>
      <xdr:row>47</xdr:row>
      <xdr:rowOff>0</xdr:rowOff>
    </xdr:from>
    <xdr:to>
      <xdr:col>1</xdr:col>
      <xdr:colOff>0</xdr:colOff>
      <xdr:row>65</xdr:row>
      <xdr:rowOff>0</xdr:rowOff>
    </xdr:to>
    <xdr:sp>
      <xdr:nvSpPr>
        <xdr:cNvPr id="3" name="テキスト 26"/>
        <xdr:cNvSpPr txBox="1">
          <a:spLocks noChangeArrowheads="1"/>
        </xdr:cNvSpPr>
      </xdr:nvSpPr>
      <xdr:spPr>
        <a:xfrm>
          <a:off x="0" y="8201025"/>
          <a:ext cx="266700" cy="2581275"/>
        </a:xfrm>
        <a:prstGeom prst="rect">
          <a:avLst/>
        </a:prstGeom>
        <a:noFill/>
        <a:ln w="1" cmpd="sng">
          <a:noFill/>
        </a:ln>
      </xdr:spPr>
      <xdr:txBody>
        <a:bodyPr vertOverflow="clip" wrap="square" lIns="27432" tIns="360000" rIns="27432" bIns="360000" anchor="dist" vert="wordArtVertRtl"/>
        <a:p>
          <a:pPr algn="ctr">
            <a:defRPr/>
          </a:pPr>
          <a:r>
            <a:rPr lang="en-US" cap="none" sz="900" b="0" i="0" u="none" baseline="0">
              <a:solidFill>
                <a:srgbClr val="000000"/>
              </a:solidFill>
              <a:latin typeface="ＭＳ 明朝"/>
              <a:ea typeface="ＭＳ 明朝"/>
              <a:cs typeface="ＭＳ 明朝"/>
            </a:rPr>
            <a:t>鉱業</a:t>
          </a:r>
        </a:p>
      </xdr:txBody>
    </xdr:sp>
    <xdr:clientData/>
  </xdr:twoCellAnchor>
  <xdr:twoCellAnchor>
    <xdr:from>
      <xdr:col>0</xdr:col>
      <xdr:colOff>0</xdr:colOff>
      <xdr:row>65</xdr:row>
      <xdr:rowOff>0</xdr:rowOff>
    </xdr:from>
    <xdr:to>
      <xdr:col>1</xdr:col>
      <xdr:colOff>0</xdr:colOff>
      <xdr:row>69</xdr:row>
      <xdr:rowOff>0</xdr:rowOff>
    </xdr:to>
    <xdr:sp>
      <xdr:nvSpPr>
        <xdr:cNvPr id="4" name="テキスト 27"/>
        <xdr:cNvSpPr txBox="1">
          <a:spLocks noChangeArrowheads="1"/>
        </xdr:cNvSpPr>
      </xdr:nvSpPr>
      <xdr:spPr>
        <a:xfrm>
          <a:off x="0" y="10782300"/>
          <a:ext cx="266700" cy="581025"/>
        </a:xfrm>
        <a:prstGeom prst="rect">
          <a:avLst/>
        </a:prstGeom>
        <a:noFill/>
        <a:ln w="1" cmpd="sng">
          <a:noFill/>
        </a:ln>
      </xdr:spPr>
      <xdr:txBody>
        <a:bodyPr vertOverflow="clip" wrap="square" lIns="27432" tIns="0" rIns="27432" bIns="36000" anchor="dist" vert="wordArtVertRtl"/>
        <a:p>
          <a:pPr algn="ctr">
            <a:defRPr/>
          </a:pPr>
          <a:r>
            <a:rPr lang="en-US" cap="none" sz="900" b="0" i="0" u="none" baseline="0">
              <a:solidFill>
                <a:srgbClr val="000000"/>
              </a:solidFill>
              <a:latin typeface="ＭＳ 明朝"/>
              <a:ea typeface="ＭＳ 明朝"/>
              <a:cs typeface="ＭＳ 明朝"/>
            </a:rPr>
            <a:t>建設業</a:t>
          </a:r>
        </a:p>
      </xdr:txBody>
    </xdr:sp>
    <xdr:clientData/>
  </xdr:twoCellAnchor>
  <xdr:twoCellAnchor>
    <xdr:from>
      <xdr:col>0</xdr:col>
      <xdr:colOff>0</xdr:colOff>
      <xdr:row>69</xdr:row>
      <xdr:rowOff>0</xdr:rowOff>
    </xdr:from>
    <xdr:to>
      <xdr:col>2</xdr:col>
      <xdr:colOff>0</xdr:colOff>
      <xdr:row>71</xdr:row>
      <xdr:rowOff>0</xdr:rowOff>
    </xdr:to>
    <xdr:sp>
      <xdr:nvSpPr>
        <xdr:cNvPr id="5" name="テキスト 28"/>
        <xdr:cNvSpPr txBox="1">
          <a:spLocks noChangeArrowheads="1"/>
        </xdr:cNvSpPr>
      </xdr:nvSpPr>
      <xdr:spPr>
        <a:xfrm>
          <a:off x="0" y="11363325"/>
          <a:ext cx="31718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上記以外の事業</a:t>
          </a:r>
        </a:p>
      </xdr:txBody>
    </xdr:sp>
    <xdr:clientData/>
  </xdr:twoCellAnchor>
  <xdr:twoCellAnchor>
    <xdr:from>
      <xdr:col>0</xdr:col>
      <xdr:colOff>0</xdr:colOff>
      <xdr:row>71</xdr:row>
      <xdr:rowOff>0</xdr:rowOff>
    </xdr:from>
    <xdr:to>
      <xdr:col>2</xdr:col>
      <xdr:colOff>0</xdr:colOff>
      <xdr:row>73</xdr:row>
      <xdr:rowOff>0</xdr:rowOff>
    </xdr:to>
    <xdr:sp>
      <xdr:nvSpPr>
        <xdr:cNvPr id="6" name="テキスト 29"/>
        <xdr:cNvSpPr txBox="1">
          <a:spLocks noChangeArrowheads="1"/>
        </xdr:cNvSpPr>
      </xdr:nvSpPr>
      <xdr:spPr>
        <a:xfrm>
          <a:off x="0" y="11658600"/>
          <a:ext cx="31718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計</a:t>
          </a:r>
        </a:p>
      </xdr:txBody>
    </xdr:sp>
    <xdr:clientData/>
  </xdr:twoCellAnchor>
  <xdr:twoCellAnchor>
    <xdr:from>
      <xdr:col>1</xdr:col>
      <xdr:colOff>0</xdr:colOff>
      <xdr:row>45</xdr:row>
      <xdr:rowOff>0</xdr:rowOff>
    </xdr:from>
    <xdr:to>
      <xdr:col>2</xdr:col>
      <xdr:colOff>0</xdr:colOff>
      <xdr:row>47</xdr:row>
      <xdr:rowOff>0</xdr:rowOff>
    </xdr:to>
    <xdr:sp>
      <xdr:nvSpPr>
        <xdr:cNvPr id="7" name="テキスト 30"/>
        <xdr:cNvSpPr txBox="1">
          <a:spLocks noChangeArrowheads="1"/>
        </xdr:cNvSpPr>
      </xdr:nvSpPr>
      <xdr:spPr>
        <a:xfrm>
          <a:off x="266700" y="7905750"/>
          <a:ext cx="29051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小計</a:t>
          </a:r>
        </a:p>
      </xdr:txBody>
    </xdr:sp>
    <xdr:clientData/>
  </xdr:twoCellAnchor>
  <xdr:twoCellAnchor>
    <xdr:from>
      <xdr:col>1</xdr:col>
      <xdr:colOff>0</xdr:colOff>
      <xdr:row>43</xdr:row>
      <xdr:rowOff>0</xdr:rowOff>
    </xdr:from>
    <xdr:to>
      <xdr:col>2</xdr:col>
      <xdr:colOff>0</xdr:colOff>
      <xdr:row>45</xdr:row>
      <xdr:rowOff>0</xdr:rowOff>
    </xdr:to>
    <xdr:sp>
      <xdr:nvSpPr>
        <xdr:cNvPr id="8" name="テキスト 31"/>
        <xdr:cNvSpPr txBox="1">
          <a:spLocks noChangeArrowheads="1"/>
        </xdr:cNvSpPr>
      </xdr:nvSpPr>
      <xdr:spPr>
        <a:xfrm>
          <a:off x="266700" y="7620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上記以外の製造</a:t>
          </a:r>
        </a:p>
      </xdr:txBody>
    </xdr:sp>
    <xdr:clientData/>
  </xdr:twoCellAnchor>
  <xdr:twoCellAnchor>
    <xdr:from>
      <xdr:col>1</xdr:col>
      <xdr:colOff>0</xdr:colOff>
      <xdr:row>41</xdr:row>
      <xdr:rowOff>0</xdr:rowOff>
    </xdr:from>
    <xdr:to>
      <xdr:col>2</xdr:col>
      <xdr:colOff>0</xdr:colOff>
      <xdr:row>43</xdr:row>
      <xdr:rowOff>0</xdr:rowOff>
    </xdr:to>
    <xdr:sp>
      <xdr:nvSpPr>
        <xdr:cNvPr id="9" name="テキスト 32"/>
        <xdr:cNvSpPr txBox="1">
          <a:spLocks noChangeArrowheads="1"/>
        </xdr:cNvSpPr>
      </xdr:nvSpPr>
      <xdr:spPr>
        <a:xfrm>
          <a:off x="266700" y="7334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その他輸送用機械器具製造業</a:t>
          </a:r>
        </a:p>
      </xdr:txBody>
    </xdr:sp>
    <xdr:clientData/>
  </xdr:twoCellAnchor>
  <xdr:twoCellAnchor>
    <xdr:from>
      <xdr:col>1</xdr:col>
      <xdr:colOff>0</xdr:colOff>
      <xdr:row>39</xdr:row>
      <xdr:rowOff>0</xdr:rowOff>
    </xdr:from>
    <xdr:to>
      <xdr:col>2</xdr:col>
      <xdr:colOff>0</xdr:colOff>
      <xdr:row>41</xdr:row>
      <xdr:rowOff>0</xdr:rowOff>
    </xdr:to>
    <xdr:sp>
      <xdr:nvSpPr>
        <xdr:cNvPr id="10" name="テキスト 33"/>
        <xdr:cNvSpPr txBox="1">
          <a:spLocks noChangeArrowheads="1"/>
        </xdr:cNvSpPr>
      </xdr:nvSpPr>
      <xdr:spPr>
        <a:xfrm>
          <a:off x="266700" y="7048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造船業</a:t>
          </a:r>
        </a:p>
      </xdr:txBody>
    </xdr:sp>
    <xdr:clientData/>
  </xdr:twoCellAnchor>
  <xdr:twoCellAnchor>
    <xdr:from>
      <xdr:col>1</xdr:col>
      <xdr:colOff>0</xdr:colOff>
      <xdr:row>37</xdr:row>
      <xdr:rowOff>0</xdr:rowOff>
    </xdr:from>
    <xdr:to>
      <xdr:col>2</xdr:col>
      <xdr:colOff>0</xdr:colOff>
      <xdr:row>39</xdr:row>
      <xdr:rowOff>0</xdr:rowOff>
    </xdr:to>
    <xdr:sp>
      <xdr:nvSpPr>
        <xdr:cNvPr id="11" name="テキスト 34"/>
        <xdr:cNvSpPr txBox="1">
          <a:spLocks noChangeArrowheads="1"/>
        </xdr:cNvSpPr>
      </xdr:nvSpPr>
      <xdr:spPr>
        <a:xfrm>
          <a:off x="266700" y="6762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電気機械器具製造業</a:t>
          </a:r>
        </a:p>
      </xdr:txBody>
    </xdr:sp>
    <xdr:clientData/>
  </xdr:twoCellAnchor>
  <xdr:twoCellAnchor>
    <xdr:from>
      <xdr:col>1</xdr:col>
      <xdr:colOff>0</xdr:colOff>
      <xdr:row>35</xdr:row>
      <xdr:rowOff>0</xdr:rowOff>
    </xdr:from>
    <xdr:to>
      <xdr:col>2</xdr:col>
      <xdr:colOff>0</xdr:colOff>
      <xdr:row>37</xdr:row>
      <xdr:rowOff>0</xdr:rowOff>
    </xdr:to>
    <xdr:sp>
      <xdr:nvSpPr>
        <xdr:cNvPr id="12" name="テキスト 35"/>
        <xdr:cNvSpPr txBox="1">
          <a:spLocks noChangeArrowheads="1"/>
        </xdr:cNvSpPr>
      </xdr:nvSpPr>
      <xdr:spPr>
        <a:xfrm>
          <a:off x="266700" y="6477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一般機械器具製造業</a:t>
          </a:r>
        </a:p>
      </xdr:txBody>
    </xdr:sp>
    <xdr:clientData/>
  </xdr:twoCellAnchor>
  <xdr:twoCellAnchor>
    <xdr:from>
      <xdr:col>1</xdr:col>
      <xdr:colOff>0</xdr:colOff>
      <xdr:row>33</xdr:row>
      <xdr:rowOff>0</xdr:rowOff>
    </xdr:from>
    <xdr:to>
      <xdr:col>2</xdr:col>
      <xdr:colOff>0</xdr:colOff>
      <xdr:row>35</xdr:row>
      <xdr:rowOff>0</xdr:rowOff>
    </xdr:to>
    <xdr:sp>
      <xdr:nvSpPr>
        <xdr:cNvPr id="13" name="テキスト 36"/>
        <xdr:cNvSpPr txBox="1">
          <a:spLocks noChangeArrowheads="1"/>
        </xdr:cNvSpPr>
      </xdr:nvSpPr>
      <xdr:spPr>
        <a:xfrm>
          <a:off x="266700" y="6191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金属製品製造業</a:t>
          </a:r>
        </a:p>
      </xdr:txBody>
    </xdr:sp>
    <xdr:clientData/>
  </xdr:twoCellAnchor>
  <xdr:twoCellAnchor>
    <xdr:from>
      <xdr:col>1</xdr:col>
      <xdr:colOff>0</xdr:colOff>
      <xdr:row>31</xdr:row>
      <xdr:rowOff>0</xdr:rowOff>
    </xdr:from>
    <xdr:to>
      <xdr:col>2</xdr:col>
      <xdr:colOff>0</xdr:colOff>
      <xdr:row>33</xdr:row>
      <xdr:rowOff>0</xdr:rowOff>
    </xdr:to>
    <xdr:sp>
      <xdr:nvSpPr>
        <xdr:cNvPr id="14" name="テキスト 37"/>
        <xdr:cNvSpPr txBox="1">
          <a:spLocks noChangeArrowheads="1"/>
        </xdr:cNvSpPr>
      </xdr:nvSpPr>
      <xdr:spPr>
        <a:xfrm>
          <a:off x="266700" y="5905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その他の非鉄金属製造業</a:t>
          </a:r>
        </a:p>
      </xdr:txBody>
    </xdr:sp>
    <xdr:clientData/>
  </xdr:twoCellAnchor>
  <xdr:twoCellAnchor>
    <xdr:from>
      <xdr:col>1</xdr:col>
      <xdr:colOff>0</xdr:colOff>
      <xdr:row>29</xdr:row>
      <xdr:rowOff>0</xdr:rowOff>
    </xdr:from>
    <xdr:to>
      <xdr:col>2</xdr:col>
      <xdr:colOff>0</xdr:colOff>
      <xdr:row>31</xdr:row>
      <xdr:rowOff>0</xdr:rowOff>
    </xdr:to>
    <xdr:sp>
      <xdr:nvSpPr>
        <xdr:cNvPr id="15" name="テキスト 38"/>
        <xdr:cNvSpPr txBox="1">
          <a:spLocks noChangeArrowheads="1"/>
        </xdr:cNvSpPr>
      </xdr:nvSpPr>
      <xdr:spPr>
        <a:xfrm>
          <a:off x="266700" y="5619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非鉄金属鋳物業</a:t>
          </a:r>
        </a:p>
      </xdr:txBody>
    </xdr:sp>
    <xdr:clientData/>
  </xdr:twoCellAnchor>
  <xdr:twoCellAnchor>
    <xdr:from>
      <xdr:col>1</xdr:col>
      <xdr:colOff>0</xdr:colOff>
      <xdr:row>27</xdr:row>
      <xdr:rowOff>0</xdr:rowOff>
    </xdr:from>
    <xdr:to>
      <xdr:col>2</xdr:col>
      <xdr:colOff>0</xdr:colOff>
      <xdr:row>29</xdr:row>
      <xdr:rowOff>0</xdr:rowOff>
    </xdr:to>
    <xdr:sp>
      <xdr:nvSpPr>
        <xdr:cNvPr id="16" name="テキスト 39"/>
        <xdr:cNvSpPr txBox="1">
          <a:spLocks noChangeArrowheads="1"/>
        </xdr:cNvSpPr>
      </xdr:nvSpPr>
      <xdr:spPr>
        <a:xfrm>
          <a:off x="266700" y="5334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非鉄金属精練圧延業</a:t>
          </a:r>
        </a:p>
      </xdr:txBody>
    </xdr:sp>
    <xdr:clientData/>
  </xdr:twoCellAnchor>
  <xdr:twoCellAnchor>
    <xdr:from>
      <xdr:col>1</xdr:col>
      <xdr:colOff>0</xdr:colOff>
      <xdr:row>25</xdr:row>
      <xdr:rowOff>0</xdr:rowOff>
    </xdr:from>
    <xdr:to>
      <xdr:col>2</xdr:col>
      <xdr:colOff>0</xdr:colOff>
      <xdr:row>27</xdr:row>
      <xdr:rowOff>0</xdr:rowOff>
    </xdr:to>
    <xdr:sp>
      <xdr:nvSpPr>
        <xdr:cNvPr id="17" name="テキスト 40"/>
        <xdr:cNvSpPr txBox="1">
          <a:spLocks noChangeArrowheads="1"/>
        </xdr:cNvSpPr>
      </xdr:nvSpPr>
      <xdr:spPr>
        <a:xfrm>
          <a:off x="266700" y="5048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その他の鉄鋼業</a:t>
          </a:r>
        </a:p>
      </xdr:txBody>
    </xdr:sp>
    <xdr:clientData/>
  </xdr:twoCellAnchor>
  <xdr:twoCellAnchor>
    <xdr:from>
      <xdr:col>1</xdr:col>
      <xdr:colOff>0</xdr:colOff>
      <xdr:row>23</xdr:row>
      <xdr:rowOff>0</xdr:rowOff>
    </xdr:from>
    <xdr:to>
      <xdr:col>2</xdr:col>
      <xdr:colOff>0</xdr:colOff>
      <xdr:row>25</xdr:row>
      <xdr:rowOff>0</xdr:rowOff>
    </xdr:to>
    <xdr:sp>
      <xdr:nvSpPr>
        <xdr:cNvPr id="18" name="テキスト 41"/>
        <xdr:cNvSpPr txBox="1">
          <a:spLocks noChangeArrowheads="1"/>
        </xdr:cNvSpPr>
      </xdr:nvSpPr>
      <xdr:spPr>
        <a:xfrm>
          <a:off x="266700" y="4762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鋳物業</a:t>
          </a:r>
        </a:p>
      </xdr:txBody>
    </xdr:sp>
    <xdr:clientData/>
  </xdr:twoCellAnchor>
  <xdr:twoCellAnchor>
    <xdr:from>
      <xdr:col>1</xdr:col>
      <xdr:colOff>0</xdr:colOff>
      <xdr:row>21</xdr:row>
      <xdr:rowOff>0</xdr:rowOff>
    </xdr:from>
    <xdr:to>
      <xdr:col>2</xdr:col>
      <xdr:colOff>0</xdr:colOff>
      <xdr:row>23</xdr:row>
      <xdr:rowOff>0</xdr:rowOff>
    </xdr:to>
    <xdr:sp>
      <xdr:nvSpPr>
        <xdr:cNvPr id="19" name="テキスト 42"/>
        <xdr:cNvSpPr txBox="1">
          <a:spLocks noChangeArrowheads="1"/>
        </xdr:cNvSpPr>
      </xdr:nvSpPr>
      <xdr:spPr>
        <a:xfrm>
          <a:off x="266700" y="4476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製鉄・製鋼・圧延業</a:t>
          </a:r>
        </a:p>
      </xdr:txBody>
    </xdr:sp>
    <xdr:clientData/>
  </xdr:twoCellAnchor>
  <xdr:twoCellAnchor>
    <xdr:from>
      <xdr:col>1</xdr:col>
      <xdr:colOff>0</xdr:colOff>
      <xdr:row>19</xdr:row>
      <xdr:rowOff>0</xdr:rowOff>
    </xdr:from>
    <xdr:to>
      <xdr:col>2</xdr:col>
      <xdr:colOff>0</xdr:colOff>
      <xdr:row>21</xdr:row>
      <xdr:rowOff>0</xdr:rowOff>
    </xdr:to>
    <xdr:sp>
      <xdr:nvSpPr>
        <xdr:cNvPr id="20" name="テキスト 43"/>
        <xdr:cNvSpPr txBox="1">
          <a:spLocks noChangeArrowheads="1"/>
        </xdr:cNvSpPr>
      </xdr:nvSpPr>
      <xdr:spPr>
        <a:xfrm>
          <a:off x="266700" y="4191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その他の土石製品製造業</a:t>
          </a:r>
        </a:p>
      </xdr:txBody>
    </xdr:sp>
    <xdr:clientData/>
  </xdr:twoCellAnchor>
  <xdr:twoCellAnchor>
    <xdr:from>
      <xdr:col>1</xdr:col>
      <xdr:colOff>0</xdr:colOff>
      <xdr:row>17</xdr:row>
      <xdr:rowOff>0</xdr:rowOff>
    </xdr:from>
    <xdr:to>
      <xdr:col>2</xdr:col>
      <xdr:colOff>0</xdr:colOff>
      <xdr:row>19</xdr:row>
      <xdr:rowOff>0</xdr:rowOff>
    </xdr:to>
    <xdr:sp>
      <xdr:nvSpPr>
        <xdr:cNvPr id="21" name="テキスト 44"/>
        <xdr:cNvSpPr txBox="1">
          <a:spLocks noChangeArrowheads="1"/>
        </xdr:cNvSpPr>
      </xdr:nvSpPr>
      <xdr:spPr>
        <a:xfrm>
          <a:off x="266700" y="3905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その他の窯業</a:t>
          </a:r>
        </a:p>
      </xdr:txBody>
    </xdr:sp>
    <xdr:clientData/>
  </xdr:twoCellAnchor>
  <xdr:twoCellAnchor>
    <xdr:from>
      <xdr:col>1</xdr:col>
      <xdr:colOff>0</xdr:colOff>
      <xdr:row>15</xdr:row>
      <xdr:rowOff>0</xdr:rowOff>
    </xdr:from>
    <xdr:to>
      <xdr:col>2</xdr:col>
      <xdr:colOff>0</xdr:colOff>
      <xdr:row>17</xdr:row>
      <xdr:rowOff>0</xdr:rowOff>
    </xdr:to>
    <xdr:sp>
      <xdr:nvSpPr>
        <xdr:cNvPr id="22" name="テキスト 45"/>
        <xdr:cNvSpPr txBox="1">
          <a:spLocks noChangeArrowheads="1"/>
        </xdr:cNvSpPr>
      </xdr:nvSpPr>
      <xdr:spPr>
        <a:xfrm>
          <a:off x="266700" y="3619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耐火煉瓦製造業</a:t>
          </a:r>
        </a:p>
      </xdr:txBody>
    </xdr:sp>
    <xdr:clientData/>
  </xdr:twoCellAnchor>
  <xdr:twoCellAnchor>
    <xdr:from>
      <xdr:col>1</xdr:col>
      <xdr:colOff>0</xdr:colOff>
      <xdr:row>13</xdr:row>
      <xdr:rowOff>0</xdr:rowOff>
    </xdr:from>
    <xdr:to>
      <xdr:col>2</xdr:col>
      <xdr:colOff>0</xdr:colOff>
      <xdr:row>15</xdr:row>
      <xdr:rowOff>0</xdr:rowOff>
    </xdr:to>
    <xdr:sp>
      <xdr:nvSpPr>
        <xdr:cNvPr id="23" name="テキスト 46"/>
        <xdr:cNvSpPr txBox="1">
          <a:spLocks noChangeArrowheads="1"/>
        </xdr:cNvSpPr>
      </xdr:nvSpPr>
      <xdr:spPr>
        <a:xfrm>
          <a:off x="266700" y="3333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陶磁器製造業</a:t>
          </a:r>
        </a:p>
      </xdr:txBody>
    </xdr:sp>
    <xdr:clientData/>
  </xdr:twoCellAnchor>
  <xdr:twoCellAnchor>
    <xdr:from>
      <xdr:col>1</xdr:col>
      <xdr:colOff>0</xdr:colOff>
      <xdr:row>11</xdr:row>
      <xdr:rowOff>0</xdr:rowOff>
    </xdr:from>
    <xdr:to>
      <xdr:col>2</xdr:col>
      <xdr:colOff>0</xdr:colOff>
      <xdr:row>13</xdr:row>
      <xdr:rowOff>0</xdr:rowOff>
    </xdr:to>
    <xdr:sp>
      <xdr:nvSpPr>
        <xdr:cNvPr id="24" name="テキスト 47"/>
        <xdr:cNvSpPr txBox="1">
          <a:spLocks noChangeArrowheads="1"/>
        </xdr:cNvSpPr>
      </xdr:nvSpPr>
      <xdr:spPr>
        <a:xfrm>
          <a:off x="266700" y="3048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ガラス製造業</a:t>
          </a:r>
        </a:p>
      </xdr:txBody>
    </xdr:sp>
    <xdr:clientData/>
  </xdr:twoCellAnchor>
  <xdr:twoCellAnchor>
    <xdr:from>
      <xdr:col>1</xdr:col>
      <xdr:colOff>0</xdr:colOff>
      <xdr:row>9</xdr:row>
      <xdr:rowOff>0</xdr:rowOff>
    </xdr:from>
    <xdr:to>
      <xdr:col>2</xdr:col>
      <xdr:colOff>0</xdr:colOff>
      <xdr:row>11</xdr:row>
      <xdr:rowOff>0</xdr:rowOff>
    </xdr:to>
    <xdr:sp>
      <xdr:nvSpPr>
        <xdr:cNvPr id="25" name="テキスト 48"/>
        <xdr:cNvSpPr txBox="1">
          <a:spLocks noChangeArrowheads="1"/>
        </xdr:cNvSpPr>
      </xdr:nvSpPr>
      <xdr:spPr>
        <a:xfrm>
          <a:off x="266700" y="2762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セメント製造業</a:t>
          </a:r>
        </a:p>
      </xdr:txBody>
    </xdr:sp>
    <xdr:clientData/>
  </xdr:twoCellAnchor>
  <xdr:twoCellAnchor>
    <xdr:from>
      <xdr:col>1</xdr:col>
      <xdr:colOff>0</xdr:colOff>
      <xdr:row>7</xdr:row>
      <xdr:rowOff>0</xdr:rowOff>
    </xdr:from>
    <xdr:to>
      <xdr:col>2</xdr:col>
      <xdr:colOff>0</xdr:colOff>
      <xdr:row>9</xdr:row>
      <xdr:rowOff>0</xdr:rowOff>
    </xdr:to>
    <xdr:sp>
      <xdr:nvSpPr>
        <xdr:cNvPr id="26" name="テキスト 49"/>
        <xdr:cNvSpPr txBox="1">
          <a:spLocks noChangeArrowheads="1"/>
        </xdr:cNvSpPr>
      </xdr:nvSpPr>
      <xdr:spPr>
        <a:xfrm>
          <a:off x="266700" y="2476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上記以外の化学工業</a:t>
          </a:r>
        </a:p>
      </xdr:txBody>
    </xdr:sp>
    <xdr:clientData/>
  </xdr:twoCellAnchor>
  <xdr:twoCellAnchor>
    <xdr:from>
      <xdr:col>1</xdr:col>
      <xdr:colOff>0</xdr:colOff>
      <xdr:row>5</xdr:row>
      <xdr:rowOff>0</xdr:rowOff>
    </xdr:from>
    <xdr:to>
      <xdr:col>2</xdr:col>
      <xdr:colOff>0</xdr:colOff>
      <xdr:row>7</xdr:row>
      <xdr:rowOff>0</xdr:rowOff>
    </xdr:to>
    <xdr:sp>
      <xdr:nvSpPr>
        <xdr:cNvPr id="27" name="テキスト 50"/>
        <xdr:cNvSpPr txBox="1">
          <a:spLocks noChangeArrowheads="1"/>
        </xdr:cNvSpPr>
      </xdr:nvSpPr>
      <xdr:spPr>
        <a:xfrm>
          <a:off x="266700" y="2190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ゴム製品製造業</a:t>
          </a:r>
        </a:p>
      </xdr:txBody>
    </xdr:sp>
    <xdr:clientData/>
  </xdr:twoCellAnchor>
  <xdr:twoCellAnchor>
    <xdr:from>
      <xdr:col>1</xdr:col>
      <xdr:colOff>0</xdr:colOff>
      <xdr:row>67</xdr:row>
      <xdr:rowOff>0</xdr:rowOff>
    </xdr:from>
    <xdr:to>
      <xdr:col>2</xdr:col>
      <xdr:colOff>0</xdr:colOff>
      <xdr:row>69</xdr:row>
      <xdr:rowOff>0</xdr:rowOff>
    </xdr:to>
    <xdr:sp>
      <xdr:nvSpPr>
        <xdr:cNvPr id="28" name="テキスト 51"/>
        <xdr:cNvSpPr txBox="1">
          <a:spLocks noChangeArrowheads="1"/>
        </xdr:cNvSpPr>
      </xdr:nvSpPr>
      <xdr:spPr>
        <a:xfrm>
          <a:off x="266700" y="11068050"/>
          <a:ext cx="29051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上記以外の建設業</a:t>
          </a:r>
        </a:p>
      </xdr:txBody>
    </xdr:sp>
    <xdr:clientData/>
  </xdr:twoCellAnchor>
  <xdr:twoCellAnchor>
    <xdr:from>
      <xdr:col>1</xdr:col>
      <xdr:colOff>0</xdr:colOff>
      <xdr:row>65</xdr:row>
      <xdr:rowOff>0</xdr:rowOff>
    </xdr:from>
    <xdr:to>
      <xdr:col>2</xdr:col>
      <xdr:colOff>0</xdr:colOff>
      <xdr:row>67</xdr:row>
      <xdr:rowOff>0</xdr:rowOff>
    </xdr:to>
    <xdr:sp>
      <xdr:nvSpPr>
        <xdr:cNvPr id="29" name="テキスト 52"/>
        <xdr:cNvSpPr txBox="1">
          <a:spLocks noChangeArrowheads="1"/>
        </xdr:cNvSpPr>
      </xdr:nvSpPr>
      <xdr:spPr>
        <a:xfrm>
          <a:off x="266700" y="107823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トンネル建設工事業</a:t>
          </a:r>
        </a:p>
      </xdr:txBody>
    </xdr:sp>
    <xdr:clientData/>
  </xdr:twoCellAnchor>
  <xdr:twoCellAnchor>
    <xdr:from>
      <xdr:col>1</xdr:col>
      <xdr:colOff>0</xdr:colOff>
      <xdr:row>63</xdr:row>
      <xdr:rowOff>0</xdr:rowOff>
    </xdr:from>
    <xdr:to>
      <xdr:col>2</xdr:col>
      <xdr:colOff>0</xdr:colOff>
      <xdr:row>65</xdr:row>
      <xdr:rowOff>0</xdr:rowOff>
    </xdr:to>
    <xdr:sp>
      <xdr:nvSpPr>
        <xdr:cNvPr id="30" name="テキスト 53"/>
        <xdr:cNvSpPr txBox="1">
          <a:spLocks noChangeArrowheads="1"/>
        </xdr:cNvSpPr>
      </xdr:nvSpPr>
      <xdr:spPr>
        <a:xfrm>
          <a:off x="266700" y="10487025"/>
          <a:ext cx="29051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小計</a:t>
          </a:r>
        </a:p>
      </xdr:txBody>
    </xdr:sp>
    <xdr:clientData/>
  </xdr:twoCellAnchor>
  <xdr:twoCellAnchor>
    <xdr:from>
      <xdr:col>1</xdr:col>
      <xdr:colOff>0</xdr:colOff>
      <xdr:row>61</xdr:row>
      <xdr:rowOff>0</xdr:rowOff>
    </xdr:from>
    <xdr:to>
      <xdr:col>2</xdr:col>
      <xdr:colOff>0</xdr:colOff>
      <xdr:row>63</xdr:row>
      <xdr:rowOff>0</xdr:rowOff>
    </xdr:to>
    <xdr:sp>
      <xdr:nvSpPr>
        <xdr:cNvPr id="31" name="テキスト 54"/>
        <xdr:cNvSpPr txBox="1">
          <a:spLocks noChangeArrowheads="1"/>
        </xdr:cNvSpPr>
      </xdr:nvSpPr>
      <xdr:spPr>
        <a:xfrm>
          <a:off x="266700" y="102012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a:t>
          </a:r>
        </a:p>
      </xdr:txBody>
    </xdr:sp>
    <xdr:clientData/>
  </xdr:twoCellAnchor>
  <xdr:twoCellAnchor>
    <xdr:from>
      <xdr:col>1</xdr:col>
      <xdr:colOff>0</xdr:colOff>
      <xdr:row>59</xdr:row>
      <xdr:rowOff>0</xdr:rowOff>
    </xdr:from>
    <xdr:to>
      <xdr:col>2</xdr:col>
      <xdr:colOff>0</xdr:colOff>
      <xdr:row>61</xdr:row>
      <xdr:rowOff>0</xdr:rowOff>
    </xdr:to>
    <xdr:sp>
      <xdr:nvSpPr>
        <xdr:cNvPr id="32" name="テキスト 55"/>
        <xdr:cNvSpPr txBox="1">
          <a:spLocks noChangeArrowheads="1"/>
        </xdr:cNvSpPr>
      </xdr:nvSpPr>
      <xdr:spPr>
        <a:xfrm>
          <a:off x="266700" y="99155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石油等鉱業</a:t>
          </a:r>
        </a:p>
      </xdr:txBody>
    </xdr:sp>
    <xdr:clientData/>
  </xdr:twoCellAnchor>
  <xdr:twoCellAnchor>
    <xdr:from>
      <xdr:col>1</xdr:col>
      <xdr:colOff>0</xdr:colOff>
      <xdr:row>57</xdr:row>
      <xdr:rowOff>0</xdr:rowOff>
    </xdr:from>
    <xdr:to>
      <xdr:col>2</xdr:col>
      <xdr:colOff>0</xdr:colOff>
      <xdr:row>59</xdr:row>
      <xdr:rowOff>0</xdr:rowOff>
    </xdr:to>
    <xdr:sp>
      <xdr:nvSpPr>
        <xdr:cNvPr id="33" name="テキスト 56"/>
        <xdr:cNvSpPr txBox="1">
          <a:spLocks noChangeArrowheads="1"/>
        </xdr:cNvSpPr>
      </xdr:nvSpPr>
      <xdr:spPr>
        <a:xfrm>
          <a:off x="266700" y="96297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金属鉱業</a:t>
          </a:r>
        </a:p>
      </xdr:txBody>
    </xdr:sp>
    <xdr:clientData/>
  </xdr:twoCellAnchor>
  <xdr:twoCellAnchor>
    <xdr:from>
      <xdr:col>1</xdr:col>
      <xdr:colOff>0</xdr:colOff>
      <xdr:row>55</xdr:row>
      <xdr:rowOff>0</xdr:rowOff>
    </xdr:from>
    <xdr:to>
      <xdr:col>2</xdr:col>
      <xdr:colOff>0</xdr:colOff>
      <xdr:row>57</xdr:row>
      <xdr:rowOff>0</xdr:rowOff>
    </xdr:to>
    <xdr:sp>
      <xdr:nvSpPr>
        <xdr:cNvPr id="34" name="テキスト 57"/>
        <xdr:cNvSpPr txBox="1">
          <a:spLocks noChangeArrowheads="1"/>
        </xdr:cNvSpPr>
      </xdr:nvSpPr>
      <xdr:spPr>
        <a:xfrm>
          <a:off x="266700" y="93440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その他の土石採取業</a:t>
          </a:r>
        </a:p>
      </xdr:txBody>
    </xdr:sp>
    <xdr:clientData/>
  </xdr:twoCellAnchor>
  <xdr:twoCellAnchor>
    <xdr:from>
      <xdr:col>1</xdr:col>
      <xdr:colOff>0</xdr:colOff>
      <xdr:row>53</xdr:row>
      <xdr:rowOff>0</xdr:rowOff>
    </xdr:from>
    <xdr:to>
      <xdr:col>2</xdr:col>
      <xdr:colOff>0</xdr:colOff>
      <xdr:row>55</xdr:row>
      <xdr:rowOff>0</xdr:rowOff>
    </xdr:to>
    <xdr:sp>
      <xdr:nvSpPr>
        <xdr:cNvPr id="35" name="テキスト 58"/>
        <xdr:cNvSpPr txBox="1">
          <a:spLocks noChangeArrowheads="1"/>
        </xdr:cNvSpPr>
      </xdr:nvSpPr>
      <xdr:spPr>
        <a:xfrm>
          <a:off x="266700" y="90582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砂利採取業</a:t>
          </a:r>
        </a:p>
      </xdr:txBody>
    </xdr:sp>
    <xdr:clientData/>
  </xdr:twoCellAnchor>
  <xdr:twoCellAnchor>
    <xdr:from>
      <xdr:col>1</xdr:col>
      <xdr:colOff>0</xdr:colOff>
      <xdr:row>51</xdr:row>
      <xdr:rowOff>0</xdr:rowOff>
    </xdr:from>
    <xdr:to>
      <xdr:col>2</xdr:col>
      <xdr:colOff>0</xdr:colOff>
      <xdr:row>53</xdr:row>
      <xdr:rowOff>0</xdr:rowOff>
    </xdr:to>
    <xdr:sp>
      <xdr:nvSpPr>
        <xdr:cNvPr id="36" name="テキスト 59"/>
        <xdr:cNvSpPr txBox="1">
          <a:spLocks noChangeArrowheads="1"/>
        </xdr:cNvSpPr>
      </xdr:nvSpPr>
      <xdr:spPr>
        <a:xfrm>
          <a:off x="266700" y="87725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採石業</a:t>
          </a:r>
        </a:p>
      </xdr:txBody>
    </xdr:sp>
    <xdr:clientData/>
  </xdr:twoCellAnchor>
  <xdr:twoCellAnchor>
    <xdr:from>
      <xdr:col>1</xdr:col>
      <xdr:colOff>0</xdr:colOff>
      <xdr:row>49</xdr:row>
      <xdr:rowOff>0</xdr:rowOff>
    </xdr:from>
    <xdr:to>
      <xdr:col>2</xdr:col>
      <xdr:colOff>0</xdr:colOff>
      <xdr:row>51</xdr:row>
      <xdr:rowOff>0</xdr:rowOff>
    </xdr:to>
    <xdr:sp>
      <xdr:nvSpPr>
        <xdr:cNvPr id="37" name="テキスト 60"/>
        <xdr:cNvSpPr txBox="1">
          <a:spLocks noChangeArrowheads="1"/>
        </xdr:cNvSpPr>
      </xdr:nvSpPr>
      <xdr:spPr>
        <a:xfrm>
          <a:off x="266700" y="84867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その他の石炭鉱業</a:t>
          </a:r>
        </a:p>
      </xdr:txBody>
    </xdr:sp>
    <xdr:clientData/>
  </xdr:twoCellAnchor>
  <xdr:twoCellAnchor>
    <xdr:from>
      <xdr:col>1</xdr:col>
      <xdr:colOff>0</xdr:colOff>
      <xdr:row>47</xdr:row>
      <xdr:rowOff>0</xdr:rowOff>
    </xdr:from>
    <xdr:to>
      <xdr:col>2</xdr:col>
      <xdr:colOff>0</xdr:colOff>
      <xdr:row>49</xdr:row>
      <xdr:rowOff>0</xdr:rowOff>
    </xdr:to>
    <xdr:sp>
      <xdr:nvSpPr>
        <xdr:cNvPr id="38" name="テキスト 61"/>
        <xdr:cNvSpPr txBox="1">
          <a:spLocks noChangeArrowheads="1"/>
        </xdr:cNvSpPr>
      </xdr:nvSpPr>
      <xdr:spPr>
        <a:xfrm>
          <a:off x="266700" y="82010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一般石炭鉱業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31"/>
  <sheetViews>
    <sheetView showGridLines="0" tabSelected="1" view="pageBreakPreview" zoomScale="70" zoomScaleNormal="75" zoomScaleSheetLayoutView="70" zoomScalePageLayoutView="0" workbookViewId="0" topLeftCell="A1">
      <pane xSplit="2" ySplit="4" topLeftCell="C5" activePane="bottomRight" state="frozen"/>
      <selection pane="topLeft" activeCell="C5" sqref="C5"/>
      <selection pane="topRight" activeCell="C5" sqref="C5"/>
      <selection pane="bottomLeft" activeCell="C5" sqref="C5"/>
      <selection pane="bottomRight" activeCell="A1" sqref="A1:AD1"/>
    </sheetView>
  </sheetViews>
  <sheetFormatPr defaultColWidth="12.00390625" defaultRowHeight="12"/>
  <cols>
    <col min="1" max="1" width="4.625" style="81" customWidth="1"/>
    <col min="2" max="2" width="66.375" style="81" customWidth="1"/>
    <col min="3" max="8" width="8.125" style="86" customWidth="1"/>
    <col min="9" max="34" width="8.125" style="81" customWidth="1"/>
    <col min="35" max="35" width="13.625" style="81" customWidth="1"/>
    <col min="36" max="49" width="8.125" style="81" customWidth="1"/>
    <col min="50" max="51" width="11.125" style="81" customWidth="1"/>
    <col min="52" max="16384" width="12.00390625" style="81" customWidth="1"/>
  </cols>
  <sheetData>
    <row r="1" spans="1:52" s="76" customFormat="1" ht="29.25" customHeight="1">
      <c r="A1" s="439" t="s">
        <v>57</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t="s">
        <v>57</v>
      </c>
      <c r="AF1" s="439"/>
      <c r="AG1" s="439"/>
      <c r="AH1" s="439"/>
      <c r="AI1" s="439"/>
      <c r="AJ1" s="439"/>
      <c r="AK1" s="439"/>
      <c r="AL1" s="439"/>
      <c r="AM1" s="439"/>
      <c r="AN1" s="439"/>
      <c r="AO1" s="439"/>
      <c r="AP1" s="439"/>
      <c r="AQ1" s="439"/>
      <c r="AR1" s="439"/>
      <c r="AS1" s="439"/>
      <c r="AT1" s="439"/>
      <c r="AU1" s="439"/>
      <c r="AV1" s="439"/>
      <c r="AW1" s="439"/>
      <c r="AX1" s="439"/>
      <c r="AY1" s="439"/>
      <c r="AZ1" s="39"/>
    </row>
    <row r="2" spans="1:52" s="78" customFormat="1" ht="18.75" customHeight="1">
      <c r="A2" s="1"/>
      <c r="B2" s="41" t="s">
        <v>23</v>
      </c>
      <c r="C2" s="448" t="s">
        <v>0</v>
      </c>
      <c r="D2" s="448"/>
      <c r="E2" s="2"/>
      <c r="F2" s="2"/>
      <c r="G2" s="455" t="s">
        <v>22</v>
      </c>
      <c r="H2" s="456"/>
      <c r="I2" s="456"/>
      <c r="J2" s="456"/>
      <c r="K2" s="456"/>
      <c r="L2" s="456"/>
      <c r="M2" s="456"/>
      <c r="N2" s="456"/>
      <c r="O2" s="456"/>
      <c r="P2" s="456"/>
      <c r="Q2" s="456"/>
      <c r="R2" s="456"/>
      <c r="S2" s="456"/>
      <c r="T2" s="457"/>
      <c r="U2" s="460" t="s">
        <v>21</v>
      </c>
      <c r="V2" s="456"/>
      <c r="W2" s="456"/>
      <c r="X2" s="456"/>
      <c r="Y2" s="456"/>
      <c r="Z2" s="456"/>
      <c r="AA2" s="456"/>
      <c r="AB2" s="456"/>
      <c r="AC2" s="456"/>
      <c r="AD2" s="461"/>
      <c r="AE2" s="448" t="s">
        <v>1</v>
      </c>
      <c r="AF2" s="449"/>
      <c r="AG2" s="450" t="s">
        <v>2</v>
      </c>
      <c r="AH2" s="449"/>
      <c r="AI2" s="3" t="s">
        <v>3</v>
      </c>
      <c r="AJ2" s="450" t="s">
        <v>4</v>
      </c>
      <c r="AK2" s="449"/>
      <c r="AL2" s="458" t="s">
        <v>46</v>
      </c>
      <c r="AM2" s="459"/>
      <c r="AN2" s="459"/>
      <c r="AO2" s="459"/>
      <c r="AP2" s="459"/>
      <c r="AQ2" s="459"/>
      <c r="AR2" s="450" t="s">
        <v>5</v>
      </c>
      <c r="AS2" s="449"/>
      <c r="AT2" s="450" t="s">
        <v>18</v>
      </c>
      <c r="AU2" s="449"/>
      <c r="AV2" s="448" t="s">
        <v>19</v>
      </c>
      <c r="AW2" s="448"/>
      <c r="AX2" s="71"/>
      <c r="AY2" s="4"/>
      <c r="AZ2" s="77"/>
    </row>
    <row r="3" spans="1:52" s="80" customFormat="1" ht="12.75" customHeight="1">
      <c r="A3" s="5"/>
      <c r="B3" s="6"/>
      <c r="C3" s="7"/>
      <c r="D3" s="7"/>
      <c r="E3" s="7"/>
      <c r="F3" s="7"/>
      <c r="G3" s="431" t="s">
        <v>6</v>
      </c>
      <c r="H3" s="432"/>
      <c r="I3" s="435" t="s">
        <v>7</v>
      </c>
      <c r="J3" s="432"/>
      <c r="K3" s="437" t="s">
        <v>8</v>
      </c>
      <c r="L3" s="437"/>
      <c r="M3" s="435" t="s">
        <v>9</v>
      </c>
      <c r="N3" s="437"/>
      <c r="O3" s="8"/>
      <c r="P3" s="8"/>
      <c r="Q3" s="435" t="s">
        <v>10</v>
      </c>
      <c r="R3" s="432"/>
      <c r="S3" s="446" t="s">
        <v>53</v>
      </c>
      <c r="T3" s="446"/>
      <c r="U3" s="435" t="s">
        <v>11</v>
      </c>
      <c r="V3" s="432"/>
      <c r="W3" s="435" t="s">
        <v>12</v>
      </c>
      <c r="X3" s="432"/>
      <c r="Y3" s="435" t="s">
        <v>55</v>
      </c>
      <c r="Z3" s="432"/>
      <c r="AA3" s="446" t="s">
        <v>13</v>
      </c>
      <c r="AB3" s="446"/>
      <c r="AC3" s="435" t="s">
        <v>14</v>
      </c>
      <c r="AD3" s="451"/>
      <c r="AE3" s="9"/>
      <c r="AF3" s="10"/>
      <c r="AG3" s="9"/>
      <c r="AH3" s="9"/>
      <c r="AI3" s="453"/>
      <c r="AJ3" s="9"/>
      <c r="AK3" s="9"/>
      <c r="AL3" s="454" t="s">
        <v>56</v>
      </c>
      <c r="AM3" s="432"/>
      <c r="AN3" s="437" t="s">
        <v>15</v>
      </c>
      <c r="AO3" s="432"/>
      <c r="AP3" s="440" t="s">
        <v>54</v>
      </c>
      <c r="AQ3" s="441"/>
      <c r="AR3" s="11"/>
      <c r="AS3" s="12"/>
      <c r="AT3" s="13"/>
      <c r="AU3" s="13"/>
      <c r="AV3" s="11"/>
      <c r="AW3" s="13"/>
      <c r="AX3" s="14"/>
      <c r="AY3" s="15"/>
      <c r="AZ3" s="79"/>
    </row>
    <row r="4" spans="1:52" ht="141.75" customHeight="1">
      <c r="A4" s="16"/>
      <c r="B4" s="40" t="s">
        <v>20</v>
      </c>
      <c r="C4" s="73"/>
      <c r="D4" s="69"/>
      <c r="E4" s="74"/>
      <c r="F4" s="75"/>
      <c r="G4" s="433"/>
      <c r="H4" s="434"/>
      <c r="I4" s="436"/>
      <c r="J4" s="434"/>
      <c r="K4" s="438"/>
      <c r="L4" s="438"/>
      <c r="M4" s="436"/>
      <c r="N4" s="438"/>
      <c r="O4" s="444"/>
      <c r="P4" s="445"/>
      <c r="Q4" s="436"/>
      <c r="R4" s="434"/>
      <c r="S4" s="447"/>
      <c r="T4" s="447"/>
      <c r="U4" s="436"/>
      <c r="V4" s="434"/>
      <c r="W4" s="436"/>
      <c r="X4" s="434"/>
      <c r="Y4" s="436"/>
      <c r="Z4" s="434"/>
      <c r="AA4" s="447"/>
      <c r="AB4" s="447"/>
      <c r="AC4" s="436"/>
      <c r="AD4" s="452"/>
      <c r="AE4" s="438"/>
      <c r="AF4" s="434"/>
      <c r="AG4" s="68"/>
      <c r="AH4" s="69"/>
      <c r="AI4" s="453"/>
      <c r="AJ4" s="68"/>
      <c r="AK4" s="70"/>
      <c r="AL4" s="436"/>
      <c r="AM4" s="434"/>
      <c r="AN4" s="438"/>
      <c r="AO4" s="434"/>
      <c r="AP4" s="442"/>
      <c r="AQ4" s="443"/>
      <c r="AR4" s="68"/>
      <c r="AS4" s="69"/>
      <c r="AT4" s="68"/>
      <c r="AU4" s="69"/>
      <c r="AV4" s="68"/>
      <c r="AW4" s="69"/>
      <c r="AX4" s="68"/>
      <c r="AY4" s="72"/>
      <c r="AZ4" s="21"/>
    </row>
    <row r="5" spans="1:52" ht="30" customHeight="1">
      <c r="A5" s="17"/>
      <c r="B5" s="42" t="s">
        <v>24</v>
      </c>
      <c r="C5" s="53">
        <v>270</v>
      </c>
      <c r="D5" s="49">
        <v>0</v>
      </c>
      <c r="E5" s="54">
        <v>226</v>
      </c>
      <c r="F5" s="49">
        <v>0</v>
      </c>
      <c r="G5" s="18">
        <v>1</v>
      </c>
      <c r="H5" s="49">
        <v>0</v>
      </c>
      <c r="I5" s="47">
        <v>0</v>
      </c>
      <c r="J5" s="48">
        <v>0</v>
      </c>
      <c r="K5" s="18">
        <v>0</v>
      </c>
      <c r="L5" s="49">
        <v>0</v>
      </c>
      <c r="M5" s="19">
        <v>62</v>
      </c>
      <c r="N5" s="49">
        <v>1</v>
      </c>
      <c r="O5" s="19">
        <v>37</v>
      </c>
      <c r="P5" s="49">
        <v>1</v>
      </c>
      <c r="Q5" s="18">
        <v>1</v>
      </c>
      <c r="R5" s="49">
        <v>0</v>
      </c>
      <c r="S5" s="18">
        <v>2</v>
      </c>
      <c r="T5" s="49">
        <v>0</v>
      </c>
      <c r="U5" s="18">
        <v>8</v>
      </c>
      <c r="V5" s="49">
        <v>0</v>
      </c>
      <c r="W5" s="18">
        <v>2</v>
      </c>
      <c r="X5" s="49">
        <v>0</v>
      </c>
      <c r="Y5" s="18">
        <v>0</v>
      </c>
      <c r="Z5" s="49">
        <v>0</v>
      </c>
      <c r="AA5" s="47">
        <v>17</v>
      </c>
      <c r="AB5" s="48">
        <v>0</v>
      </c>
      <c r="AC5" s="18">
        <v>3</v>
      </c>
      <c r="AD5" s="20">
        <v>0</v>
      </c>
      <c r="AE5" s="54">
        <v>0</v>
      </c>
      <c r="AF5" s="49">
        <v>0</v>
      </c>
      <c r="AG5" s="19">
        <v>27</v>
      </c>
      <c r="AH5" s="49">
        <v>0</v>
      </c>
      <c r="AI5" s="55">
        <v>0</v>
      </c>
      <c r="AJ5" s="47">
        <v>0</v>
      </c>
      <c r="AK5" s="48">
        <v>0</v>
      </c>
      <c r="AL5" s="47">
        <v>0</v>
      </c>
      <c r="AM5" s="48">
        <v>0</v>
      </c>
      <c r="AN5" s="19">
        <v>0</v>
      </c>
      <c r="AO5" s="49">
        <v>0</v>
      </c>
      <c r="AP5" s="47">
        <v>0</v>
      </c>
      <c r="AQ5" s="48">
        <v>0</v>
      </c>
      <c r="AR5" s="19">
        <v>2</v>
      </c>
      <c r="AS5" s="49">
        <v>1</v>
      </c>
      <c r="AT5" s="19">
        <v>3</v>
      </c>
      <c r="AU5" s="49">
        <v>2</v>
      </c>
      <c r="AV5" s="19">
        <v>6</v>
      </c>
      <c r="AW5" s="49">
        <v>0</v>
      </c>
      <c r="AX5" s="19">
        <f>SUM(C5,G5,I5,K5,M5,Q5,S5,U5,W5,Y5,AA5,AC5,AE5,AG5,AI5,AJ5,AL5,AN5,AP5,AR5,AT5,AV5)</f>
        <v>404</v>
      </c>
      <c r="AY5" s="20">
        <f aca="true" t="shared" si="0" ref="AY5:AY15">SUM(D5,H5,J5,L5,N5,R5,T5,V5,X5,Z5,AB5,AD5,AF5,AH5,AK5,AM5,AO5,AQ5,AS5,AU5,AW5)</f>
        <v>4</v>
      </c>
      <c r="AZ5" s="21"/>
    </row>
    <row r="6" spans="1:52" s="82" customFormat="1" ht="30" customHeight="1">
      <c r="A6" s="17"/>
      <c r="B6" s="42" t="s">
        <v>25</v>
      </c>
      <c r="C6" s="56">
        <v>14</v>
      </c>
      <c r="D6" s="49">
        <v>0</v>
      </c>
      <c r="E6" s="47">
        <v>11</v>
      </c>
      <c r="F6" s="49">
        <v>0</v>
      </c>
      <c r="G6" s="19">
        <v>0</v>
      </c>
      <c r="H6" s="49">
        <v>0</v>
      </c>
      <c r="I6" s="19">
        <v>0</v>
      </c>
      <c r="J6" s="49">
        <v>0</v>
      </c>
      <c r="K6" s="19">
        <v>0</v>
      </c>
      <c r="L6" s="49">
        <v>0</v>
      </c>
      <c r="M6" s="19">
        <v>4</v>
      </c>
      <c r="N6" s="49">
        <v>0</v>
      </c>
      <c r="O6" s="19">
        <v>4</v>
      </c>
      <c r="P6" s="49">
        <v>0</v>
      </c>
      <c r="Q6" s="19">
        <v>0</v>
      </c>
      <c r="R6" s="49">
        <v>0</v>
      </c>
      <c r="S6" s="19">
        <v>0</v>
      </c>
      <c r="T6" s="49">
        <v>0</v>
      </c>
      <c r="U6" s="19">
        <v>0</v>
      </c>
      <c r="V6" s="49">
        <v>0</v>
      </c>
      <c r="W6" s="19">
        <v>1</v>
      </c>
      <c r="X6" s="49">
        <v>0</v>
      </c>
      <c r="Y6" s="19">
        <v>0</v>
      </c>
      <c r="Z6" s="49">
        <v>0</v>
      </c>
      <c r="AA6" s="22">
        <v>2</v>
      </c>
      <c r="AB6" s="49">
        <v>0</v>
      </c>
      <c r="AC6" s="22">
        <v>0</v>
      </c>
      <c r="AD6" s="23">
        <v>0</v>
      </c>
      <c r="AE6" s="47">
        <v>0</v>
      </c>
      <c r="AF6" s="49">
        <v>0</v>
      </c>
      <c r="AG6" s="19">
        <v>3</v>
      </c>
      <c r="AH6" s="49">
        <v>2</v>
      </c>
      <c r="AI6" s="57">
        <v>0</v>
      </c>
      <c r="AJ6" s="58">
        <v>0</v>
      </c>
      <c r="AK6" s="49">
        <v>0</v>
      </c>
      <c r="AL6" s="22">
        <v>0</v>
      </c>
      <c r="AM6" s="49">
        <v>0</v>
      </c>
      <c r="AN6" s="19">
        <v>0</v>
      </c>
      <c r="AO6" s="49">
        <v>0</v>
      </c>
      <c r="AP6" s="22">
        <v>0</v>
      </c>
      <c r="AQ6" s="50">
        <v>0</v>
      </c>
      <c r="AR6" s="19">
        <v>0</v>
      </c>
      <c r="AS6" s="49">
        <v>0</v>
      </c>
      <c r="AT6" s="19">
        <v>0</v>
      </c>
      <c r="AU6" s="49">
        <v>0</v>
      </c>
      <c r="AV6" s="19">
        <v>0</v>
      </c>
      <c r="AW6" s="49">
        <v>0</v>
      </c>
      <c r="AX6" s="19">
        <f aca="true" t="shared" si="1" ref="AX6:AX14">SUM(C6,G6,I6,K6,M6,Q6,S6,U6,W6,Y6,AA6,AC6,AE6,AG6,AI6,AJ6,AL6,AN6,AP6,AR6,AT6,AV6)</f>
        <v>24</v>
      </c>
      <c r="AY6" s="23">
        <f t="shared" si="0"/>
        <v>2</v>
      </c>
      <c r="AZ6" s="21"/>
    </row>
    <row r="7" spans="1:52" ht="30" customHeight="1">
      <c r="A7" s="17"/>
      <c r="B7" s="42" t="s">
        <v>26</v>
      </c>
      <c r="C7" s="56">
        <v>30</v>
      </c>
      <c r="D7" s="49">
        <v>0</v>
      </c>
      <c r="E7" s="47">
        <v>19</v>
      </c>
      <c r="F7" s="49">
        <v>0</v>
      </c>
      <c r="G7" s="19">
        <v>0</v>
      </c>
      <c r="H7" s="49">
        <v>0</v>
      </c>
      <c r="I7" s="19">
        <v>0</v>
      </c>
      <c r="J7" s="49">
        <v>0</v>
      </c>
      <c r="K7" s="19">
        <v>0</v>
      </c>
      <c r="L7" s="49">
        <v>0</v>
      </c>
      <c r="M7" s="19">
        <v>7</v>
      </c>
      <c r="N7" s="49">
        <v>0</v>
      </c>
      <c r="O7" s="19">
        <v>7</v>
      </c>
      <c r="P7" s="49">
        <v>0</v>
      </c>
      <c r="Q7" s="19">
        <v>0</v>
      </c>
      <c r="R7" s="49">
        <v>0</v>
      </c>
      <c r="S7" s="19">
        <v>0</v>
      </c>
      <c r="T7" s="49">
        <v>0</v>
      </c>
      <c r="U7" s="19">
        <v>0</v>
      </c>
      <c r="V7" s="49">
        <v>0</v>
      </c>
      <c r="W7" s="19">
        <v>0</v>
      </c>
      <c r="X7" s="49">
        <v>0</v>
      </c>
      <c r="Y7" s="19">
        <v>0</v>
      </c>
      <c r="Z7" s="49">
        <v>0</v>
      </c>
      <c r="AA7" s="19">
        <v>3</v>
      </c>
      <c r="AB7" s="49">
        <v>0</v>
      </c>
      <c r="AC7" s="19">
        <v>1</v>
      </c>
      <c r="AD7" s="23">
        <v>0</v>
      </c>
      <c r="AE7" s="47">
        <v>0</v>
      </c>
      <c r="AF7" s="49">
        <v>0</v>
      </c>
      <c r="AG7" s="19">
        <v>0</v>
      </c>
      <c r="AH7" s="49">
        <v>0</v>
      </c>
      <c r="AI7" s="57">
        <v>0</v>
      </c>
      <c r="AJ7" s="47">
        <v>0</v>
      </c>
      <c r="AK7" s="49">
        <v>0</v>
      </c>
      <c r="AL7" s="19">
        <v>0</v>
      </c>
      <c r="AM7" s="49">
        <v>0</v>
      </c>
      <c r="AN7" s="19">
        <v>0</v>
      </c>
      <c r="AO7" s="49">
        <v>0</v>
      </c>
      <c r="AP7" s="19">
        <v>0</v>
      </c>
      <c r="AQ7" s="49">
        <v>0</v>
      </c>
      <c r="AR7" s="19">
        <v>1</v>
      </c>
      <c r="AS7" s="49">
        <v>1</v>
      </c>
      <c r="AT7" s="19">
        <v>0</v>
      </c>
      <c r="AU7" s="49">
        <v>0</v>
      </c>
      <c r="AV7" s="19">
        <v>1</v>
      </c>
      <c r="AW7" s="49">
        <v>0</v>
      </c>
      <c r="AX7" s="19">
        <f t="shared" si="1"/>
        <v>43</v>
      </c>
      <c r="AY7" s="23">
        <f t="shared" si="0"/>
        <v>1</v>
      </c>
      <c r="AZ7" s="21"/>
    </row>
    <row r="8" spans="1:52" ht="30" customHeight="1">
      <c r="A8" s="17"/>
      <c r="B8" s="42" t="s">
        <v>16</v>
      </c>
      <c r="C8" s="56">
        <v>38</v>
      </c>
      <c r="D8" s="49">
        <v>0</v>
      </c>
      <c r="E8" s="47">
        <v>35</v>
      </c>
      <c r="F8" s="49">
        <v>0</v>
      </c>
      <c r="G8" s="19">
        <v>0</v>
      </c>
      <c r="H8" s="49">
        <v>0</v>
      </c>
      <c r="I8" s="19">
        <v>0</v>
      </c>
      <c r="J8" s="49">
        <v>0</v>
      </c>
      <c r="K8" s="19">
        <v>0</v>
      </c>
      <c r="L8" s="49">
        <v>0</v>
      </c>
      <c r="M8" s="19">
        <v>12</v>
      </c>
      <c r="N8" s="49">
        <v>1</v>
      </c>
      <c r="O8" s="19">
        <v>10</v>
      </c>
      <c r="P8" s="49">
        <v>1</v>
      </c>
      <c r="Q8" s="19">
        <v>0</v>
      </c>
      <c r="R8" s="49">
        <v>0</v>
      </c>
      <c r="S8" s="19">
        <v>0</v>
      </c>
      <c r="T8" s="49">
        <v>0</v>
      </c>
      <c r="U8" s="19">
        <v>0</v>
      </c>
      <c r="V8" s="49">
        <v>0</v>
      </c>
      <c r="W8" s="19">
        <v>0</v>
      </c>
      <c r="X8" s="49">
        <v>0</v>
      </c>
      <c r="Y8" s="19">
        <v>0</v>
      </c>
      <c r="Z8" s="49">
        <v>0</v>
      </c>
      <c r="AA8" s="19">
        <v>2</v>
      </c>
      <c r="AB8" s="49">
        <v>0</v>
      </c>
      <c r="AC8" s="19">
        <v>2</v>
      </c>
      <c r="AD8" s="23">
        <v>0</v>
      </c>
      <c r="AE8" s="47">
        <v>0</v>
      </c>
      <c r="AF8" s="49">
        <v>0</v>
      </c>
      <c r="AG8" s="19">
        <v>4</v>
      </c>
      <c r="AH8" s="49">
        <v>0</v>
      </c>
      <c r="AI8" s="57">
        <v>0</v>
      </c>
      <c r="AJ8" s="47">
        <v>0</v>
      </c>
      <c r="AK8" s="49">
        <v>0</v>
      </c>
      <c r="AL8" s="19">
        <v>0</v>
      </c>
      <c r="AM8" s="49">
        <v>0</v>
      </c>
      <c r="AN8" s="19">
        <v>0</v>
      </c>
      <c r="AO8" s="49">
        <v>0</v>
      </c>
      <c r="AP8" s="19">
        <v>0</v>
      </c>
      <c r="AQ8" s="49">
        <v>0</v>
      </c>
      <c r="AR8" s="19">
        <v>1</v>
      </c>
      <c r="AS8" s="49">
        <v>1</v>
      </c>
      <c r="AT8" s="19">
        <v>1</v>
      </c>
      <c r="AU8" s="49">
        <v>0</v>
      </c>
      <c r="AV8" s="19">
        <v>0</v>
      </c>
      <c r="AW8" s="49">
        <v>0</v>
      </c>
      <c r="AX8" s="19">
        <f>SUM(C8,G8,I8,K8,M8,Q8,S8,U8,W8,Y8,AA8,AC8,AE8,AG8,AI8,AJ8,AL8,AN8,AP8,AR8,AT8,AV8)</f>
        <v>60</v>
      </c>
      <c r="AY8" s="23">
        <f t="shared" si="0"/>
        <v>2</v>
      </c>
      <c r="AZ8" s="21"/>
    </row>
    <row r="9" spans="1:52" ht="30" customHeight="1">
      <c r="A9" s="17"/>
      <c r="B9" s="42" t="s">
        <v>27</v>
      </c>
      <c r="C9" s="56">
        <v>66</v>
      </c>
      <c r="D9" s="49">
        <v>0</v>
      </c>
      <c r="E9" s="47">
        <v>53</v>
      </c>
      <c r="F9" s="49">
        <v>0</v>
      </c>
      <c r="G9" s="19">
        <v>0</v>
      </c>
      <c r="H9" s="49">
        <v>0</v>
      </c>
      <c r="I9" s="19">
        <v>0</v>
      </c>
      <c r="J9" s="49">
        <v>0</v>
      </c>
      <c r="K9" s="19">
        <v>0</v>
      </c>
      <c r="L9" s="49">
        <v>0</v>
      </c>
      <c r="M9" s="19">
        <v>26</v>
      </c>
      <c r="N9" s="49">
        <v>0</v>
      </c>
      <c r="O9" s="19">
        <v>22</v>
      </c>
      <c r="P9" s="49">
        <v>0</v>
      </c>
      <c r="Q9" s="19">
        <v>0</v>
      </c>
      <c r="R9" s="49">
        <v>0</v>
      </c>
      <c r="S9" s="19">
        <v>1</v>
      </c>
      <c r="T9" s="49">
        <v>0</v>
      </c>
      <c r="U9" s="19">
        <v>3</v>
      </c>
      <c r="V9" s="49">
        <v>0</v>
      </c>
      <c r="W9" s="19">
        <v>1</v>
      </c>
      <c r="X9" s="49">
        <v>0</v>
      </c>
      <c r="Y9" s="19">
        <v>0</v>
      </c>
      <c r="Z9" s="49">
        <v>0</v>
      </c>
      <c r="AA9" s="19">
        <v>5</v>
      </c>
      <c r="AB9" s="49">
        <v>0</v>
      </c>
      <c r="AC9" s="19">
        <v>1</v>
      </c>
      <c r="AD9" s="23">
        <v>0</v>
      </c>
      <c r="AE9" s="47">
        <v>0</v>
      </c>
      <c r="AF9" s="49">
        <v>0</v>
      </c>
      <c r="AG9" s="19">
        <v>23</v>
      </c>
      <c r="AH9" s="49">
        <v>1</v>
      </c>
      <c r="AI9" s="57">
        <v>4</v>
      </c>
      <c r="AJ9" s="47">
        <v>1</v>
      </c>
      <c r="AK9" s="49">
        <v>0</v>
      </c>
      <c r="AL9" s="19">
        <v>0</v>
      </c>
      <c r="AM9" s="49">
        <v>0</v>
      </c>
      <c r="AN9" s="19">
        <v>0</v>
      </c>
      <c r="AO9" s="49">
        <v>0</v>
      </c>
      <c r="AP9" s="19">
        <v>0</v>
      </c>
      <c r="AQ9" s="49">
        <v>0</v>
      </c>
      <c r="AR9" s="19">
        <v>0</v>
      </c>
      <c r="AS9" s="49">
        <v>0</v>
      </c>
      <c r="AT9" s="19">
        <v>2</v>
      </c>
      <c r="AU9" s="49">
        <v>0</v>
      </c>
      <c r="AV9" s="19">
        <v>4</v>
      </c>
      <c r="AW9" s="49">
        <v>0</v>
      </c>
      <c r="AX9" s="19">
        <f t="shared" si="1"/>
        <v>137</v>
      </c>
      <c r="AY9" s="23">
        <f t="shared" si="0"/>
        <v>1</v>
      </c>
      <c r="AZ9" s="83"/>
    </row>
    <row r="10" spans="1:52" ht="30" customHeight="1">
      <c r="A10" s="17"/>
      <c r="B10" s="42" t="s">
        <v>28</v>
      </c>
      <c r="C10" s="56">
        <v>30</v>
      </c>
      <c r="D10" s="49">
        <v>0</v>
      </c>
      <c r="E10" s="47">
        <v>22</v>
      </c>
      <c r="F10" s="49">
        <v>0</v>
      </c>
      <c r="G10" s="19">
        <v>0</v>
      </c>
      <c r="H10" s="49">
        <v>0</v>
      </c>
      <c r="I10" s="19">
        <v>0</v>
      </c>
      <c r="J10" s="49">
        <v>0</v>
      </c>
      <c r="K10" s="19">
        <v>0</v>
      </c>
      <c r="L10" s="49">
        <v>0</v>
      </c>
      <c r="M10" s="19">
        <v>14</v>
      </c>
      <c r="N10" s="49">
        <v>1</v>
      </c>
      <c r="O10" s="19">
        <v>12</v>
      </c>
      <c r="P10" s="49">
        <v>1</v>
      </c>
      <c r="Q10" s="19">
        <v>1</v>
      </c>
      <c r="R10" s="49">
        <v>0</v>
      </c>
      <c r="S10" s="19">
        <v>1</v>
      </c>
      <c r="T10" s="49">
        <v>0</v>
      </c>
      <c r="U10" s="19">
        <v>0</v>
      </c>
      <c r="V10" s="49">
        <v>0</v>
      </c>
      <c r="W10" s="19">
        <v>0</v>
      </c>
      <c r="X10" s="49">
        <v>0</v>
      </c>
      <c r="Y10" s="19">
        <v>1</v>
      </c>
      <c r="Z10" s="49">
        <v>0</v>
      </c>
      <c r="AA10" s="19">
        <v>0</v>
      </c>
      <c r="AB10" s="49">
        <v>0</v>
      </c>
      <c r="AC10" s="19">
        <v>0</v>
      </c>
      <c r="AD10" s="23">
        <v>0</v>
      </c>
      <c r="AE10" s="47">
        <v>0</v>
      </c>
      <c r="AF10" s="49">
        <v>0</v>
      </c>
      <c r="AG10" s="19">
        <v>1</v>
      </c>
      <c r="AH10" s="49">
        <v>0</v>
      </c>
      <c r="AI10" s="57">
        <v>35</v>
      </c>
      <c r="AJ10" s="47">
        <v>0</v>
      </c>
      <c r="AK10" s="49">
        <v>0</v>
      </c>
      <c r="AL10" s="19">
        <v>0</v>
      </c>
      <c r="AM10" s="49">
        <v>0</v>
      </c>
      <c r="AN10" s="19">
        <v>1</v>
      </c>
      <c r="AO10" s="49">
        <v>0</v>
      </c>
      <c r="AP10" s="19">
        <v>0</v>
      </c>
      <c r="AQ10" s="49">
        <v>0</v>
      </c>
      <c r="AR10" s="19">
        <v>0</v>
      </c>
      <c r="AS10" s="49">
        <v>0</v>
      </c>
      <c r="AT10" s="19">
        <v>2</v>
      </c>
      <c r="AU10" s="49">
        <v>1</v>
      </c>
      <c r="AV10" s="19">
        <v>0</v>
      </c>
      <c r="AW10" s="49">
        <v>0</v>
      </c>
      <c r="AX10" s="19">
        <f t="shared" si="1"/>
        <v>86</v>
      </c>
      <c r="AY10" s="23">
        <f t="shared" si="0"/>
        <v>2</v>
      </c>
      <c r="AZ10" s="21"/>
    </row>
    <row r="11" spans="1:52" ht="30" customHeight="1">
      <c r="A11" s="17"/>
      <c r="B11" s="42" t="s">
        <v>29</v>
      </c>
      <c r="C11" s="56">
        <v>44</v>
      </c>
      <c r="D11" s="49">
        <v>0</v>
      </c>
      <c r="E11" s="47">
        <v>34</v>
      </c>
      <c r="F11" s="49">
        <v>0</v>
      </c>
      <c r="G11" s="19">
        <v>0</v>
      </c>
      <c r="H11" s="49">
        <v>0</v>
      </c>
      <c r="I11" s="22">
        <v>0</v>
      </c>
      <c r="J11" s="49">
        <v>0</v>
      </c>
      <c r="K11" s="19">
        <v>0</v>
      </c>
      <c r="L11" s="49">
        <v>0</v>
      </c>
      <c r="M11" s="22">
        <v>28</v>
      </c>
      <c r="N11" s="49">
        <v>0</v>
      </c>
      <c r="O11" s="22">
        <v>6</v>
      </c>
      <c r="P11" s="49">
        <v>0</v>
      </c>
      <c r="Q11" s="19">
        <v>0</v>
      </c>
      <c r="R11" s="49">
        <v>0</v>
      </c>
      <c r="S11" s="47">
        <v>0</v>
      </c>
      <c r="T11" s="50">
        <v>0</v>
      </c>
      <c r="U11" s="19">
        <v>1</v>
      </c>
      <c r="V11" s="49">
        <v>0</v>
      </c>
      <c r="W11" s="19">
        <v>0</v>
      </c>
      <c r="X11" s="49">
        <v>0</v>
      </c>
      <c r="Y11" s="19">
        <v>0</v>
      </c>
      <c r="Z11" s="49">
        <v>0</v>
      </c>
      <c r="AA11" s="19">
        <v>3</v>
      </c>
      <c r="AB11" s="49">
        <v>0</v>
      </c>
      <c r="AC11" s="19">
        <v>1</v>
      </c>
      <c r="AD11" s="23">
        <v>0</v>
      </c>
      <c r="AE11" s="58">
        <v>0</v>
      </c>
      <c r="AF11" s="49">
        <v>0</v>
      </c>
      <c r="AG11" s="22">
        <v>6</v>
      </c>
      <c r="AH11" s="49">
        <v>3</v>
      </c>
      <c r="AI11" s="59">
        <v>9</v>
      </c>
      <c r="AJ11" s="47">
        <v>0</v>
      </c>
      <c r="AK11" s="49">
        <v>0</v>
      </c>
      <c r="AL11" s="19">
        <v>0</v>
      </c>
      <c r="AM11" s="49">
        <v>0</v>
      </c>
      <c r="AN11" s="22">
        <v>0</v>
      </c>
      <c r="AO11" s="49">
        <v>0</v>
      </c>
      <c r="AP11" s="19">
        <v>0</v>
      </c>
      <c r="AQ11" s="49">
        <v>0</v>
      </c>
      <c r="AR11" s="22">
        <v>0</v>
      </c>
      <c r="AS11" s="49">
        <v>0</v>
      </c>
      <c r="AT11" s="22">
        <v>1</v>
      </c>
      <c r="AU11" s="49">
        <v>0</v>
      </c>
      <c r="AV11" s="22">
        <v>2</v>
      </c>
      <c r="AW11" s="49">
        <v>0</v>
      </c>
      <c r="AX11" s="22">
        <f t="shared" si="1"/>
        <v>95</v>
      </c>
      <c r="AY11" s="23">
        <f t="shared" si="0"/>
        <v>3</v>
      </c>
      <c r="AZ11" s="21"/>
    </row>
    <row r="12" spans="1:52" ht="30" customHeight="1">
      <c r="A12" s="17"/>
      <c r="B12" s="42" t="s">
        <v>30</v>
      </c>
      <c r="C12" s="56">
        <v>126</v>
      </c>
      <c r="D12" s="49">
        <v>0</v>
      </c>
      <c r="E12" s="47">
        <v>97</v>
      </c>
      <c r="F12" s="49">
        <v>0</v>
      </c>
      <c r="G12" s="19">
        <v>0</v>
      </c>
      <c r="H12" s="49">
        <v>0</v>
      </c>
      <c r="I12" s="22">
        <v>0</v>
      </c>
      <c r="J12" s="49">
        <v>0</v>
      </c>
      <c r="K12" s="19">
        <v>0</v>
      </c>
      <c r="L12" s="49">
        <v>0</v>
      </c>
      <c r="M12" s="22">
        <v>25</v>
      </c>
      <c r="N12" s="49">
        <v>0</v>
      </c>
      <c r="O12" s="22">
        <v>18</v>
      </c>
      <c r="P12" s="49">
        <v>0</v>
      </c>
      <c r="Q12" s="19">
        <v>0</v>
      </c>
      <c r="R12" s="49">
        <v>0</v>
      </c>
      <c r="S12" s="22">
        <v>0</v>
      </c>
      <c r="T12" s="49">
        <v>0</v>
      </c>
      <c r="U12" s="22">
        <v>5</v>
      </c>
      <c r="V12" s="49">
        <v>0</v>
      </c>
      <c r="W12" s="22">
        <v>1</v>
      </c>
      <c r="X12" s="49">
        <v>0</v>
      </c>
      <c r="Y12" s="22">
        <v>0</v>
      </c>
      <c r="Z12" s="49">
        <v>0</v>
      </c>
      <c r="AA12" s="19">
        <v>6</v>
      </c>
      <c r="AB12" s="49">
        <v>0</v>
      </c>
      <c r="AC12" s="19">
        <v>1</v>
      </c>
      <c r="AD12" s="23">
        <v>0</v>
      </c>
      <c r="AE12" s="58">
        <v>0</v>
      </c>
      <c r="AF12" s="49">
        <v>0</v>
      </c>
      <c r="AG12" s="22">
        <v>26</v>
      </c>
      <c r="AH12" s="49">
        <v>0</v>
      </c>
      <c r="AI12" s="59">
        <v>8</v>
      </c>
      <c r="AJ12" s="47">
        <v>0</v>
      </c>
      <c r="AK12" s="49">
        <v>0</v>
      </c>
      <c r="AL12" s="19">
        <v>0</v>
      </c>
      <c r="AM12" s="49">
        <v>0</v>
      </c>
      <c r="AN12" s="22">
        <v>0</v>
      </c>
      <c r="AO12" s="49">
        <v>0</v>
      </c>
      <c r="AP12" s="19">
        <v>0</v>
      </c>
      <c r="AQ12" s="49">
        <v>0</v>
      </c>
      <c r="AR12" s="22">
        <v>1</v>
      </c>
      <c r="AS12" s="49">
        <v>0</v>
      </c>
      <c r="AT12" s="22">
        <v>0</v>
      </c>
      <c r="AU12" s="49">
        <v>0</v>
      </c>
      <c r="AV12" s="22">
        <v>2</v>
      </c>
      <c r="AW12" s="49">
        <v>1</v>
      </c>
      <c r="AX12" s="22">
        <f t="shared" si="1"/>
        <v>201</v>
      </c>
      <c r="AY12" s="23">
        <f t="shared" si="0"/>
        <v>1</v>
      </c>
      <c r="AZ12" s="21"/>
    </row>
    <row r="13" spans="1:52" ht="30" customHeight="1">
      <c r="A13" s="17"/>
      <c r="B13" s="42" t="s">
        <v>31</v>
      </c>
      <c r="C13" s="56">
        <v>259</v>
      </c>
      <c r="D13" s="49">
        <v>0</v>
      </c>
      <c r="E13" s="47">
        <v>220</v>
      </c>
      <c r="F13" s="49">
        <v>0</v>
      </c>
      <c r="G13" s="19">
        <v>2</v>
      </c>
      <c r="H13" s="49">
        <v>0</v>
      </c>
      <c r="I13" s="22">
        <v>0</v>
      </c>
      <c r="J13" s="49">
        <v>0</v>
      </c>
      <c r="K13" s="19">
        <v>0</v>
      </c>
      <c r="L13" s="49">
        <v>0</v>
      </c>
      <c r="M13" s="22">
        <v>44</v>
      </c>
      <c r="N13" s="49">
        <v>1</v>
      </c>
      <c r="O13" s="22">
        <v>37</v>
      </c>
      <c r="P13" s="49">
        <v>1</v>
      </c>
      <c r="Q13" s="19">
        <v>1</v>
      </c>
      <c r="R13" s="49">
        <v>0</v>
      </c>
      <c r="S13" s="19">
        <v>1</v>
      </c>
      <c r="T13" s="49">
        <v>0</v>
      </c>
      <c r="U13" s="19">
        <v>2</v>
      </c>
      <c r="V13" s="49">
        <v>0</v>
      </c>
      <c r="W13" s="19">
        <v>1</v>
      </c>
      <c r="X13" s="49">
        <v>0</v>
      </c>
      <c r="Y13" s="19">
        <v>2</v>
      </c>
      <c r="Z13" s="49">
        <v>0</v>
      </c>
      <c r="AA13" s="19">
        <v>19</v>
      </c>
      <c r="AB13" s="49">
        <v>0</v>
      </c>
      <c r="AC13" s="19">
        <v>4</v>
      </c>
      <c r="AD13" s="23">
        <v>0</v>
      </c>
      <c r="AE13" s="58">
        <v>0</v>
      </c>
      <c r="AF13" s="49">
        <v>0</v>
      </c>
      <c r="AG13" s="22">
        <v>15</v>
      </c>
      <c r="AH13" s="49">
        <v>0</v>
      </c>
      <c r="AI13" s="59">
        <v>16</v>
      </c>
      <c r="AJ13" s="47">
        <v>4</v>
      </c>
      <c r="AK13" s="49">
        <v>0</v>
      </c>
      <c r="AL13" s="19">
        <v>0</v>
      </c>
      <c r="AM13" s="49">
        <v>0</v>
      </c>
      <c r="AN13" s="22">
        <v>0</v>
      </c>
      <c r="AO13" s="49">
        <v>0</v>
      </c>
      <c r="AP13" s="19">
        <v>0</v>
      </c>
      <c r="AQ13" s="49">
        <v>0</v>
      </c>
      <c r="AR13" s="22">
        <v>1</v>
      </c>
      <c r="AS13" s="49">
        <v>0</v>
      </c>
      <c r="AT13" s="22">
        <v>1</v>
      </c>
      <c r="AU13" s="49">
        <v>1</v>
      </c>
      <c r="AV13" s="22">
        <v>5</v>
      </c>
      <c r="AW13" s="49">
        <v>0</v>
      </c>
      <c r="AX13" s="22">
        <f t="shared" si="1"/>
        <v>377</v>
      </c>
      <c r="AY13" s="23">
        <f t="shared" si="0"/>
        <v>2</v>
      </c>
      <c r="AZ13" s="21"/>
    </row>
    <row r="14" spans="1:52" ht="30" customHeight="1">
      <c r="A14" s="17"/>
      <c r="B14" s="42" t="s">
        <v>32</v>
      </c>
      <c r="C14" s="56">
        <v>7</v>
      </c>
      <c r="D14" s="49">
        <v>0</v>
      </c>
      <c r="E14" s="47">
        <v>5</v>
      </c>
      <c r="F14" s="49">
        <v>0</v>
      </c>
      <c r="G14" s="19">
        <v>0</v>
      </c>
      <c r="H14" s="49">
        <v>0</v>
      </c>
      <c r="I14" s="19">
        <v>0</v>
      </c>
      <c r="J14" s="49">
        <v>0</v>
      </c>
      <c r="K14" s="19">
        <v>0</v>
      </c>
      <c r="L14" s="49">
        <v>0</v>
      </c>
      <c r="M14" s="19">
        <v>2</v>
      </c>
      <c r="N14" s="49">
        <v>0</v>
      </c>
      <c r="O14" s="19">
        <v>2</v>
      </c>
      <c r="P14" s="49">
        <v>0</v>
      </c>
      <c r="Q14" s="19">
        <v>0</v>
      </c>
      <c r="R14" s="49">
        <v>0</v>
      </c>
      <c r="S14" s="19">
        <v>0</v>
      </c>
      <c r="T14" s="49">
        <v>0</v>
      </c>
      <c r="U14" s="19">
        <v>0</v>
      </c>
      <c r="V14" s="49">
        <v>0</v>
      </c>
      <c r="W14" s="19">
        <v>0</v>
      </c>
      <c r="X14" s="49">
        <v>0</v>
      </c>
      <c r="Y14" s="19">
        <v>0</v>
      </c>
      <c r="Z14" s="49">
        <v>0</v>
      </c>
      <c r="AA14" s="19">
        <v>0</v>
      </c>
      <c r="AB14" s="49">
        <v>0</v>
      </c>
      <c r="AC14" s="19">
        <v>0</v>
      </c>
      <c r="AD14" s="23">
        <v>0</v>
      </c>
      <c r="AE14" s="47">
        <v>0</v>
      </c>
      <c r="AF14" s="49">
        <v>0</v>
      </c>
      <c r="AG14" s="19">
        <v>0</v>
      </c>
      <c r="AH14" s="49">
        <v>0</v>
      </c>
      <c r="AI14" s="57">
        <v>0</v>
      </c>
      <c r="AJ14" s="47">
        <v>0</v>
      </c>
      <c r="AK14" s="49">
        <v>0</v>
      </c>
      <c r="AL14" s="19">
        <v>0</v>
      </c>
      <c r="AM14" s="49">
        <v>0</v>
      </c>
      <c r="AN14" s="19">
        <v>0</v>
      </c>
      <c r="AO14" s="49">
        <v>0</v>
      </c>
      <c r="AP14" s="19">
        <v>0</v>
      </c>
      <c r="AQ14" s="49">
        <v>0</v>
      </c>
      <c r="AR14" s="19">
        <v>0</v>
      </c>
      <c r="AS14" s="49">
        <v>0</v>
      </c>
      <c r="AT14" s="19">
        <v>0</v>
      </c>
      <c r="AU14" s="49">
        <v>0</v>
      </c>
      <c r="AV14" s="19">
        <v>0</v>
      </c>
      <c r="AW14" s="49">
        <v>0</v>
      </c>
      <c r="AX14" s="19">
        <f t="shared" si="1"/>
        <v>9</v>
      </c>
      <c r="AY14" s="23">
        <f t="shared" si="0"/>
        <v>0</v>
      </c>
      <c r="AZ14" s="21"/>
    </row>
    <row r="15" spans="1:52" ht="30" customHeight="1">
      <c r="A15" s="17"/>
      <c r="B15" s="42" t="s">
        <v>33</v>
      </c>
      <c r="C15" s="56">
        <v>74</v>
      </c>
      <c r="D15" s="49">
        <v>0</v>
      </c>
      <c r="E15" s="47">
        <v>54</v>
      </c>
      <c r="F15" s="49">
        <v>0</v>
      </c>
      <c r="G15" s="19">
        <v>1</v>
      </c>
      <c r="H15" s="49">
        <v>0</v>
      </c>
      <c r="I15" s="19">
        <v>0</v>
      </c>
      <c r="J15" s="49">
        <v>0</v>
      </c>
      <c r="K15" s="19">
        <v>0</v>
      </c>
      <c r="L15" s="49">
        <v>0</v>
      </c>
      <c r="M15" s="19">
        <v>40</v>
      </c>
      <c r="N15" s="49">
        <v>0</v>
      </c>
      <c r="O15" s="19">
        <v>29</v>
      </c>
      <c r="P15" s="49">
        <v>0</v>
      </c>
      <c r="Q15" s="19">
        <v>1</v>
      </c>
      <c r="R15" s="49">
        <v>0</v>
      </c>
      <c r="S15" s="19">
        <v>0</v>
      </c>
      <c r="T15" s="49">
        <v>0</v>
      </c>
      <c r="U15" s="19">
        <v>1</v>
      </c>
      <c r="V15" s="49">
        <v>0</v>
      </c>
      <c r="W15" s="19">
        <v>1</v>
      </c>
      <c r="X15" s="49">
        <v>0</v>
      </c>
      <c r="Y15" s="19">
        <v>0</v>
      </c>
      <c r="Z15" s="49">
        <v>0</v>
      </c>
      <c r="AA15" s="19">
        <v>5</v>
      </c>
      <c r="AB15" s="49">
        <v>0</v>
      </c>
      <c r="AC15" s="19">
        <v>1</v>
      </c>
      <c r="AD15" s="23">
        <v>0</v>
      </c>
      <c r="AE15" s="47">
        <v>0</v>
      </c>
      <c r="AF15" s="49">
        <v>0</v>
      </c>
      <c r="AG15" s="19">
        <v>4</v>
      </c>
      <c r="AH15" s="49">
        <v>0</v>
      </c>
      <c r="AI15" s="57">
        <v>4</v>
      </c>
      <c r="AJ15" s="47">
        <v>1</v>
      </c>
      <c r="AK15" s="49">
        <v>0</v>
      </c>
      <c r="AL15" s="19">
        <v>0</v>
      </c>
      <c r="AM15" s="49">
        <v>0</v>
      </c>
      <c r="AN15" s="19">
        <v>0</v>
      </c>
      <c r="AO15" s="49">
        <v>0</v>
      </c>
      <c r="AP15" s="19">
        <v>0</v>
      </c>
      <c r="AQ15" s="49">
        <v>0</v>
      </c>
      <c r="AR15" s="19">
        <v>0</v>
      </c>
      <c r="AS15" s="49">
        <v>0</v>
      </c>
      <c r="AT15" s="19">
        <v>0</v>
      </c>
      <c r="AU15" s="49">
        <v>0</v>
      </c>
      <c r="AV15" s="19">
        <v>0</v>
      </c>
      <c r="AW15" s="49">
        <v>0</v>
      </c>
      <c r="AX15" s="19">
        <f>SUM(C15,G15,I15,K15,M15,Q15,S15,U15,W15,Y15,AA15,AC15,AE15,AG15,AI15,AJ15,AL15,AN15,AP15,AR15,AT15,AV15)</f>
        <v>133</v>
      </c>
      <c r="AY15" s="23">
        <f t="shared" si="0"/>
        <v>0</v>
      </c>
      <c r="AZ15" s="21"/>
    </row>
    <row r="16" spans="1:52" ht="30" customHeight="1">
      <c r="A16" s="16"/>
      <c r="B16" s="43" t="s">
        <v>34</v>
      </c>
      <c r="C16" s="24">
        <f>SUM(C5:C15)</f>
        <v>958</v>
      </c>
      <c r="D16" s="60">
        <f aca="true" t="shared" si="2" ref="D16:L16">SUM(D5:D15)</f>
        <v>0</v>
      </c>
      <c r="E16" s="24">
        <v>776</v>
      </c>
      <c r="F16" s="60">
        <f t="shared" si="2"/>
        <v>0</v>
      </c>
      <c r="G16" s="24">
        <v>4</v>
      </c>
      <c r="H16" s="60">
        <f t="shared" si="2"/>
        <v>0</v>
      </c>
      <c r="I16" s="24">
        <f t="shared" si="2"/>
        <v>0</v>
      </c>
      <c r="J16" s="60">
        <f t="shared" si="2"/>
        <v>0</v>
      </c>
      <c r="K16" s="24">
        <v>0</v>
      </c>
      <c r="L16" s="60">
        <f t="shared" si="2"/>
        <v>0</v>
      </c>
      <c r="M16" s="24">
        <f>SUM(M5:M15)</f>
        <v>264</v>
      </c>
      <c r="N16" s="60">
        <f>SUM(N5:N14)</f>
        <v>4</v>
      </c>
      <c r="O16" s="24">
        <f>SUM(O5:O15)</f>
        <v>184</v>
      </c>
      <c r="P16" s="60">
        <v>4</v>
      </c>
      <c r="Q16" s="24">
        <f>SUM(Q5:Q15)</f>
        <v>4</v>
      </c>
      <c r="R16" s="60">
        <f aca="true" t="shared" si="3" ref="R16:X16">SUM(R5:R15)</f>
        <v>0</v>
      </c>
      <c r="S16" s="24">
        <f>SUM(S5:S15)</f>
        <v>5</v>
      </c>
      <c r="T16" s="60">
        <f t="shared" si="3"/>
        <v>0</v>
      </c>
      <c r="U16" s="24">
        <f>SUM(U5:U15)</f>
        <v>20</v>
      </c>
      <c r="V16" s="60">
        <f t="shared" si="3"/>
        <v>0</v>
      </c>
      <c r="W16" s="24">
        <f>SUM(W5:W15)</f>
        <v>7</v>
      </c>
      <c r="X16" s="60">
        <f t="shared" si="3"/>
        <v>0</v>
      </c>
      <c r="Y16" s="24">
        <f>SUM(Y5:Y15)</f>
        <v>3</v>
      </c>
      <c r="Z16" s="60">
        <f aca="true" t="shared" si="4" ref="Z16:AH16">SUM(Z5:Z15)</f>
        <v>0</v>
      </c>
      <c r="AA16" s="24">
        <f>SUM(AA5:AA15)</f>
        <v>62</v>
      </c>
      <c r="AB16" s="60">
        <f t="shared" si="4"/>
        <v>0</v>
      </c>
      <c r="AC16" s="24">
        <f>SUM(AC5:AC15)</f>
        <v>14</v>
      </c>
      <c r="AD16" s="26">
        <f t="shared" si="4"/>
        <v>0</v>
      </c>
      <c r="AE16" s="61">
        <f>SUM(AE5:AE15)</f>
        <v>0</v>
      </c>
      <c r="AF16" s="60">
        <f t="shared" si="4"/>
        <v>0</v>
      </c>
      <c r="AG16" s="24">
        <f>SUM(AG5:AG15)</f>
        <v>109</v>
      </c>
      <c r="AH16" s="60">
        <f t="shared" si="4"/>
        <v>6</v>
      </c>
      <c r="AI16" s="62">
        <f>SUM(AI5:AI15)</f>
        <v>76</v>
      </c>
      <c r="AJ16" s="24">
        <f>SUM(AJ5:AJ15)</f>
        <v>6</v>
      </c>
      <c r="AK16" s="60">
        <f>SUM(AK5:AK15)</f>
        <v>0</v>
      </c>
      <c r="AL16" s="24">
        <f>SUM(AL5:AL15)</f>
        <v>0</v>
      </c>
      <c r="AM16" s="60">
        <v>0</v>
      </c>
      <c r="AN16" s="25">
        <f>SUM(AN5:AN15)</f>
        <v>1</v>
      </c>
      <c r="AO16" s="60">
        <v>0</v>
      </c>
      <c r="AP16" s="24">
        <v>0</v>
      </c>
      <c r="AQ16" s="60">
        <v>0</v>
      </c>
      <c r="AR16" s="24">
        <f>SUM(AR5:AR15)</f>
        <v>6</v>
      </c>
      <c r="AS16" s="60">
        <f aca="true" t="shared" si="5" ref="AS16:AY16">SUM(AS5:AS15)</f>
        <v>3</v>
      </c>
      <c r="AT16" s="24">
        <v>10</v>
      </c>
      <c r="AU16" s="60">
        <f t="shared" si="5"/>
        <v>4</v>
      </c>
      <c r="AV16" s="24">
        <f>SUM(AV5:AV15)</f>
        <v>20</v>
      </c>
      <c r="AW16" s="60">
        <f t="shared" si="5"/>
        <v>1</v>
      </c>
      <c r="AX16" s="25">
        <f>SUM(AX5:AX15)</f>
        <v>1569</v>
      </c>
      <c r="AY16" s="26">
        <f t="shared" si="5"/>
        <v>18</v>
      </c>
      <c r="AZ16" s="21"/>
    </row>
    <row r="17" spans="1:52" ht="30" customHeight="1">
      <c r="A17" s="27"/>
      <c r="B17" s="44" t="s">
        <v>35</v>
      </c>
      <c r="C17" s="53">
        <v>4</v>
      </c>
      <c r="D17" s="49">
        <v>0</v>
      </c>
      <c r="E17" s="47">
        <v>4</v>
      </c>
      <c r="F17" s="48">
        <v>0</v>
      </c>
      <c r="G17" s="19">
        <v>0</v>
      </c>
      <c r="H17" s="48">
        <v>0</v>
      </c>
      <c r="I17" s="18">
        <v>0</v>
      </c>
      <c r="J17" s="48">
        <v>0</v>
      </c>
      <c r="K17" s="19">
        <v>0</v>
      </c>
      <c r="L17" s="48">
        <v>0</v>
      </c>
      <c r="M17" s="18">
        <v>0</v>
      </c>
      <c r="N17" s="48">
        <v>0</v>
      </c>
      <c r="O17" s="18">
        <v>0</v>
      </c>
      <c r="P17" s="48">
        <v>0</v>
      </c>
      <c r="Q17" s="19">
        <v>0</v>
      </c>
      <c r="R17" s="48">
        <v>0</v>
      </c>
      <c r="S17" s="19">
        <v>0</v>
      </c>
      <c r="T17" s="48">
        <v>0</v>
      </c>
      <c r="U17" s="19">
        <v>0</v>
      </c>
      <c r="V17" s="48">
        <v>0</v>
      </c>
      <c r="W17" s="47">
        <v>1</v>
      </c>
      <c r="X17" s="48">
        <v>0</v>
      </c>
      <c r="Y17" s="19">
        <v>0</v>
      </c>
      <c r="Z17" s="48">
        <v>0</v>
      </c>
      <c r="AA17" s="19">
        <v>0</v>
      </c>
      <c r="AB17" s="48">
        <v>0</v>
      </c>
      <c r="AC17" s="19">
        <v>0</v>
      </c>
      <c r="AD17" s="20">
        <v>0</v>
      </c>
      <c r="AE17" s="54">
        <v>0</v>
      </c>
      <c r="AF17" s="48">
        <v>0</v>
      </c>
      <c r="AG17" s="18">
        <v>0</v>
      </c>
      <c r="AH17" s="48">
        <v>0</v>
      </c>
      <c r="AI17" s="55">
        <v>34</v>
      </c>
      <c r="AJ17" s="47">
        <v>0</v>
      </c>
      <c r="AK17" s="48">
        <v>0</v>
      </c>
      <c r="AL17" s="19">
        <v>0</v>
      </c>
      <c r="AM17" s="48">
        <v>0</v>
      </c>
      <c r="AN17" s="18">
        <v>0</v>
      </c>
      <c r="AO17" s="48">
        <v>0</v>
      </c>
      <c r="AP17" s="19">
        <v>0</v>
      </c>
      <c r="AQ17" s="48">
        <v>0</v>
      </c>
      <c r="AR17" s="18">
        <v>0</v>
      </c>
      <c r="AS17" s="48">
        <v>0</v>
      </c>
      <c r="AT17" s="18">
        <v>0</v>
      </c>
      <c r="AU17" s="48">
        <v>0</v>
      </c>
      <c r="AV17" s="18">
        <v>0</v>
      </c>
      <c r="AW17" s="48">
        <v>0</v>
      </c>
      <c r="AX17" s="18">
        <f>SUM(C17,G17,I17,K17,M17,Q17,S17,U17,W17,Y17,AA17,AC17,AE17,AG17,AI17,AJ17,AL17,AN17,AP17,AR17,AT17,AV17)</f>
        <v>39</v>
      </c>
      <c r="AY17" s="20">
        <f aca="true" t="shared" si="6" ref="AY17:AY25">SUM(D17,H17,J17,L17,N17,R17,T17,V17,X17,Z17,AB17,AD17,AF17,AH17,AK17,AM17,AO17,AQ17,AS17,AU17,AW17)</f>
        <v>0</v>
      </c>
      <c r="AZ17" s="21"/>
    </row>
    <row r="18" spans="1:52" ht="30" customHeight="1">
      <c r="A18" s="27"/>
      <c r="B18" s="45" t="s">
        <v>36</v>
      </c>
      <c r="C18" s="56">
        <v>299</v>
      </c>
      <c r="D18" s="49">
        <v>0</v>
      </c>
      <c r="E18" s="47">
        <v>190</v>
      </c>
      <c r="F18" s="49">
        <v>0</v>
      </c>
      <c r="G18" s="19">
        <v>2</v>
      </c>
      <c r="H18" s="49">
        <v>0</v>
      </c>
      <c r="I18" s="19">
        <v>0</v>
      </c>
      <c r="J18" s="49">
        <v>0</v>
      </c>
      <c r="K18" s="19">
        <v>3</v>
      </c>
      <c r="L18" s="49">
        <v>0</v>
      </c>
      <c r="M18" s="19">
        <v>159</v>
      </c>
      <c r="N18" s="49">
        <v>10</v>
      </c>
      <c r="O18" s="19">
        <v>153</v>
      </c>
      <c r="P18" s="49">
        <v>10</v>
      </c>
      <c r="Q18" s="19">
        <v>1</v>
      </c>
      <c r="R18" s="49">
        <v>0</v>
      </c>
      <c r="S18" s="22">
        <v>3</v>
      </c>
      <c r="T18" s="49">
        <v>0</v>
      </c>
      <c r="U18" s="22">
        <v>10</v>
      </c>
      <c r="V18" s="49">
        <v>0</v>
      </c>
      <c r="W18" s="22">
        <v>2</v>
      </c>
      <c r="X18" s="49">
        <v>0</v>
      </c>
      <c r="Y18" s="22">
        <v>1</v>
      </c>
      <c r="Z18" s="49">
        <v>0</v>
      </c>
      <c r="AA18" s="22">
        <v>7</v>
      </c>
      <c r="AB18" s="49">
        <v>0</v>
      </c>
      <c r="AC18" s="22">
        <v>3</v>
      </c>
      <c r="AD18" s="23">
        <v>0</v>
      </c>
      <c r="AE18" s="47">
        <v>1</v>
      </c>
      <c r="AF18" s="49">
        <v>1</v>
      </c>
      <c r="AG18" s="19">
        <v>41</v>
      </c>
      <c r="AH18" s="49">
        <v>0</v>
      </c>
      <c r="AI18" s="57">
        <v>46</v>
      </c>
      <c r="AJ18" s="58">
        <v>4</v>
      </c>
      <c r="AK18" s="49">
        <v>0</v>
      </c>
      <c r="AL18" s="22">
        <v>0</v>
      </c>
      <c r="AM18" s="49">
        <v>0</v>
      </c>
      <c r="AN18" s="19">
        <v>1</v>
      </c>
      <c r="AO18" s="49">
        <v>0</v>
      </c>
      <c r="AP18" s="22">
        <v>0</v>
      </c>
      <c r="AQ18" s="49">
        <v>0</v>
      </c>
      <c r="AR18" s="19">
        <v>6</v>
      </c>
      <c r="AS18" s="49">
        <v>3</v>
      </c>
      <c r="AT18" s="19">
        <v>2</v>
      </c>
      <c r="AU18" s="49">
        <v>1</v>
      </c>
      <c r="AV18" s="19">
        <v>14</v>
      </c>
      <c r="AW18" s="49">
        <v>0</v>
      </c>
      <c r="AX18" s="19">
        <f aca="true" t="shared" si="7" ref="AX18:AX26">SUM(C18,G18,I18,K18,M18,Q18,S18,U18,W18,Y18,AA18,AC18,AE18,AG18,AI18,AJ18,AL18,AN18,AP18,AR18,AT18,AV18)</f>
        <v>605</v>
      </c>
      <c r="AY18" s="23">
        <f t="shared" si="6"/>
        <v>15</v>
      </c>
      <c r="AZ18" s="21"/>
    </row>
    <row r="19" spans="1:52" ht="30" customHeight="1">
      <c r="A19" s="27"/>
      <c r="B19" s="45" t="s">
        <v>37</v>
      </c>
      <c r="C19" s="63">
        <v>763</v>
      </c>
      <c r="D19" s="49">
        <v>0</v>
      </c>
      <c r="E19" s="47">
        <v>668</v>
      </c>
      <c r="F19" s="49">
        <v>0</v>
      </c>
      <c r="G19" s="19">
        <v>1</v>
      </c>
      <c r="H19" s="49">
        <v>0</v>
      </c>
      <c r="I19" s="22">
        <v>0</v>
      </c>
      <c r="J19" s="49">
        <v>0</v>
      </c>
      <c r="K19" s="19">
        <v>14</v>
      </c>
      <c r="L19" s="49">
        <v>0</v>
      </c>
      <c r="M19" s="22">
        <v>113</v>
      </c>
      <c r="N19" s="49">
        <v>2</v>
      </c>
      <c r="O19" s="22">
        <v>102</v>
      </c>
      <c r="P19" s="49">
        <v>2</v>
      </c>
      <c r="Q19" s="19">
        <v>1</v>
      </c>
      <c r="R19" s="49">
        <v>0</v>
      </c>
      <c r="S19" s="19">
        <v>3</v>
      </c>
      <c r="T19" s="49">
        <v>0</v>
      </c>
      <c r="U19" s="19">
        <v>26</v>
      </c>
      <c r="V19" s="49">
        <v>0</v>
      </c>
      <c r="W19" s="19">
        <v>1</v>
      </c>
      <c r="X19" s="49">
        <v>0</v>
      </c>
      <c r="Y19" s="19">
        <v>0</v>
      </c>
      <c r="Z19" s="49">
        <v>0</v>
      </c>
      <c r="AA19" s="19">
        <v>13</v>
      </c>
      <c r="AB19" s="49">
        <v>0</v>
      </c>
      <c r="AC19" s="19">
        <v>9</v>
      </c>
      <c r="AD19" s="23">
        <v>0</v>
      </c>
      <c r="AE19" s="58">
        <v>0</v>
      </c>
      <c r="AF19" s="49">
        <v>0</v>
      </c>
      <c r="AG19" s="22">
        <v>5</v>
      </c>
      <c r="AH19" s="49">
        <v>0</v>
      </c>
      <c r="AI19" s="59">
        <v>0</v>
      </c>
      <c r="AJ19" s="47">
        <v>1</v>
      </c>
      <c r="AK19" s="49">
        <v>0</v>
      </c>
      <c r="AL19" s="19">
        <v>0</v>
      </c>
      <c r="AM19" s="49">
        <v>0</v>
      </c>
      <c r="AN19" s="22">
        <v>0</v>
      </c>
      <c r="AO19" s="49">
        <v>0</v>
      </c>
      <c r="AP19" s="19">
        <v>0</v>
      </c>
      <c r="AQ19" s="49">
        <v>0</v>
      </c>
      <c r="AR19" s="22">
        <v>23</v>
      </c>
      <c r="AS19" s="49">
        <v>11</v>
      </c>
      <c r="AT19" s="22">
        <v>5</v>
      </c>
      <c r="AU19" s="49">
        <v>1</v>
      </c>
      <c r="AV19" s="22">
        <v>16</v>
      </c>
      <c r="AW19" s="49">
        <v>2</v>
      </c>
      <c r="AX19" s="22">
        <f t="shared" si="7"/>
        <v>994</v>
      </c>
      <c r="AY19" s="23">
        <f t="shared" si="6"/>
        <v>16</v>
      </c>
      <c r="AZ19" s="21"/>
    </row>
    <row r="20" spans="1:52" ht="30" customHeight="1">
      <c r="A20" s="27"/>
      <c r="B20" s="45" t="s">
        <v>38</v>
      </c>
      <c r="C20" s="56">
        <v>134</v>
      </c>
      <c r="D20" s="49">
        <v>0</v>
      </c>
      <c r="E20" s="47">
        <v>120</v>
      </c>
      <c r="F20" s="49">
        <v>0</v>
      </c>
      <c r="G20" s="19">
        <v>0</v>
      </c>
      <c r="H20" s="49">
        <v>0</v>
      </c>
      <c r="I20" s="19">
        <v>0</v>
      </c>
      <c r="J20" s="49">
        <v>0</v>
      </c>
      <c r="K20" s="19">
        <v>0</v>
      </c>
      <c r="L20" s="49">
        <v>0</v>
      </c>
      <c r="M20" s="19">
        <v>22</v>
      </c>
      <c r="N20" s="49">
        <v>0</v>
      </c>
      <c r="O20" s="19">
        <v>16</v>
      </c>
      <c r="P20" s="49">
        <v>0</v>
      </c>
      <c r="Q20" s="19">
        <v>0</v>
      </c>
      <c r="R20" s="49">
        <v>0</v>
      </c>
      <c r="S20" s="19">
        <v>0</v>
      </c>
      <c r="T20" s="49">
        <v>0</v>
      </c>
      <c r="U20" s="19">
        <v>3</v>
      </c>
      <c r="V20" s="49">
        <v>0</v>
      </c>
      <c r="W20" s="19">
        <v>2</v>
      </c>
      <c r="X20" s="49">
        <v>0</v>
      </c>
      <c r="Y20" s="19">
        <v>0</v>
      </c>
      <c r="Z20" s="49">
        <v>0</v>
      </c>
      <c r="AA20" s="19">
        <v>8</v>
      </c>
      <c r="AB20" s="49">
        <v>0</v>
      </c>
      <c r="AC20" s="19">
        <v>4</v>
      </c>
      <c r="AD20" s="23">
        <v>0</v>
      </c>
      <c r="AE20" s="47">
        <v>0</v>
      </c>
      <c r="AF20" s="49">
        <v>0</v>
      </c>
      <c r="AG20" s="19">
        <v>0</v>
      </c>
      <c r="AH20" s="49">
        <v>0</v>
      </c>
      <c r="AI20" s="57">
        <v>0</v>
      </c>
      <c r="AJ20" s="47">
        <v>1</v>
      </c>
      <c r="AK20" s="49">
        <v>0</v>
      </c>
      <c r="AL20" s="19">
        <v>0</v>
      </c>
      <c r="AM20" s="49">
        <v>0</v>
      </c>
      <c r="AN20" s="19">
        <v>0</v>
      </c>
      <c r="AO20" s="49">
        <v>0</v>
      </c>
      <c r="AP20" s="19">
        <v>0</v>
      </c>
      <c r="AQ20" s="49">
        <v>0</v>
      </c>
      <c r="AR20" s="19">
        <v>1</v>
      </c>
      <c r="AS20" s="49">
        <v>1</v>
      </c>
      <c r="AT20" s="19">
        <v>0</v>
      </c>
      <c r="AU20" s="49">
        <v>0</v>
      </c>
      <c r="AV20" s="19">
        <v>0</v>
      </c>
      <c r="AW20" s="49">
        <v>0</v>
      </c>
      <c r="AX20" s="19">
        <f t="shared" si="7"/>
        <v>175</v>
      </c>
      <c r="AY20" s="23">
        <f t="shared" si="6"/>
        <v>1</v>
      </c>
      <c r="AZ20" s="21"/>
    </row>
    <row r="21" spans="1:52" ht="30" customHeight="1">
      <c r="A21" s="27"/>
      <c r="B21" s="45" t="s">
        <v>39</v>
      </c>
      <c r="C21" s="56">
        <v>104</v>
      </c>
      <c r="D21" s="49">
        <v>1</v>
      </c>
      <c r="E21" s="47">
        <v>59</v>
      </c>
      <c r="F21" s="49">
        <v>0</v>
      </c>
      <c r="G21" s="19">
        <v>1</v>
      </c>
      <c r="H21" s="49">
        <v>0</v>
      </c>
      <c r="I21" s="19">
        <v>0</v>
      </c>
      <c r="J21" s="49">
        <v>0</v>
      </c>
      <c r="K21" s="19">
        <v>2</v>
      </c>
      <c r="L21" s="49">
        <v>0</v>
      </c>
      <c r="M21" s="19">
        <v>35</v>
      </c>
      <c r="N21" s="49">
        <v>0</v>
      </c>
      <c r="O21" s="19">
        <v>34</v>
      </c>
      <c r="P21" s="49">
        <v>0</v>
      </c>
      <c r="Q21" s="19">
        <v>0</v>
      </c>
      <c r="R21" s="49">
        <v>0</v>
      </c>
      <c r="S21" s="19">
        <v>4</v>
      </c>
      <c r="T21" s="49">
        <v>0</v>
      </c>
      <c r="U21" s="19">
        <v>1</v>
      </c>
      <c r="V21" s="49">
        <v>0</v>
      </c>
      <c r="W21" s="19">
        <v>0</v>
      </c>
      <c r="X21" s="49">
        <v>0</v>
      </c>
      <c r="Y21" s="19">
        <v>0</v>
      </c>
      <c r="Z21" s="49">
        <v>0</v>
      </c>
      <c r="AA21" s="19">
        <v>4</v>
      </c>
      <c r="AB21" s="49">
        <v>0</v>
      </c>
      <c r="AC21" s="19">
        <v>2</v>
      </c>
      <c r="AD21" s="23">
        <v>0</v>
      </c>
      <c r="AE21" s="47">
        <v>0</v>
      </c>
      <c r="AF21" s="49">
        <v>0</v>
      </c>
      <c r="AG21" s="19">
        <v>8</v>
      </c>
      <c r="AH21" s="49">
        <v>0</v>
      </c>
      <c r="AI21" s="57">
        <v>0</v>
      </c>
      <c r="AJ21" s="47">
        <v>5</v>
      </c>
      <c r="AK21" s="49">
        <v>0</v>
      </c>
      <c r="AL21" s="19">
        <v>0</v>
      </c>
      <c r="AM21" s="49">
        <v>0</v>
      </c>
      <c r="AN21" s="19">
        <v>0</v>
      </c>
      <c r="AO21" s="49">
        <v>0</v>
      </c>
      <c r="AP21" s="19">
        <v>0</v>
      </c>
      <c r="AQ21" s="49">
        <v>0</v>
      </c>
      <c r="AR21" s="19">
        <v>1</v>
      </c>
      <c r="AS21" s="49">
        <v>1</v>
      </c>
      <c r="AT21" s="19">
        <v>0</v>
      </c>
      <c r="AU21" s="49">
        <v>0</v>
      </c>
      <c r="AV21" s="19">
        <v>4</v>
      </c>
      <c r="AW21" s="49">
        <v>0</v>
      </c>
      <c r="AX21" s="19">
        <f t="shared" si="7"/>
        <v>171</v>
      </c>
      <c r="AY21" s="23">
        <f t="shared" si="6"/>
        <v>2</v>
      </c>
      <c r="AZ21" s="21"/>
    </row>
    <row r="22" spans="1:52" ht="30" customHeight="1">
      <c r="A22" s="27" t="s">
        <v>17</v>
      </c>
      <c r="B22" s="45" t="s">
        <v>40</v>
      </c>
      <c r="C22" s="56">
        <v>971</v>
      </c>
      <c r="D22" s="49">
        <v>1</v>
      </c>
      <c r="E22" s="47">
        <v>848</v>
      </c>
      <c r="F22" s="50">
        <v>0</v>
      </c>
      <c r="G22" s="19">
        <v>2</v>
      </c>
      <c r="H22" s="50">
        <v>0</v>
      </c>
      <c r="I22" s="19">
        <v>0</v>
      </c>
      <c r="J22" s="50">
        <v>0</v>
      </c>
      <c r="K22" s="19">
        <v>0</v>
      </c>
      <c r="L22" s="50">
        <v>0</v>
      </c>
      <c r="M22" s="19">
        <v>124</v>
      </c>
      <c r="N22" s="50">
        <v>1</v>
      </c>
      <c r="O22" s="19">
        <v>88</v>
      </c>
      <c r="P22" s="50">
        <v>1</v>
      </c>
      <c r="Q22" s="19">
        <v>1</v>
      </c>
      <c r="R22" s="50">
        <v>0</v>
      </c>
      <c r="S22" s="19">
        <v>2</v>
      </c>
      <c r="T22" s="50">
        <v>0</v>
      </c>
      <c r="U22" s="19">
        <v>20</v>
      </c>
      <c r="V22" s="50">
        <v>0</v>
      </c>
      <c r="W22" s="19">
        <v>5</v>
      </c>
      <c r="X22" s="50">
        <v>0</v>
      </c>
      <c r="Y22" s="19">
        <v>0</v>
      </c>
      <c r="Z22" s="50">
        <v>0</v>
      </c>
      <c r="AA22" s="19">
        <v>42</v>
      </c>
      <c r="AB22" s="50">
        <v>0</v>
      </c>
      <c r="AC22" s="19">
        <v>17</v>
      </c>
      <c r="AD22" s="28">
        <v>0</v>
      </c>
      <c r="AE22" s="47">
        <v>2</v>
      </c>
      <c r="AF22" s="50">
        <v>2</v>
      </c>
      <c r="AG22" s="19">
        <v>14</v>
      </c>
      <c r="AH22" s="50">
        <v>0</v>
      </c>
      <c r="AI22" s="57">
        <v>0</v>
      </c>
      <c r="AJ22" s="47">
        <v>4</v>
      </c>
      <c r="AK22" s="50">
        <v>0</v>
      </c>
      <c r="AL22" s="19">
        <v>0</v>
      </c>
      <c r="AM22" s="50">
        <v>0</v>
      </c>
      <c r="AN22" s="19">
        <v>0</v>
      </c>
      <c r="AO22" s="50">
        <v>0</v>
      </c>
      <c r="AP22" s="19">
        <v>0</v>
      </c>
      <c r="AQ22" s="50">
        <v>0</v>
      </c>
      <c r="AR22" s="19">
        <v>6</v>
      </c>
      <c r="AS22" s="50">
        <v>3</v>
      </c>
      <c r="AT22" s="19">
        <v>7</v>
      </c>
      <c r="AU22" s="50">
        <v>0</v>
      </c>
      <c r="AV22" s="19">
        <v>14</v>
      </c>
      <c r="AW22" s="50">
        <v>0</v>
      </c>
      <c r="AX22" s="19">
        <f t="shared" si="7"/>
        <v>1231</v>
      </c>
      <c r="AY22" s="28">
        <f t="shared" si="6"/>
        <v>7</v>
      </c>
      <c r="AZ22" s="21"/>
    </row>
    <row r="23" spans="1:52" ht="30" customHeight="1">
      <c r="A23" s="27"/>
      <c r="B23" s="45" t="s">
        <v>41</v>
      </c>
      <c r="C23" s="56">
        <v>1750</v>
      </c>
      <c r="D23" s="50">
        <v>0</v>
      </c>
      <c r="E23" s="47">
        <v>1648</v>
      </c>
      <c r="F23" s="49">
        <v>0</v>
      </c>
      <c r="G23" s="19">
        <v>3</v>
      </c>
      <c r="H23" s="49">
        <v>0</v>
      </c>
      <c r="I23" s="19">
        <v>0</v>
      </c>
      <c r="J23" s="49">
        <v>0</v>
      </c>
      <c r="K23" s="19">
        <v>0</v>
      </c>
      <c r="L23" s="49">
        <v>0</v>
      </c>
      <c r="M23" s="19">
        <v>21</v>
      </c>
      <c r="N23" s="49">
        <v>0</v>
      </c>
      <c r="O23" s="19">
        <v>11</v>
      </c>
      <c r="P23" s="49">
        <v>0</v>
      </c>
      <c r="Q23" s="19">
        <v>0</v>
      </c>
      <c r="R23" s="49">
        <v>0</v>
      </c>
      <c r="S23" s="19">
        <v>2</v>
      </c>
      <c r="T23" s="49">
        <v>0</v>
      </c>
      <c r="U23" s="19">
        <v>22</v>
      </c>
      <c r="V23" s="49">
        <v>0</v>
      </c>
      <c r="W23" s="19">
        <v>10</v>
      </c>
      <c r="X23" s="49">
        <v>0</v>
      </c>
      <c r="Y23" s="19">
        <v>0</v>
      </c>
      <c r="Z23" s="49">
        <v>0</v>
      </c>
      <c r="AA23" s="19">
        <v>17</v>
      </c>
      <c r="AB23" s="49">
        <v>0</v>
      </c>
      <c r="AC23" s="19">
        <v>9</v>
      </c>
      <c r="AD23" s="23">
        <v>0</v>
      </c>
      <c r="AE23" s="47">
        <v>0</v>
      </c>
      <c r="AF23" s="49">
        <v>0</v>
      </c>
      <c r="AG23" s="19">
        <v>4</v>
      </c>
      <c r="AH23" s="49">
        <v>0</v>
      </c>
      <c r="AI23" s="57">
        <v>0</v>
      </c>
      <c r="AJ23" s="47">
        <v>69</v>
      </c>
      <c r="AK23" s="49">
        <v>0</v>
      </c>
      <c r="AL23" s="19">
        <v>0</v>
      </c>
      <c r="AM23" s="49">
        <v>0</v>
      </c>
      <c r="AN23" s="19">
        <v>0</v>
      </c>
      <c r="AO23" s="49">
        <v>0</v>
      </c>
      <c r="AP23" s="19">
        <v>0</v>
      </c>
      <c r="AQ23" s="49">
        <v>0</v>
      </c>
      <c r="AR23" s="19">
        <v>0</v>
      </c>
      <c r="AS23" s="49">
        <v>0</v>
      </c>
      <c r="AT23" s="19">
        <v>14</v>
      </c>
      <c r="AU23" s="49">
        <v>1</v>
      </c>
      <c r="AV23" s="19">
        <v>9</v>
      </c>
      <c r="AW23" s="49">
        <v>1</v>
      </c>
      <c r="AX23" s="19">
        <f t="shared" si="7"/>
        <v>1930</v>
      </c>
      <c r="AY23" s="23">
        <f t="shared" si="6"/>
        <v>2</v>
      </c>
      <c r="AZ23" s="21"/>
    </row>
    <row r="24" spans="1:52" ht="30" customHeight="1">
      <c r="A24" s="27"/>
      <c r="B24" s="45" t="s">
        <v>42</v>
      </c>
      <c r="C24" s="56">
        <v>353</v>
      </c>
      <c r="D24" s="49">
        <v>0</v>
      </c>
      <c r="E24" s="47">
        <v>294</v>
      </c>
      <c r="F24" s="49">
        <v>0</v>
      </c>
      <c r="G24" s="19">
        <v>0</v>
      </c>
      <c r="H24" s="49">
        <v>0</v>
      </c>
      <c r="I24" s="19">
        <v>0</v>
      </c>
      <c r="J24" s="49">
        <v>0</v>
      </c>
      <c r="K24" s="19">
        <v>1</v>
      </c>
      <c r="L24" s="49">
        <v>0</v>
      </c>
      <c r="M24" s="19">
        <v>96</v>
      </c>
      <c r="N24" s="49">
        <v>2</v>
      </c>
      <c r="O24" s="19">
        <v>47</v>
      </c>
      <c r="P24" s="49">
        <v>2</v>
      </c>
      <c r="Q24" s="19">
        <v>0</v>
      </c>
      <c r="R24" s="49">
        <v>0</v>
      </c>
      <c r="S24" s="19">
        <v>5</v>
      </c>
      <c r="T24" s="49">
        <v>0</v>
      </c>
      <c r="U24" s="19">
        <v>6</v>
      </c>
      <c r="V24" s="49">
        <v>0</v>
      </c>
      <c r="W24" s="19">
        <v>3</v>
      </c>
      <c r="X24" s="49">
        <v>0</v>
      </c>
      <c r="Y24" s="19">
        <v>0</v>
      </c>
      <c r="Z24" s="49">
        <v>0</v>
      </c>
      <c r="AA24" s="19">
        <v>33</v>
      </c>
      <c r="AB24" s="49">
        <v>0</v>
      </c>
      <c r="AC24" s="19">
        <v>21</v>
      </c>
      <c r="AD24" s="23">
        <v>0</v>
      </c>
      <c r="AE24" s="47">
        <v>0</v>
      </c>
      <c r="AF24" s="49">
        <v>0</v>
      </c>
      <c r="AG24" s="19">
        <v>18</v>
      </c>
      <c r="AH24" s="49">
        <v>0</v>
      </c>
      <c r="AI24" s="57">
        <v>0</v>
      </c>
      <c r="AJ24" s="47">
        <v>12</v>
      </c>
      <c r="AK24" s="49">
        <v>0</v>
      </c>
      <c r="AL24" s="19">
        <v>0</v>
      </c>
      <c r="AM24" s="49">
        <v>0</v>
      </c>
      <c r="AN24" s="19">
        <v>0</v>
      </c>
      <c r="AO24" s="49">
        <v>0</v>
      </c>
      <c r="AP24" s="19">
        <v>0</v>
      </c>
      <c r="AQ24" s="49">
        <v>0</v>
      </c>
      <c r="AR24" s="19">
        <v>2</v>
      </c>
      <c r="AS24" s="49">
        <v>1</v>
      </c>
      <c r="AT24" s="19">
        <v>10</v>
      </c>
      <c r="AU24" s="49">
        <v>0</v>
      </c>
      <c r="AV24" s="19">
        <v>7</v>
      </c>
      <c r="AW24" s="49">
        <v>0</v>
      </c>
      <c r="AX24" s="19">
        <f t="shared" si="7"/>
        <v>567</v>
      </c>
      <c r="AY24" s="23">
        <f t="shared" si="6"/>
        <v>3</v>
      </c>
      <c r="AZ24" s="21"/>
    </row>
    <row r="25" spans="1:52" ht="30" customHeight="1">
      <c r="A25" s="27" t="s">
        <v>17</v>
      </c>
      <c r="B25" s="45" t="s">
        <v>43</v>
      </c>
      <c r="C25" s="56">
        <v>272</v>
      </c>
      <c r="D25" s="49">
        <v>0</v>
      </c>
      <c r="E25" s="47">
        <v>208</v>
      </c>
      <c r="F25" s="49">
        <v>0</v>
      </c>
      <c r="G25" s="19">
        <v>0</v>
      </c>
      <c r="H25" s="49">
        <v>0</v>
      </c>
      <c r="I25" s="19">
        <v>0</v>
      </c>
      <c r="J25" s="49">
        <v>0</v>
      </c>
      <c r="K25" s="19">
        <v>0</v>
      </c>
      <c r="L25" s="49">
        <v>0</v>
      </c>
      <c r="M25" s="19">
        <v>65</v>
      </c>
      <c r="N25" s="49">
        <v>0</v>
      </c>
      <c r="O25" s="19">
        <v>61</v>
      </c>
      <c r="P25" s="49">
        <v>0</v>
      </c>
      <c r="Q25" s="19">
        <v>0</v>
      </c>
      <c r="R25" s="49">
        <v>0</v>
      </c>
      <c r="S25" s="19">
        <v>4</v>
      </c>
      <c r="T25" s="49">
        <v>0</v>
      </c>
      <c r="U25" s="19">
        <v>2</v>
      </c>
      <c r="V25" s="49">
        <v>0</v>
      </c>
      <c r="W25" s="19">
        <v>2</v>
      </c>
      <c r="X25" s="49">
        <v>0</v>
      </c>
      <c r="Y25" s="19">
        <v>0</v>
      </c>
      <c r="Z25" s="49">
        <v>0</v>
      </c>
      <c r="AA25" s="19">
        <v>6</v>
      </c>
      <c r="AB25" s="49">
        <v>0</v>
      </c>
      <c r="AC25" s="19">
        <v>5</v>
      </c>
      <c r="AD25" s="23">
        <v>0</v>
      </c>
      <c r="AE25" s="47">
        <v>2</v>
      </c>
      <c r="AF25" s="49">
        <v>2</v>
      </c>
      <c r="AG25" s="19">
        <v>14</v>
      </c>
      <c r="AH25" s="49">
        <v>2</v>
      </c>
      <c r="AI25" s="57">
        <v>0</v>
      </c>
      <c r="AJ25" s="47">
        <v>3</v>
      </c>
      <c r="AK25" s="49">
        <v>0</v>
      </c>
      <c r="AL25" s="19">
        <v>0</v>
      </c>
      <c r="AM25" s="49">
        <v>0</v>
      </c>
      <c r="AN25" s="19">
        <v>0</v>
      </c>
      <c r="AO25" s="49">
        <v>0</v>
      </c>
      <c r="AP25" s="19">
        <v>0</v>
      </c>
      <c r="AQ25" s="49">
        <v>0</v>
      </c>
      <c r="AR25" s="19">
        <v>1</v>
      </c>
      <c r="AS25" s="49">
        <v>1</v>
      </c>
      <c r="AT25" s="19">
        <v>1</v>
      </c>
      <c r="AU25" s="49">
        <v>0</v>
      </c>
      <c r="AV25" s="19">
        <v>7</v>
      </c>
      <c r="AW25" s="49">
        <v>0</v>
      </c>
      <c r="AX25" s="19">
        <f t="shared" si="7"/>
        <v>384</v>
      </c>
      <c r="AY25" s="23">
        <f t="shared" si="6"/>
        <v>5</v>
      </c>
      <c r="AZ25" s="21"/>
    </row>
    <row r="26" spans="1:52" ht="30" customHeight="1">
      <c r="A26" s="29"/>
      <c r="B26" s="46" t="s">
        <v>44</v>
      </c>
      <c r="C26" s="64">
        <v>407</v>
      </c>
      <c r="D26" s="51">
        <v>1</v>
      </c>
      <c r="E26" s="30">
        <v>317</v>
      </c>
      <c r="F26" s="51">
        <v>0</v>
      </c>
      <c r="G26" s="30">
        <v>0</v>
      </c>
      <c r="H26" s="51">
        <v>0</v>
      </c>
      <c r="I26" s="30">
        <v>0</v>
      </c>
      <c r="J26" s="51">
        <v>0</v>
      </c>
      <c r="K26" s="30">
        <v>2</v>
      </c>
      <c r="L26" s="51">
        <v>0</v>
      </c>
      <c r="M26" s="30">
        <v>140</v>
      </c>
      <c r="N26" s="51">
        <v>6</v>
      </c>
      <c r="O26" s="30">
        <v>133</v>
      </c>
      <c r="P26" s="51">
        <v>6</v>
      </c>
      <c r="Q26" s="30">
        <v>2</v>
      </c>
      <c r="R26" s="51">
        <v>0</v>
      </c>
      <c r="S26" s="30">
        <v>7</v>
      </c>
      <c r="T26" s="51">
        <v>0</v>
      </c>
      <c r="U26" s="30">
        <v>8</v>
      </c>
      <c r="V26" s="51">
        <v>0</v>
      </c>
      <c r="W26" s="30">
        <v>0</v>
      </c>
      <c r="X26" s="51">
        <v>0</v>
      </c>
      <c r="Y26" s="30">
        <v>0</v>
      </c>
      <c r="Z26" s="51">
        <v>0</v>
      </c>
      <c r="AA26" s="30">
        <v>18</v>
      </c>
      <c r="AB26" s="51">
        <v>0</v>
      </c>
      <c r="AC26" s="30">
        <v>8</v>
      </c>
      <c r="AD26" s="31">
        <v>0</v>
      </c>
      <c r="AE26" s="65">
        <v>0</v>
      </c>
      <c r="AF26" s="51">
        <v>0</v>
      </c>
      <c r="AG26" s="30">
        <v>7</v>
      </c>
      <c r="AH26" s="51">
        <v>0</v>
      </c>
      <c r="AI26" s="66">
        <v>8</v>
      </c>
      <c r="AJ26" s="65">
        <v>8</v>
      </c>
      <c r="AK26" s="51">
        <v>0</v>
      </c>
      <c r="AL26" s="30">
        <v>0</v>
      </c>
      <c r="AM26" s="51">
        <v>0</v>
      </c>
      <c r="AN26" s="30">
        <v>0</v>
      </c>
      <c r="AO26" s="51">
        <v>0</v>
      </c>
      <c r="AP26" s="30">
        <v>0</v>
      </c>
      <c r="AQ26" s="51">
        <v>0</v>
      </c>
      <c r="AR26" s="30">
        <v>5</v>
      </c>
      <c r="AS26" s="51">
        <v>2</v>
      </c>
      <c r="AT26" s="30">
        <v>9</v>
      </c>
      <c r="AU26" s="51">
        <v>1</v>
      </c>
      <c r="AV26" s="30">
        <v>16</v>
      </c>
      <c r="AW26" s="51">
        <v>1</v>
      </c>
      <c r="AX26" s="30">
        <f t="shared" si="7"/>
        <v>645</v>
      </c>
      <c r="AY26" s="31">
        <f>SUM(D26,H26,J26,L26,N26,R26,T26,V26,X26,Z26,AB26,AD26,AF26,AH26,AK26,AM26,AO26,AQ26,AS26,AU26,AW26)</f>
        <v>11</v>
      </c>
      <c r="AZ26" s="21"/>
    </row>
    <row r="27" spans="1:52" ht="30" customHeight="1">
      <c r="A27" s="32"/>
      <c r="B27" s="33" t="s">
        <v>45</v>
      </c>
      <c r="C27" s="24">
        <f>SUM(C16:C26)</f>
        <v>6015</v>
      </c>
      <c r="D27" s="52">
        <f aca="true" t="shared" si="8" ref="D27:L27">SUM(D16:D26)</f>
        <v>3</v>
      </c>
      <c r="E27" s="24">
        <f t="shared" si="8"/>
        <v>5132</v>
      </c>
      <c r="F27" s="52">
        <f t="shared" si="8"/>
        <v>0</v>
      </c>
      <c r="G27" s="24">
        <f t="shared" si="8"/>
        <v>13</v>
      </c>
      <c r="H27" s="52">
        <f t="shared" si="8"/>
        <v>0</v>
      </c>
      <c r="I27" s="24">
        <f t="shared" si="8"/>
        <v>0</v>
      </c>
      <c r="J27" s="52">
        <f t="shared" si="8"/>
        <v>0</v>
      </c>
      <c r="K27" s="24">
        <f t="shared" si="8"/>
        <v>22</v>
      </c>
      <c r="L27" s="52">
        <f t="shared" si="8"/>
        <v>0</v>
      </c>
      <c r="M27" s="24">
        <f>SUM(M16:M26)</f>
        <v>1039</v>
      </c>
      <c r="N27" s="52">
        <f aca="true" t="shared" si="9" ref="N27:X27">SUM(N16:N26)</f>
        <v>25</v>
      </c>
      <c r="O27" s="24">
        <f t="shared" si="9"/>
        <v>829</v>
      </c>
      <c r="P27" s="52">
        <f t="shared" si="9"/>
        <v>25</v>
      </c>
      <c r="Q27" s="24">
        <f t="shared" si="9"/>
        <v>9</v>
      </c>
      <c r="R27" s="52">
        <f t="shared" si="9"/>
        <v>0</v>
      </c>
      <c r="S27" s="24">
        <f t="shared" si="9"/>
        <v>35</v>
      </c>
      <c r="T27" s="52">
        <f t="shared" si="9"/>
        <v>0</v>
      </c>
      <c r="U27" s="24">
        <f>SUM(U16:U26)</f>
        <v>118</v>
      </c>
      <c r="V27" s="52">
        <f t="shared" si="9"/>
        <v>0</v>
      </c>
      <c r="W27" s="24">
        <f>SUM(W16:W26)</f>
        <v>33</v>
      </c>
      <c r="X27" s="52">
        <f t="shared" si="9"/>
        <v>0</v>
      </c>
      <c r="Y27" s="24">
        <f>SUM(Y16:Y26)</f>
        <v>4</v>
      </c>
      <c r="Z27" s="52">
        <v>0</v>
      </c>
      <c r="AA27" s="24">
        <f aca="true" t="shared" si="10" ref="AA27:AQ27">SUM(AA16:AA26)</f>
        <v>210</v>
      </c>
      <c r="AB27" s="52">
        <f t="shared" si="10"/>
        <v>0</v>
      </c>
      <c r="AC27" s="24">
        <f>SUM(AC16:AC26)</f>
        <v>92</v>
      </c>
      <c r="AD27" s="26">
        <f t="shared" si="10"/>
        <v>0</v>
      </c>
      <c r="AE27" s="61">
        <f t="shared" si="10"/>
        <v>5</v>
      </c>
      <c r="AF27" s="52">
        <f t="shared" si="10"/>
        <v>5</v>
      </c>
      <c r="AG27" s="24">
        <f t="shared" si="10"/>
        <v>220</v>
      </c>
      <c r="AH27" s="52">
        <f t="shared" si="10"/>
        <v>8</v>
      </c>
      <c r="AI27" s="67">
        <f>SUM(AI16:AI26)</f>
        <v>164</v>
      </c>
      <c r="AJ27" s="24">
        <f>SUM(AJ16:AJ26)</f>
        <v>113</v>
      </c>
      <c r="AK27" s="52">
        <f t="shared" si="10"/>
        <v>0</v>
      </c>
      <c r="AL27" s="24">
        <f t="shared" si="10"/>
        <v>0</v>
      </c>
      <c r="AM27" s="52">
        <f t="shared" si="10"/>
        <v>0</v>
      </c>
      <c r="AN27" s="24">
        <f t="shared" si="10"/>
        <v>2</v>
      </c>
      <c r="AO27" s="52">
        <f t="shared" si="10"/>
        <v>0</v>
      </c>
      <c r="AP27" s="24">
        <f t="shared" si="10"/>
        <v>0</v>
      </c>
      <c r="AQ27" s="52">
        <f t="shared" si="10"/>
        <v>0</v>
      </c>
      <c r="AR27" s="24">
        <f aca="true" t="shared" si="11" ref="AR27:AW27">SUM(AR16:AR26)</f>
        <v>51</v>
      </c>
      <c r="AS27" s="52">
        <f t="shared" si="11"/>
        <v>26</v>
      </c>
      <c r="AT27" s="24">
        <f t="shared" si="11"/>
        <v>58</v>
      </c>
      <c r="AU27" s="52">
        <f t="shared" si="11"/>
        <v>8</v>
      </c>
      <c r="AV27" s="24">
        <f t="shared" si="11"/>
        <v>107</v>
      </c>
      <c r="AW27" s="52">
        <f t="shared" si="11"/>
        <v>5</v>
      </c>
      <c r="AX27" s="24">
        <f>SUM(AX16:AX26)</f>
        <v>8310</v>
      </c>
      <c r="AY27" s="26">
        <f>SUM(AY16:AY26)</f>
        <v>80</v>
      </c>
      <c r="AZ27" s="21"/>
    </row>
    <row r="28" spans="1:52" s="82" customFormat="1" ht="13.5" customHeight="1">
      <c r="A28" s="21"/>
      <c r="B28" s="430" t="s">
        <v>52</v>
      </c>
      <c r="C28" s="430"/>
      <c r="D28" s="34"/>
      <c r="E28" s="35"/>
      <c r="F28" s="35"/>
      <c r="G28" s="35"/>
      <c r="H28" s="35"/>
      <c r="I28" s="35"/>
      <c r="J28" s="35"/>
      <c r="K28" s="35"/>
      <c r="L28" s="35"/>
      <c r="M28" s="35"/>
      <c r="N28" s="35"/>
      <c r="O28" s="35"/>
      <c r="P28" s="35"/>
      <c r="Q28" s="35"/>
      <c r="R28" s="35"/>
      <c r="S28" s="35"/>
      <c r="T28" s="35"/>
      <c r="U28" s="35"/>
      <c r="V28" s="21"/>
      <c r="W28" s="21"/>
      <c r="X28" s="21"/>
      <c r="Y28" s="21"/>
      <c r="Z28" s="21"/>
      <c r="AA28" s="21"/>
      <c r="AB28" s="21"/>
      <c r="AC28" s="21"/>
      <c r="AD28" s="21"/>
      <c r="AE28" s="21"/>
      <c r="AF28" s="21"/>
      <c r="AG28" s="21"/>
      <c r="AH28" s="21"/>
      <c r="AI28" s="21"/>
      <c r="AJ28" s="36"/>
      <c r="AK28" s="84"/>
      <c r="AL28" s="84"/>
      <c r="AM28" s="84"/>
      <c r="AN28" s="84"/>
      <c r="AO28" s="84"/>
      <c r="AP28" s="84"/>
      <c r="AQ28" s="84"/>
      <c r="AR28" s="84"/>
      <c r="AS28" s="84"/>
      <c r="AT28" s="84"/>
      <c r="AU28" s="84"/>
      <c r="AV28" s="85"/>
      <c r="AW28" s="85"/>
      <c r="AX28" s="85"/>
      <c r="AY28" s="85"/>
      <c r="AZ28" s="21"/>
    </row>
    <row r="29" spans="1:52" s="82" customFormat="1" ht="11.25">
      <c r="A29" s="37"/>
      <c r="B29" s="37" t="s">
        <v>47</v>
      </c>
      <c r="C29" s="38" t="s">
        <v>48</v>
      </c>
      <c r="D29" s="38"/>
      <c r="E29" s="38"/>
      <c r="F29" s="38"/>
      <c r="G29" s="38"/>
      <c r="H29" s="38"/>
      <c r="I29" s="38"/>
      <c r="J29" s="38"/>
      <c r="K29" s="38"/>
      <c r="L29" s="38" t="s">
        <v>49</v>
      </c>
      <c r="M29" s="38"/>
      <c r="N29" s="38"/>
      <c r="O29" s="38"/>
      <c r="P29" s="38"/>
      <c r="Q29" s="38"/>
      <c r="R29" s="38"/>
      <c r="S29" s="38"/>
      <c r="T29" s="38"/>
      <c r="U29" s="21"/>
      <c r="V29" s="21"/>
      <c r="W29" s="21"/>
      <c r="X29" s="21"/>
      <c r="Y29" s="21"/>
      <c r="Z29" s="21"/>
      <c r="AA29" s="21"/>
      <c r="AB29" s="21"/>
      <c r="AC29" s="21"/>
      <c r="AD29" s="21"/>
      <c r="AE29" s="38" t="s">
        <v>48</v>
      </c>
      <c r="AF29" s="38"/>
      <c r="AG29" s="38"/>
      <c r="AH29" s="38"/>
      <c r="AI29" s="38"/>
      <c r="AJ29" s="38"/>
      <c r="AK29" s="38"/>
      <c r="AL29" s="38"/>
      <c r="AM29" s="38"/>
      <c r="AN29" s="38" t="s">
        <v>49</v>
      </c>
      <c r="AO29" s="21"/>
      <c r="AP29" s="21"/>
      <c r="AQ29" s="21"/>
      <c r="AR29" s="21"/>
      <c r="AS29" s="21"/>
      <c r="AT29" s="21"/>
      <c r="AU29" s="21"/>
      <c r="AV29" s="21"/>
      <c r="AW29" s="21"/>
      <c r="AX29" s="21"/>
      <c r="AY29" s="21"/>
      <c r="AZ29" s="21"/>
    </row>
    <row r="30" spans="1:52" s="82" customFormat="1" ht="11.25">
      <c r="A30" s="38"/>
      <c r="B30" s="38"/>
      <c r="C30" s="38" t="s">
        <v>50</v>
      </c>
      <c r="D30" s="38"/>
      <c r="E30" s="38"/>
      <c r="F30" s="38"/>
      <c r="G30" s="38"/>
      <c r="H30" s="38"/>
      <c r="I30" s="38"/>
      <c r="J30" s="38"/>
      <c r="K30" s="38"/>
      <c r="L30" s="38" t="s">
        <v>58</v>
      </c>
      <c r="M30" s="38"/>
      <c r="N30" s="38"/>
      <c r="O30" s="38"/>
      <c r="P30" s="38"/>
      <c r="Q30" s="38"/>
      <c r="R30" s="38"/>
      <c r="S30" s="38"/>
      <c r="T30" s="38"/>
      <c r="U30" s="21"/>
      <c r="V30" s="21"/>
      <c r="W30" s="21"/>
      <c r="X30" s="21"/>
      <c r="Y30" s="21"/>
      <c r="Z30" s="21"/>
      <c r="AA30" s="21"/>
      <c r="AB30" s="21"/>
      <c r="AC30" s="21"/>
      <c r="AD30" s="21"/>
      <c r="AE30" s="38" t="s">
        <v>50</v>
      </c>
      <c r="AF30" s="38"/>
      <c r="AG30" s="38"/>
      <c r="AH30" s="38"/>
      <c r="AI30" s="38"/>
      <c r="AJ30" s="38"/>
      <c r="AK30" s="38"/>
      <c r="AL30" s="38"/>
      <c r="AM30" s="38"/>
      <c r="AN30" s="38" t="s">
        <v>58</v>
      </c>
      <c r="AO30" s="21"/>
      <c r="AP30" s="21"/>
      <c r="AQ30" s="21"/>
      <c r="AR30" s="21"/>
      <c r="AS30" s="21"/>
      <c r="AT30" s="21"/>
      <c r="AU30" s="21"/>
      <c r="AV30" s="21"/>
      <c r="AW30" s="21"/>
      <c r="AX30" s="21"/>
      <c r="AY30" s="21"/>
      <c r="AZ30" s="21"/>
    </row>
    <row r="31" spans="1:52" s="82" customFormat="1" ht="11.25">
      <c r="A31" s="38"/>
      <c r="B31" s="38"/>
      <c r="C31" s="38" t="s">
        <v>51</v>
      </c>
      <c r="D31" s="38"/>
      <c r="E31" s="38"/>
      <c r="F31" s="38"/>
      <c r="G31" s="38"/>
      <c r="H31" s="38"/>
      <c r="I31" s="38"/>
      <c r="J31" s="38"/>
      <c r="K31" s="38"/>
      <c r="L31" s="38"/>
      <c r="M31" s="38"/>
      <c r="N31" s="38"/>
      <c r="O31" s="38"/>
      <c r="P31" s="38"/>
      <c r="Q31" s="38"/>
      <c r="R31" s="38"/>
      <c r="S31" s="38"/>
      <c r="T31" s="38"/>
      <c r="U31" s="21"/>
      <c r="V31" s="21"/>
      <c r="W31" s="21"/>
      <c r="X31" s="21"/>
      <c r="Y31" s="21"/>
      <c r="Z31" s="21"/>
      <c r="AA31" s="21"/>
      <c r="AB31" s="21"/>
      <c r="AC31" s="21"/>
      <c r="AD31" s="21"/>
      <c r="AE31" s="38" t="s">
        <v>51</v>
      </c>
      <c r="AF31" s="38"/>
      <c r="AG31" s="38"/>
      <c r="AH31" s="38"/>
      <c r="AI31" s="38"/>
      <c r="AJ31" s="38"/>
      <c r="AK31" s="38"/>
      <c r="AL31" s="38"/>
      <c r="AM31" s="38"/>
      <c r="AN31" s="38"/>
      <c r="AO31" s="21"/>
      <c r="AP31" s="21"/>
      <c r="AQ31" s="21"/>
      <c r="AR31" s="21"/>
      <c r="AS31" s="21"/>
      <c r="AT31" s="21"/>
      <c r="AU31" s="21"/>
      <c r="AV31" s="21"/>
      <c r="AW31" s="21"/>
      <c r="AX31" s="21"/>
      <c r="AY31" s="21"/>
      <c r="AZ31" s="21"/>
    </row>
  </sheetData>
  <sheetProtection/>
  <mergeCells count="30">
    <mergeCell ref="AV2:AW2"/>
    <mergeCell ref="AI3:AI4"/>
    <mergeCell ref="AL3:AM4"/>
    <mergeCell ref="M3:N4"/>
    <mergeCell ref="Q3:R4"/>
    <mergeCell ref="G2:T2"/>
    <mergeCell ref="AJ2:AK2"/>
    <mergeCell ref="AL2:AQ2"/>
    <mergeCell ref="U2:AD2"/>
    <mergeCell ref="AR2:AS2"/>
    <mergeCell ref="C2:D2"/>
    <mergeCell ref="AE2:AF2"/>
    <mergeCell ref="AG2:AH2"/>
    <mergeCell ref="AN3:AO4"/>
    <mergeCell ref="AT2:AU2"/>
    <mergeCell ref="AA3:AB4"/>
    <mergeCell ref="AC3:AD4"/>
    <mergeCell ref="U3:V4"/>
    <mergeCell ref="W3:X4"/>
    <mergeCell ref="Y3:Z4"/>
    <mergeCell ref="B28:C28"/>
    <mergeCell ref="G3:H4"/>
    <mergeCell ref="I3:J4"/>
    <mergeCell ref="K3:L4"/>
    <mergeCell ref="AE1:AY1"/>
    <mergeCell ref="A1:AD1"/>
    <mergeCell ref="AP3:AQ4"/>
    <mergeCell ref="O4:P4"/>
    <mergeCell ref="AE4:AF4"/>
    <mergeCell ref="S3:T4"/>
  </mergeCells>
  <printOptions horizontalCentered="1" verticalCentered="1"/>
  <pageMargins left="0.25" right="0.25" top="0.75" bottom="0.75" header="0.3" footer="0.3"/>
  <pageSetup horizontalDpi="300" verticalDpi="300" orientation="landscape" pageOrder="overThenDown" paperSize="8" scale="69" r:id="rId2"/>
  <colBreaks count="1" manualBreakCount="1">
    <brk id="30" max="65535" man="1"/>
  </colBreaks>
  <ignoredErrors>
    <ignoredError sqref="Y27" formulaRange="1"/>
  </ignoredErrors>
  <drawing r:id="rId1"/>
</worksheet>
</file>

<file path=xl/worksheets/sheet2.xml><?xml version="1.0" encoding="utf-8"?>
<worksheet xmlns="http://schemas.openxmlformats.org/spreadsheetml/2006/main" xmlns:r="http://schemas.openxmlformats.org/officeDocument/2006/relationships">
  <dimension ref="A1:P90"/>
  <sheetViews>
    <sheetView view="pageBreakPreview" zoomScale="115" zoomScaleSheetLayoutView="115" zoomScalePageLayoutView="70" workbookViewId="0" topLeftCell="A1">
      <pane xSplit="1" ySplit="3" topLeftCell="B4" activePane="bottomRight" state="frozen"/>
      <selection pane="topLeft" activeCell="B5" sqref="B5"/>
      <selection pane="topRight" activeCell="B5" sqref="B5"/>
      <selection pane="bottomLeft" activeCell="B5" sqref="B5"/>
      <selection pane="bottomRight" activeCell="A1" sqref="A1:N1"/>
    </sheetView>
  </sheetViews>
  <sheetFormatPr defaultColWidth="9.00390625" defaultRowHeight="12"/>
  <cols>
    <col min="1" max="1" width="11.125" style="88" customWidth="1"/>
    <col min="2" max="10" width="10.125" style="88" customWidth="1"/>
    <col min="11" max="11" width="11.00390625" style="88" customWidth="1"/>
    <col min="12" max="12" width="14.375" style="88" customWidth="1"/>
    <col min="13" max="13" width="1.12109375" style="88" customWidth="1"/>
    <col min="14" max="14" width="15.00390625" style="128" customWidth="1"/>
    <col min="15" max="16384" width="9.375" style="88" customWidth="1"/>
  </cols>
  <sheetData>
    <row r="1" spans="1:14" ht="36.75" customHeight="1">
      <c r="A1" s="483" t="s">
        <v>59</v>
      </c>
      <c r="B1" s="483"/>
      <c r="C1" s="483"/>
      <c r="D1" s="483"/>
      <c r="E1" s="483"/>
      <c r="F1" s="483"/>
      <c r="G1" s="483"/>
      <c r="H1" s="483"/>
      <c r="I1" s="483"/>
      <c r="J1" s="483"/>
      <c r="K1" s="484"/>
      <c r="L1" s="484"/>
      <c r="M1" s="484"/>
      <c r="N1" s="484"/>
    </row>
    <row r="2" spans="1:14" ht="13.5">
      <c r="A2" s="485"/>
      <c r="B2" s="487" t="s">
        <v>60</v>
      </c>
      <c r="C2" s="488"/>
      <c r="D2" s="488"/>
      <c r="E2" s="488"/>
      <c r="F2" s="488"/>
      <c r="G2" s="489"/>
      <c r="H2" s="490" t="s">
        <v>61</v>
      </c>
      <c r="I2" s="490" t="s">
        <v>62</v>
      </c>
      <c r="J2" s="490" t="s">
        <v>63</v>
      </c>
      <c r="K2" s="490" t="s">
        <v>64</v>
      </c>
      <c r="L2" s="490" t="s">
        <v>65</v>
      </c>
      <c r="M2" s="485"/>
      <c r="N2" s="490" t="s">
        <v>66</v>
      </c>
    </row>
    <row r="3" spans="1:14" ht="87.75" customHeight="1">
      <c r="A3" s="486"/>
      <c r="B3" s="89" t="s">
        <v>67</v>
      </c>
      <c r="C3" s="90" t="s">
        <v>68</v>
      </c>
      <c r="D3" s="90" t="s">
        <v>69</v>
      </c>
      <c r="E3" s="90" t="s">
        <v>70</v>
      </c>
      <c r="F3" s="90" t="s">
        <v>71</v>
      </c>
      <c r="G3" s="90" t="s">
        <v>72</v>
      </c>
      <c r="H3" s="491"/>
      <c r="I3" s="491"/>
      <c r="J3" s="491"/>
      <c r="K3" s="491"/>
      <c r="L3" s="491"/>
      <c r="M3" s="486"/>
      <c r="N3" s="491"/>
    </row>
    <row r="4" spans="1:14" ht="18" customHeight="1">
      <c r="A4" s="91" t="s">
        <v>73</v>
      </c>
      <c r="B4" s="92">
        <v>9498</v>
      </c>
      <c r="C4" s="92">
        <v>401</v>
      </c>
      <c r="D4" s="92">
        <v>1332</v>
      </c>
      <c r="E4" s="92">
        <v>454</v>
      </c>
      <c r="F4" s="92">
        <v>3513</v>
      </c>
      <c r="G4" s="92">
        <v>2249</v>
      </c>
      <c r="H4" s="92">
        <v>3538</v>
      </c>
      <c r="I4" s="92">
        <v>4951</v>
      </c>
      <c r="J4" s="92">
        <v>1734</v>
      </c>
      <c r="K4" s="481">
        <v>1900</v>
      </c>
      <c r="L4" s="482"/>
      <c r="M4" s="92"/>
      <c r="N4" s="93">
        <v>21621</v>
      </c>
    </row>
    <row r="5" spans="1:14" ht="18" customHeight="1">
      <c r="A5" s="94"/>
      <c r="B5" s="95"/>
      <c r="C5" s="95"/>
      <c r="D5" s="95"/>
      <c r="E5" s="95"/>
      <c r="F5" s="95"/>
      <c r="G5" s="95"/>
      <c r="H5" s="95"/>
      <c r="I5" s="95"/>
      <c r="J5" s="95"/>
      <c r="K5" s="96"/>
      <c r="L5" s="95"/>
      <c r="M5" s="95"/>
      <c r="N5" s="97"/>
    </row>
    <row r="6" spans="1:14" ht="18" customHeight="1">
      <c r="A6" s="94">
        <v>40</v>
      </c>
      <c r="B6" s="95">
        <v>8434</v>
      </c>
      <c r="C6" s="95">
        <v>407</v>
      </c>
      <c r="D6" s="95">
        <v>876</v>
      </c>
      <c r="E6" s="95">
        <v>528</v>
      </c>
      <c r="F6" s="95">
        <v>2464</v>
      </c>
      <c r="G6" s="95">
        <v>2245</v>
      </c>
      <c r="H6" s="95">
        <v>2653</v>
      </c>
      <c r="I6" s="95">
        <v>4048</v>
      </c>
      <c r="J6" s="95">
        <v>1407</v>
      </c>
      <c r="K6" s="96">
        <v>781</v>
      </c>
      <c r="L6" s="95">
        <v>1785</v>
      </c>
      <c r="M6" s="95"/>
      <c r="N6" s="97">
        <v>19108</v>
      </c>
    </row>
    <row r="7" spans="1:14" ht="18" customHeight="1">
      <c r="A7" s="94"/>
      <c r="B7" s="95"/>
      <c r="C7" s="95"/>
      <c r="D7" s="95"/>
      <c r="E7" s="95"/>
      <c r="F7" s="95"/>
      <c r="G7" s="95"/>
      <c r="H7" s="95"/>
      <c r="I7" s="95"/>
      <c r="J7" s="95"/>
      <c r="K7" s="96"/>
      <c r="L7" s="95"/>
      <c r="M7" s="95"/>
      <c r="N7" s="97"/>
    </row>
    <row r="8" spans="1:14" s="100" customFormat="1" ht="18" customHeight="1">
      <c r="A8" s="480">
        <v>45</v>
      </c>
      <c r="B8" s="98">
        <v>1</v>
      </c>
      <c r="C8" s="98">
        <v>0.3</v>
      </c>
      <c r="D8" s="98">
        <v>1.3</v>
      </c>
      <c r="E8" s="98">
        <v>1.9</v>
      </c>
      <c r="F8" s="98">
        <v>2.2</v>
      </c>
      <c r="G8" s="98">
        <v>0.8</v>
      </c>
      <c r="H8" s="98">
        <v>7.7</v>
      </c>
      <c r="I8" s="98">
        <v>1.7</v>
      </c>
      <c r="J8" s="98">
        <v>2.2</v>
      </c>
      <c r="K8" s="99">
        <v>3.8</v>
      </c>
      <c r="L8" s="98">
        <v>0.3</v>
      </c>
      <c r="M8" s="98"/>
      <c r="N8" s="98">
        <v>0.9</v>
      </c>
    </row>
    <row r="9" spans="1:14" ht="18" customHeight="1">
      <c r="A9" s="480"/>
      <c r="B9" s="101">
        <v>13408</v>
      </c>
      <c r="C9" s="101">
        <v>579</v>
      </c>
      <c r="D9" s="101">
        <v>1205</v>
      </c>
      <c r="E9" s="101">
        <v>1073</v>
      </c>
      <c r="F9" s="101">
        <v>4122</v>
      </c>
      <c r="G9" s="101">
        <v>2789</v>
      </c>
      <c r="H9" s="101">
        <v>2034</v>
      </c>
      <c r="I9" s="101">
        <v>5735</v>
      </c>
      <c r="J9" s="101">
        <v>4098</v>
      </c>
      <c r="K9" s="102">
        <v>1758</v>
      </c>
      <c r="L9" s="101">
        <v>3763</v>
      </c>
      <c r="M9" s="101"/>
      <c r="N9" s="103">
        <v>30796</v>
      </c>
    </row>
    <row r="10" spans="1:14" s="106" customFormat="1" ht="18" customHeight="1">
      <c r="A10" s="480">
        <v>50</v>
      </c>
      <c r="B10" s="104">
        <v>0.8</v>
      </c>
      <c r="C10" s="104">
        <v>0.3</v>
      </c>
      <c r="D10" s="104">
        <v>1</v>
      </c>
      <c r="E10" s="104">
        <v>1.7</v>
      </c>
      <c r="F10" s="104">
        <v>1.5</v>
      </c>
      <c r="G10" s="104">
        <v>0.6</v>
      </c>
      <c r="H10" s="104">
        <v>7.8</v>
      </c>
      <c r="I10" s="104">
        <v>1.2</v>
      </c>
      <c r="J10" s="104">
        <v>1.6</v>
      </c>
      <c r="K10" s="105">
        <v>2.7</v>
      </c>
      <c r="L10" s="104">
        <v>0.2</v>
      </c>
      <c r="M10" s="104"/>
      <c r="N10" s="104">
        <v>0.7</v>
      </c>
    </row>
    <row r="11" spans="1:14" s="96" customFormat="1" ht="18" customHeight="1">
      <c r="A11" s="480"/>
      <c r="B11" s="101">
        <v>10809</v>
      </c>
      <c r="C11" s="101">
        <v>413</v>
      </c>
      <c r="D11" s="101">
        <v>938</v>
      </c>
      <c r="E11" s="101">
        <v>951</v>
      </c>
      <c r="F11" s="101">
        <v>3025</v>
      </c>
      <c r="G11" s="101">
        <v>2409</v>
      </c>
      <c r="H11" s="101">
        <v>1416</v>
      </c>
      <c r="I11" s="101">
        <v>4618</v>
      </c>
      <c r="J11" s="101">
        <v>2975</v>
      </c>
      <c r="K11" s="102">
        <v>1166</v>
      </c>
      <c r="L11" s="101">
        <v>3969</v>
      </c>
      <c r="M11" s="101"/>
      <c r="N11" s="103">
        <v>24953</v>
      </c>
    </row>
    <row r="12" spans="1:14" s="106" customFormat="1" ht="18" customHeight="1">
      <c r="A12" s="480">
        <v>55</v>
      </c>
      <c r="B12" s="104">
        <v>0.6</v>
      </c>
      <c r="C12" s="104">
        <v>0.2</v>
      </c>
      <c r="D12" s="104">
        <v>0.6</v>
      </c>
      <c r="E12" s="104">
        <v>1.7</v>
      </c>
      <c r="F12" s="104">
        <v>1.2</v>
      </c>
      <c r="G12" s="104">
        <v>0.4</v>
      </c>
      <c r="H12" s="104">
        <v>11.6</v>
      </c>
      <c r="I12" s="104">
        <v>1.1</v>
      </c>
      <c r="J12" s="104">
        <v>1.2</v>
      </c>
      <c r="K12" s="105">
        <v>2.8</v>
      </c>
      <c r="L12" s="104">
        <v>0.2</v>
      </c>
      <c r="M12" s="104"/>
      <c r="N12" s="104">
        <v>0.5</v>
      </c>
    </row>
    <row r="13" spans="1:14" s="96" customFormat="1" ht="18" customHeight="1">
      <c r="A13" s="480"/>
      <c r="B13" s="101">
        <v>7020</v>
      </c>
      <c r="C13" s="101">
        <v>263</v>
      </c>
      <c r="D13" s="101">
        <v>493</v>
      </c>
      <c r="E13" s="101">
        <v>947</v>
      </c>
      <c r="F13" s="101">
        <v>1811</v>
      </c>
      <c r="G13" s="101">
        <v>1473</v>
      </c>
      <c r="H13" s="101">
        <v>1394</v>
      </c>
      <c r="I13" s="101">
        <v>3965</v>
      </c>
      <c r="J13" s="101">
        <v>2518</v>
      </c>
      <c r="K13" s="102">
        <v>600</v>
      </c>
      <c r="L13" s="101">
        <v>3147</v>
      </c>
      <c r="M13" s="101"/>
      <c r="N13" s="103">
        <v>18644</v>
      </c>
    </row>
    <row r="14" spans="1:14" s="106" customFormat="1" ht="18" customHeight="1">
      <c r="A14" s="480">
        <v>60</v>
      </c>
      <c r="B14" s="104">
        <v>0.4</v>
      </c>
      <c r="C14" s="104">
        <v>0.1</v>
      </c>
      <c r="D14" s="104">
        <v>0.4</v>
      </c>
      <c r="E14" s="104">
        <v>1.1</v>
      </c>
      <c r="F14" s="104">
        <v>1</v>
      </c>
      <c r="G14" s="104">
        <v>0.3</v>
      </c>
      <c r="H14" s="104">
        <v>8.5</v>
      </c>
      <c r="I14" s="104">
        <v>0.7</v>
      </c>
      <c r="J14" s="104">
        <v>0.9</v>
      </c>
      <c r="K14" s="105">
        <v>2.3</v>
      </c>
      <c r="L14" s="104">
        <v>0.2</v>
      </c>
      <c r="M14" s="104"/>
      <c r="N14" s="104">
        <v>0.4</v>
      </c>
    </row>
    <row r="15" spans="1:14" s="110" customFormat="1" ht="18" customHeight="1">
      <c r="A15" s="480"/>
      <c r="B15" s="107">
        <v>5298</v>
      </c>
      <c r="C15" s="107">
        <v>162</v>
      </c>
      <c r="D15" s="107">
        <v>325</v>
      </c>
      <c r="E15" s="107">
        <v>600</v>
      </c>
      <c r="F15" s="107">
        <v>881</v>
      </c>
      <c r="G15" s="107">
        <v>1110</v>
      </c>
      <c r="H15" s="107">
        <v>974</v>
      </c>
      <c r="I15" s="107">
        <v>2679</v>
      </c>
      <c r="J15" s="107">
        <v>1835</v>
      </c>
      <c r="K15" s="108">
        <v>433</v>
      </c>
      <c r="L15" s="107">
        <v>3369</v>
      </c>
      <c r="M15" s="107"/>
      <c r="N15" s="109">
        <v>14588</v>
      </c>
    </row>
    <row r="16" spans="1:14" s="106" customFormat="1" ht="18" customHeight="1">
      <c r="A16" s="480" t="s">
        <v>74</v>
      </c>
      <c r="B16" s="104">
        <v>0.3</v>
      </c>
      <c r="C16" s="104">
        <v>0.1</v>
      </c>
      <c r="D16" s="104">
        <v>0.3</v>
      </c>
      <c r="E16" s="104">
        <v>1</v>
      </c>
      <c r="F16" s="104">
        <v>0.9</v>
      </c>
      <c r="G16" s="104">
        <v>0.2</v>
      </c>
      <c r="H16" s="104">
        <v>8.6</v>
      </c>
      <c r="I16" s="104">
        <v>0.6</v>
      </c>
      <c r="J16" s="104">
        <v>0.9</v>
      </c>
      <c r="K16" s="105">
        <v>1.6</v>
      </c>
      <c r="L16" s="104">
        <v>0.1</v>
      </c>
      <c r="M16" s="104"/>
      <c r="N16" s="104">
        <v>0.3</v>
      </c>
    </row>
    <row r="17" spans="1:14" s="110" customFormat="1" ht="18" customHeight="1">
      <c r="A17" s="480"/>
      <c r="B17" s="107">
        <v>4340</v>
      </c>
      <c r="C17" s="107">
        <v>176</v>
      </c>
      <c r="D17" s="107">
        <v>273</v>
      </c>
      <c r="E17" s="107">
        <v>491</v>
      </c>
      <c r="F17" s="107">
        <v>725</v>
      </c>
      <c r="G17" s="107">
        <v>880</v>
      </c>
      <c r="H17" s="107">
        <v>615</v>
      </c>
      <c r="I17" s="107">
        <v>2162</v>
      </c>
      <c r="J17" s="107">
        <v>1998</v>
      </c>
      <c r="K17" s="108">
        <v>259</v>
      </c>
      <c r="L17" s="107">
        <v>3090</v>
      </c>
      <c r="M17" s="107"/>
      <c r="N17" s="109">
        <v>12464</v>
      </c>
    </row>
    <row r="18" spans="1:14" s="106" customFormat="1" ht="18" customHeight="1">
      <c r="A18" s="480">
        <v>2</v>
      </c>
      <c r="B18" s="104">
        <v>0.3</v>
      </c>
      <c r="C18" s="104">
        <v>0.1</v>
      </c>
      <c r="D18" s="104">
        <v>0.3</v>
      </c>
      <c r="E18" s="104">
        <v>0.9</v>
      </c>
      <c r="F18" s="104">
        <v>0.8</v>
      </c>
      <c r="G18" s="104">
        <v>0.2</v>
      </c>
      <c r="H18" s="104">
        <v>6.4</v>
      </c>
      <c r="I18" s="104">
        <v>0.6</v>
      </c>
      <c r="J18" s="104">
        <v>0.8</v>
      </c>
      <c r="K18" s="105">
        <v>1.4</v>
      </c>
      <c r="L18" s="104">
        <v>0.1</v>
      </c>
      <c r="M18" s="104"/>
      <c r="N18" s="104">
        <v>0.3</v>
      </c>
    </row>
    <row r="19" spans="1:14" s="110" customFormat="1" ht="18" customHeight="1">
      <c r="A19" s="480"/>
      <c r="B19" s="107">
        <v>3824</v>
      </c>
      <c r="C19" s="107">
        <v>163</v>
      </c>
      <c r="D19" s="107">
        <v>243</v>
      </c>
      <c r="E19" s="107">
        <v>425</v>
      </c>
      <c r="F19" s="107">
        <v>624</v>
      </c>
      <c r="G19" s="107">
        <v>785</v>
      </c>
      <c r="H19" s="107">
        <v>583</v>
      </c>
      <c r="I19" s="107">
        <v>2078</v>
      </c>
      <c r="J19" s="107">
        <v>1708</v>
      </c>
      <c r="K19" s="108">
        <v>233</v>
      </c>
      <c r="L19" s="107">
        <v>2989</v>
      </c>
      <c r="M19" s="107"/>
      <c r="N19" s="109">
        <v>11415</v>
      </c>
    </row>
    <row r="20" spans="1:14" s="106" customFormat="1" ht="18" customHeight="1">
      <c r="A20" s="480">
        <v>3</v>
      </c>
      <c r="B20" s="104">
        <v>0.3</v>
      </c>
      <c r="C20" s="104">
        <v>0.1</v>
      </c>
      <c r="D20" s="104">
        <v>0.4</v>
      </c>
      <c r="E20" s="104">
        <v>0.9</v>
      </c>
      <c r="F20" s="104">
        <v>0.7</v>
      </c>
      <c r="G20" s="104">
        <v>0.2</v>
      </c>
      <c r="H20" s="104">
        <v>6.2</v>
      </c>
      <c r="I20" s="104">
        <v>0.5</v>
      </c>
      <c r="J20" s="104">
        <v>0.7</v>
      </c>
      <c r="K20" s="105">
        <v>2.2</v>
      </c>
      <c r="L20" s="104">
        <v>0.1</v>
      </c>
      <c r="M20" s="104"/>
      <c r="N20" s="104">
        <v>0.3</v>
      </c>
    </row>
    <row r="21" spans="1:14" s="110" customFormat="1" ht="18" customHeight="1">
      <c r="A21" s="480"/>
      <c r="B21" s="107">
        <v>3927</v>
      </c>
      <c r="C21" s="107">
        <v>156</v>
      </c>
      <c r="D21" s="107">
        <v>290</v>
      </c>
      <c r="E21" s="107">
        <v>435</v>
      </c>
      <c r="F21" s="107">
        <v>553</v>
      </c>
      <c r="G21" s="107">
        <v>872</v>
      </c>
      <c r="H21" s="107">
        <v>572</v>
      </c>
      <c r="I21" s="107">
        <v>1983</v>
      </c>
      <c r="J21" s="107">
        <v>1523</v>
      </c>
      <c r="K21" s="108">
        <v>354</v>
      </c>
      <c r="L21" s="107">
        <v>3592</v>
      </c>
      <c r="M21" s="107"/>
      <c r="N21" s="109">
        <v>11951</v>
      </c>
    </row>
    <row r="22" spans="1:14" s="106" customFormat="1" ht="18" customHeight="1">
      <c r="A22" s="480">
        <v>4</v>
      </c>
      <c r="B22" s="104">
        <v>0.3</v>
      </c>
      <c r="C22" s="104">
        <v>0.3</v>
      </c>
      <c r="D22" s="104">
        <v>0.2</v>
      </c>
      <c r="E22" s="104">
        <v>0.8</v>
      </c>
      <c r="F22" s="104">
        <v>0.6</v>
      </c>
      <c r="G22" s="104">
        <v>0.1</v>
      </c>
      <c r="H22" s="104">
        <v>7.5</v>
      </c>
      <c r="I22" s="104">
        <v>0.5</v>
      </c>
      <c r="J22" s="104">
        <v>0.7</v>
      </c>
      <c r="K22" s="105">
        <v>0.9</v>
      </c>
      <c r="L22" s="104">
        <v>0.1</v>
      </c>
      <c r="M22" s="104"/>
      <c r="N22" s="104">
        <v>0.2</v>
      </c>
    </row>
    <row r="23" spans="1:14" s="110" customFormat="1" ht="18" customHeight="1">
      <c r="A23" s="480"/>
      <c r="B23" s="107">
        <v>3587</v>
      </c>
      <c r="C23" s="107">
        <v>134</v>
      </c>
      <c r="D23" s="107">
        <v>289</v>
      </c>
      <c r="E23" s="107">
        <v>383</v>
      </c>
      <c r="F23" s="107">
        <v>564</v>
      </c>
      <c r="G23" s="107">
        <v>734</v>
      </c>
      <c r="H23" s="107">
        <v>507</v>
      </c>
      <c r="I23" s="107">
        <v>1982</v>
      </c>
      <c r="J23" s="107">
        <v>1533</v>
      </c>
      <c r="K23" s="108">
        <v>217</v>
      </c>
      <c r="L23" s="107">
        <v>3016</v>
      </c>
      <c r="M23" s="107"/>
      <c r="N23" s="109">
        <v>10842</v>
      </c>
    </row>
    <row r="24" spans="1:14" s="106" customFormat="1" ht="18" customHeight="1">
      <c r="A24" s="480">
        <v>5</v>
      </c>
      <c r="B24" s="104">
        <v>0.2</v>
      </c>
      <c r="C24" s="104">
        <v>0.1</v>
      </c>
      <c r="D24" s="104">
        <v>0.2</v>
      </c>
      <c r="E24" s="104">
        <v>0.7</v>
      </c>
      <c r="F24" s="104">
        <v>0.5</v>
      </c>
      <c r="G24" s="104">
        <v>0.1</v>
      </c>
      <c r="H24" s="104">
        <v>6.8</v>
      </c>
      <c r="I24" s="104">
        <v>0.4</v>
      </c>
      <c r="J24" s="104">
        <v>0.6</v>
      </c>
      <c r="K24" s="105">
        <v>0.9</v>
      </c>
      <c r="L24" s="104">
        <v>0.1</v>
      </c>
      <c r="M24" s="104"/>
      <c r="N24" s="104">
        <v>0.2</v>
      </c>
    </row>
    <row r="25" spans="1:14" s="110" customFormat="1" ht="18" customHeight="1">
      <c r="A25" s="480"/>
      <c r="B25" s="107">
        <v>3154</v>
      </c>
      <c r="C25" s="107">
        <v>114</v>
      </c>
      <c r="D25" s="107">
        <v>268</v>
      </c>
      <c r="E25" s="107">
        <v>340</v>
      </c>
      <c r="F25" s="107">
        <v>451</v>
      </c>
      <c r="G25" s="107">
        <v>572</v>
      </c>
      <c r="H25" s="107">
        <v>462</v>
      </c>
      <c r="I25" s="107">
        <v>1661</v>
      </c>
      <c r="J25" s="107">
        <v>1400</v>
      </c>
      <c r="K25" s="108">
        <v>221</v>
      </c>
      <c r="L25" s="107">
        <v>2732</v>
      </c>
      <c r="M25" s="107"/>
      <c r="N25" s="109">
        <v>9630</v>
      </c>
    </row>
    <row r="26" spans="1:14" s="106" customFormat="1" ht="18" customHeight="1">
      <c r="A26" s="480">
        <v>6</v>
      </c>
      <c r="B26" s="104">
        <v>0.2</v>
      </c>
      <c r="C26" s="104">
        <v>0.1</v>
      </c>
      <c r="D26" s="104">
        <v>0.2</v>
      </c>
      <c r="E26" s="104">
        <v>0.7</v>
      </c>
      <c r="F26" s="104">
        <v>0.5</v>
      </c>
      <c r="G26" s="104">
        <v>0.1</v>
      </c>
      <c r="H26" s="104">
        <v>8</v>
      </c>
      <c r="I26" s="104">
        <v>0.4</v>
      </c>
      <c r="J26" s="104">
        <v>0.6</v>
      </c>
      <c r="K26" s="105">
        <v>0.7</v>
      </c>
      <c r="L26" s="104">
        <v>0.1</v>
      </c>
      <c r="M26" s="104"/>
      <c r="N26" s="104">
        <v>0.2</v>
      </c>
    </row>
    <row r="27" spans="1:14" s="110" customFormat="1" ht="18" customHeight="1">
      <c r="A27" s="480"/>
      <c r="B27" s="107">
        <v>3123</v>
      </c>
      <c r="C27" s="107">
        <v>106</v>
      </c>
      <c r="D27" s="107">
        <v>282</v>
      </c>
      <c r="E27" s="107">
        <v>344</v>
      </c>
      <c r="F27" s="107">
        <v>439</v>
      </c>
      <c r="G27" s="107">
        <v>560</v>
      </c>
      <c r="H27" s="107">
        <v>539</v>
      </c>
      <c r="I27" s="107">
        <v>1846</v>
      </c>
      <c r="J27" s="107">
        <v>1329</v>
      </c>
      <c r="K27" s="108">
        <v>159</v>
      </c>
      <c r="L27" s="107">
        <v>2919</v>
      </c>
      <c r="M27" s="107"/>
      <c r="N27" s="109">
        <v>9915</v>
      </c>
    </row>
    <row r="28" spans="1:14" s="106" customFormat="1" ht="18" customHeight="1">
      <c r="A28" s="480">
        <v>7</v>
      </c>
      <c r="B28" s="104">
        <v>0.2</v>
      </c>
      <c r="C28" s="104">
        <v>0.1</v>
      </c>
      <c r="D28" s="104">
        <v>0.2</v>
      </c>
      <c r="E28" s="104">
        <v>0.6</v>
      </c>
      <c r="F28" s="104">
        <v>0.4</v>
      </c>
      <c r="G28" s="104">
        <v>0.1</v>
      </c>
      <c r="H28" s="104">
        <v>7.1</v>
      </c>
      <c r="I28" s="104">
        <v>0.4</v>
      </c>
      <c r="J28" s="104">
        <v>0.5</v>
      </c>
      <c r="K28" s="105">
        <v>0.6</v>
      </c>
      <c r="L28" s="104">
        <v>0.1</v>
      </c>
      <c r="M28" s="104"/>
      <c r="N28" s="104">
        <v>0.2</v>
      </c>
    </row>
    <row r="29" spans="1:14" s="110" customFormat="1" ht="18" customHeight="1">
      <c r="A29" s="480"/>
      <c r="B29" s="107">
        <v>2844</v>
      </c>
      <c r="C29" s="107">
        <v>113</v>
      </c>
      <c r="D29" s="107">
        <v>235</v>
      </c>
      <c r="E29" s="107">
        <v>320</v>
      </c>
      <c r="F29" s="107">
        <v>418</v>
      </c>
      <c r="G29" s="107">
        <v>543</v>
      </c>
      <c r="H29" s="107">
        <v>482</v>
      </c>
      <c r="I29" s="107">
        <v>1843</v>
      </c>
      <c r="J29" s="107">
        <v>1157</v>
      </c>
      <c r="K29" s="108">
        <v>131</v>
      </c>
      <c r="L29" s="107">
        <v>2773</v>
      </c>
      <c r="M29" s="107"/>
      <c r="N29" s="109">
        <v>9230</v>
      </c>
    </row>
    <row r="30" spans="1:14" s="106" customFormat="1" ht="18" customHeight="1">
      <c r="A30" s="480">
        <v>8</v>
      </c>
      <c r="B30" s="104">
        <v>0.2</v>
      </c>
      <c r="C30" s="104">
        <v>0.1</v>
      </c>
      <c r="D30" s="104">
        <v>0.1</v>
      </c>
      <c r="E30" s="104">
        <v>0.6</v>
      </c>
      <c r="F30" s="104">
        <v>0.5</v>
      </c>
      <c r="G30" s="104">
        <v>0.1</v>
      </c>
      <c r="H30" s="104">
        <v>8.4</v>
      </c>
      <c r="I30" s="104">
        <v>0.4</v>
      </c>
      <c r="J30" s="104">
        <v>0.5</v>
      </c>
      <c r="K30" s="105">
        <v>0.6</v>
      </c>
      <c r="L30" s="104">
        <v>0.1</v>
      </c>
      <c r="M30" s="104"/>
      <c r="N30" s="104">
        <v>0.2</v>
      </c>
    </row>
    <row r="31" spans="1:14" s="110" customFormat="1" ht="18" customHeight="1">
      <c r="A31" s="480"/>
      <c r="B31" s="107">
        <v>2631</v>
      </c>
      <c r="C31" s="107">
        <v>92</v>
      </c>
      <c r="D31" s="107">
        <v>189</v>
      </c>
      <c r="E31" s="107">
        <v>322</v>
      </c>
      <c r="F31" s="107">
        <v>427</v>
      </c>
      <c r="G31" s="107">
        <v>490</v>
      </c>
      <c r="H31" s="107">
        <v>572</v>
      </c>
      <c r="I31" s="107">
        <v>1834</v>
      </c>
      <c r="J31" s="107">
        <v>1187</v>
      </c>
      <c r="K31" s="108">
        <v>138</v>
      </c>
      <c r="L31" s="107">
        <v>2888</v>
      </c>
      <c r="M31" s="107"/>
      <c r="N31" s="109">
        <v>9250</v>
      </c>
    </row>
    <row r="32" spans="1:14" s="106" customFormat="1" ht="18" customHeight="1">
      <c r="A32" s="480">
        <v>9</v>
      </c>
      <c r="B32" s="104">
        <v>0.2</v>
      </c>
      <c r="C32" s="104">
        <v>0.1</v>
      </c>
      <c r="D32" s="104">
        <v>0.2</v>
      </c>
      <c r="E32" s="104">
        <v>0.7</v>
      </c>
      <c r="F32" s="104">
        <v>0.4</v>
      </c>
      <c r="G32" s="104">
        <v>0.1</v>
      </c>
      <c r="H32" s="104">
        <v>10</v>
      </c>
      <c r="I32" s="104">
        <v>0.4</v>
      </c>
      <c r="J32" s="104">
        <v>0.5</v>
      </c>
      <c r="K32" s="105">
        <v>0.6</v>
      </c>
      <c r="L32" s="104">
        <v>0.1</v>
      </c>
      <c r="M32" s="104"/>
      <c r="N32" s="104">
        <v>0.2</v>
      </c>
    </row>
    <row r="33" spans="1:14" s="110" customFormat="1" ht="18" customHeight="1">
      <c r="A33" s="480"/>
      <c r="B33" s="107">
        <v>2517</v>
      </c>
      <c r="C33" s="107">
        <v>72</v>
      </c>
      <c r="D33" s="107">
        <v>246</v>
      </c>
      <c r="E33" s="107">
        <v>306</v>
      </c>
      <c r="F33" s="107">
        <v>388</v>
      </c>
      <c r="G33" s="107">
        <v>498</v>
      </c>
      <c r="H33" s="107">
        <v>543</v>
      </c>
      <c r="I33" s="107">
        <v>1653</v>
      </c>
      <c r="J33" s="107">
        <v>1143</v>
      </c>
      <c r="K33" s="108">
        <v>86</v>
      </c>
      <c r="L33" s="107">
        <v>2615</v>
      </c>
      <c r="M33" s="107"/>
      <c r="N33" s="109">
        <v>8557</v>
      </c>
    </row>
    <row r="34" spans="1:14" s="106" customFormat="1" ht="18" customHeight="1">
      <c r="A34" s="480">
        <v>10</v>
      </c>
      <c r="B34" s="104">
        <v>0.2</v>
      </c>
      <c r="C34" s="104">
        <v>0.1</v>
      </c>
      <c r="D34" s="104">
        <v>0.2</v>
      </c>
      <c r="E34" s="104">
        <v>0.7</v>
      </c>
      <c r="F34" s="104">
        <v>0.4</v>
      </c>
      <c r="G34" s="104">
        <v>0.1</v>
      </c>
      <c r="H34" s="104">
        <v>8.7</v>
      </c>
      <c r="I34" s="104">
        <v>0.3</v>
      </c>
      <c r="J34" s="104">
        <v>0.5</v>
      </c>
      <c r="K34" s="105">
        <v>0.6</v>
      </c>
      <c r="L34" s="104">
        <v>0.1</v>
      </c>
      <c r="M34" s="104"/>
      <c r="N34" s="104">
        <v>0.2</v>
      </c>
    </row>
    <row r="35" spans="1:14" s="110" customFormat="1" ht="18" customHeight="1">
      <c r="A35" s="480"/>
      <c r="B35" s="107">
        <v>2457</v>
      </c>
      <c r="C35" s="107">
        <v>87</v>
      </c>
      <c r="D35" s="107">
        <v>221</v>
      </c>
      <c r="E35" s="107">
        <v>306</v>
      </c>
      <c r="F35" s="107">
        <v>490</v>
      </c>
      <c r="G35" s="107">
        <v>470</v>
      </c>
      <c r="H35" s="107">
        <v>468</v>
      </c>
      <c r="I35" s="107">
        <v>1364</v>
      </c>
      <c r="J35" s="107">
        <v>1100</v>
      </c>
      <c r="K35" s="108">
        <v>87</v>
      </c>
      <c r="L35" s="107">
        <v>3098</v>
      </c>
      <c r="M35" s="107"/>
      <c r="N35" s="109">
        <v>8574</v>
      </c>
    </row>
    <row r="36" spans="1:14" s="106" customFormat="1" ht="18" customHeight="1">
      <c r="A36" s="480">
        <v>11</v>
      </c>
      <c r="B36" s="104">
        <v>0.2</v>
      </c>
      <c r="C36" s="104">
        <v>0.1</v>
      </c>
      <c r="D36" s="104">
        <v>0.1</v>
      </c>
      <c r="E36" s="104">
        <v>0.6</v>
      </c>
      <c r="F36" s="104">
        <v>0.4</v>
      </c>
      <c r="G36" s="104">
        <v>0.1</v>
      </c>
      <c r="H36" s="104">
        <v>9.1</v>
      </c>
      <c r="I36" s="104">
        <v>0.3</v>
      </c>
      <c r="J36" s="104">
        <v>0.4</v>
      </c>
      <c r="K36" s="105">
        <v>0.6</v>
      </c>
      <c r="L36" s="104">
        <v>0.1</v>
      </c>
      <c r="M36" s="104"/>
      <c r="N36" s="104">
        <v>0.2</v>
      </c>
    </row>
    <row r="37" spans="1:14" s="110" customFormat="1" ht="18" customHeight="1">
      <c r="A37" s="480"/>
      <c r="B37" s="107">
        <v>2136</v>
      </c>
      <c r="C37" s="107">
        <v>52</v>
      </c>
      <c r="D37" s="107">
        <v>162</v>
      </c>
      <c r="E37" s="107">
        <v>284</v>
      </c>
      <c r="F37" s="107">
        <v>465</v>
      </c>
      <c r="G37" s="107">
        <v>418</v>
      </c>
      <c r="H37" s="107">
        <v>490</v>
      </c>
      <c r="I37" s="107">
        <v>1230</v>
      </c>
      <c r="J37" s="107">
        <v>963</v>
      </c>
      <c r="K37" s="108">
        <v>82</v>
      </c>
      <c r="L37" s="107">
        <v>2916</v>
      </c>
      <c r="M37" s="107"/>
      <c r="N37" s="109">
        <v>7817</v>
      </c>
    </row>
    <row r="38" spans="1:14" s="106" customFormat="1" ht="18" customHeight="1">
      <c r="A38" s="480">
        <v>12</v>
      </c>
      <c r="B38" s="104">
        <v>0.2</v>
      </c>
      <c r="C38" s="104">
        <v>0.1</v>
      </c>
      <c r="D38" s="104">
        <v>0.2</v>
      </c>
      <c r="E38" s="104">
        <v>0.6</v>
      </c>
      <c r="F38" s="104">
        <v>0.4</v>
      </c>
      <c r="G38" s="104">
        <v>0.1</v>
      </c>
      <c r="H38" s="104">
        <v>8.9</v>
      </c>
      <c r="I38" s="104">
        <v>0.3</v>
      </c>
      <c r="J38" s="104">
        <v>0.4</v>
      </c>
      <c r="K38" s="105">
        <v>0.7</v>
      </c>
      <c r="L38" s="104">
        <v>0.1</v>
      </c>
      <c r="M38" s="104"/>
      <c r="N38" s="104">
        <v>0.2</v>
      </c>
    </row>
    <row r="39" spans="1:14" s="110" customFormat="1" ht="18" customHeight="1">
      <c r="A39" s="480"/>
      <c r="B39" s="107">
        <v>2208</v>
      </c>
      <c r="C39" s="107">
        <v>71</v>
      </c>
      <c r="D39" s="107">
        <v>184</v>
      </c>
      <c r="E39" s="107">
        <v>272</v>
      </c>
      <c r="F39" s="107">
        <v>489</v>
      </c>
      <c r="G39" s="107">
        <v>445</v>
      </c>
      <c r="H39" s="107">
        <v>480</v>
      </c>
      <c r="I39" s="107">
        <v>1216</v>
      </c>
      <c r="J39" s="107">
        <v>971</v>
      </c>
      <c r="K39" s="108">
        <v>107</v>
      </c>
      <c r="L39" s="107">
        <v>3101</v>
      </c>
      <c r="M39" s="107"/>
      <c r="N39" s="109">
        <v>8083</v>
      </c>
    </row>
    <row r="40" spans="1:14" s="106" customFormat="1" ht="18" customHeight="1">
      <c r="A40" s="480">
        <v>13</v>
      </c>
      <c r="B40" s="104">
        <v>0.2</v>
      </c>
      <c r="C40" s="104">
        <v>0.1</v>
      </c>
      <c r="D40" s="104">
        <v>0.1</v>
      </c>
      <c r="E40" s="104">
        <v>0.6</v>
      </c>
      <c r="F40" s="104">
        <v>0.3</v>
      </c>
      <c r="G40" s="104">
        <v>0.1</v>
      </c>
      <c r="H40" s="104">
        <v>7.1</v>
      </c>
      <c r="I40" s="104">
        <v>0.3</v>
      </c>
      <c r="J40" s="104">
        <v>0.4</v>
      </c>
      <c r="K40" s="105">
        <v>0.6</v>
      </c>
      <c r="L40" s="104">
        <v>0.1</v>
      </c>
      <c r="M40" s="104"/>
      <c r="N40" s="104">
        <v>0.2</v>
      </c>
    </row>
    <row r="41" spans="1:14" s="110" customFormat="1" ht="18" customHeight="1">
      <c r="A41" s="480"/>
      <c r="B41" s="107">
        <v>2054</v>
      </c>
      <c r="C41" s="107">
        <v>50</v>
      </c>
      <c r="D41" s="107">
        <v>176</v>
      </c>
      <c r="E41" s="107">
        <v>254</v>
      </c>
      <c r="F41" s="107">
        <v>428</v>
      </c>
      <c r="G41" s="107">
        <v>405</v>
      </c>
      <c r="H41" s="107">
        <v>386</v>
      </c>
      <c r="I41" s="107">
        <v>1157</v>
      </c>
      <c r="J41" s="107">
        <v>1062</v>
      </c>
      <c r="K41" s="108">
        <v>85</v>
      </c>
      <c r="L41" s="107">
        <v>3240</v>
      </c>
      <c r="M41" s="107"/>
      <c r="N41" s="109">
        <v>7984</v>
      </c>
    </row>
    <row r="42" spans="1:14" s="106" customFormat="1" ht="18" customHeight="1">
      <c r="A42" s="480">
        <v>14</v>
      </c>
      <c r="B42" s="104">
        <v>0.1</v>
      </c>
      <c r="C42" s="104">
        <v>0.1</v>
      </c>
      <c r="D42" s="104">
        <v>0.1</v>
      </c>
      <c r="E42" s="104">
        <v>0.5</v>
      </c>
      <c r="F42" s="104">
        <v>0.3</v>
      </c>
      <c r="G42" s="104">
        <v>0.1</v>
      </c>
      <c r="H42" s="104">
        <v>6.6</v>
      </c>
      <c r="I42" s="104">
        <v>0.2</v>
      </c>
      <c r="J42" s="104">
        <v>0.4</v>
      </c>
      <c r="K42" s="105">
        <v>0.5</v>
      </c>
      <c r="L42" s="104">
        <v>0.1</v>
      </c>
      <c r="M42" s="104"/>
      <c r="N42" s="104">
        <v>0.1</v>
      </c>
    </row>
    <row r="43" spans="1:14" s="110" customFormat="1" ht="18" customHeight="1">
      <c r="A43" s="480"/>
      <c r="B43" s="107">
        <v>1853</v>
      </c>
      <c r="C43" s="107">
        <v>52</v>
      </c>
      <c r="D43" s="107">
        <v>155</v>
      </c>
      <c r="E43" s="107">
        <v>245</v>
      </c>
      <c r="F43" s="107">
        <v>377</v>
      </c>
      <c r="G43" s="107">
        <v>364</v>
      </c>
      <c r="H43" s="107">
        <v>359</v>
      </c>
      <c r="I43" s="107">
        <v>1055</v>
      </c>
      <c r="J43" s="107">
        <v>998</v>
      </c>
      <c r="K43" s="108">
        <v>73</v>
      </c>
      <c r="L43" s="107">
        <v>3164</v>
      </c>
      <c r="M43" s="107"/>
      <c r="N43" s="109">
        <v>7502</v>
      </c>
    </row>
    <row r="44" spans="1:14" s="106" customFormat="1" ht="18" customHeight="1">
      <c r="A44" s="480">
        <v>15</v>
      </c>
      <c r="B44" s="104">
        <v>0.2</v>
      </c>
      <c r="C44" s="104">
        <v>0.1</v>
      </c>
      <c r="D44" s="104">
        <v>0.1</v>
      </c>
      <c r="E44" s="104">
        <v>0.6</v>
      </c>
      <c r="F44" s="104">
        <v>0.4</v>
      </c>
      <c r="G44" s="104">
        <v>0.1</v>
      </c>
      <c r="H44" s="104">
        <v>9</v>
      </c>
      <c r="I44" s="104">
        <v>0.3</v>
      </c>
      <c r="J44" s="104">
        <v>0.4</v>
      </c>
      <c r="K44" s="105">
        <v>0.8</v>
      </c>
      <c r="L44" s="104">
        <v>0.1</v>
      </c>
      <c r="M44" s="104"/>
      <c r="N44" s="104">
        <v>0.2</v>
      </c>
    </row>
    <row r="45" spans="1:14" s="110" customFormat="1" ht="18" customHeight="1">
      <c r="A45" s="480"/>
      <c r="B45" s="107">
        <v>1965</v>
      </c>
      <c r="C45" s="107">
        <v>39</v>
      </c>
      <c r="D45" s="107">
        <v>166</v>
      </c>
      <c r="E45" s="107">
        <v>231</v>
      </c>
      <c r="F45" s="107">
        <v>416</v>
      </c>
      <c r="G45" s="107">
        <v>410</v>
      </c>
      <c r="H45" s="107">
        <v>356</v>
      </c>
      <c r="I45" s="107">
        <v>1093</v>
      </c>
      <c r="J45" s="107">
        <v>969</v>
      </c>
      <c r="K45" s="108">
        <v>99</v>
      </c>
      <c r="L45" s="107">
        <v>3573</v>
      </c>
      <c r="M45" s="107"/>
      <c r="N45" s="109">
        <v>8055</v>
      </c>
    </row>
    <row r="46" spans="1:14" s="106" customFormat="1" ht="18" customHeight="1">
      <c r="A46" s="480">
        <v>16</v>
      </c>
      <c r="B46" s="104">
        <v>0.2</v>
      </c>
      <c r="C46" s="104">
        <v>0.1</v>
      </c>
      <c r="D46" s="104">
        <v>0.2</v>
      </c>
      <c r="E46" s="104">
        <v>0.6</v>
      </c>
      <c r="F46" s="104">
        <v>0.4</v>
      </c>
      <c r="G46" s="104">
        <v>0.1</v>
      </c>
      <c r="H46" s="104">
        <v>8.1</v>
      </c>
      <c r="I46" s="104">
        <v>0.3</v>
      </c>
      <c r="J46" s="104">
        <v>0.4</v>
      </c>
      <c r="K46" s="105">
        <v>0.8</v>
      </c>
      <c r="L46" s="104">
        <v>0.1</v>
      </c>
      <c r="M46" s="104"/>
      <c r="N46" s="104">
        <v>0.2</v>
      </c>
    </row>
    <row r="47" spans="1:14" s="110" customFormat="1" ht="18" customHeight="1">
      <c r="A47" s="480"/>
      <c r="B47" s="107">
        <v>1853</v>
      </c>
      <c r="C47" s="107">
        <v>36</v>
      </c>
      <c r="D47" s="107">
        <v>189</v>
      </c>
      <c r="E47" s="107">
        <v>209</v>
      </c>
      <c r="F47" s="107">
        <v>410</v>
      </c>
      <c r="G47" s="107">
        <v>405</v>
      </c>
      <c r="H47" s="107">
        <v>317</v>
      </c>
      <c r="I47" s="107">
        <v>971</v>
      </c>
      <c r="J47" s="107">
        <v>915</v>
      </c>
      <c r="K47" s="111">
        <v>93</v>
      </c>
      <c r="L47" s="107">
        <v>3460</v>
      </c>
      <c r="M47" s="107"/>
      <c r="N47" s="109">
        <v>7609</v>
      </c>
    </row>
    <row r="48" spans="1:14" s="106" customFormat="1" ht="18" customHeight="1">
      <c r="A48" s="480">
        <v>17</v>
      </c>
      <c r="B48" s="104">
        <v>0.2</v>
      </c>
      <c r="C48" s="104">
        <v>0.1</v>
      </c>
      <c r="D48" s="104">
        <v>0.2</v>
      </c>
      <c r="E48" s="104">
        <v>0.7</v>
      </c>
      <c r="F48" s="104">
        <v>0.4</v>
      </c>
      <c r="G48" s="104">
        <v>0.1</v>
      </c>
      <c r="H48" s="104">
        <v>5.9</v>
      </c>
      <c r="I48" s="104">
        <v>0.3</v>
      </c>
      <c r="J48" s="104">
        <v>0.4</v>
      </c>
      <c r="K48" s="112">
        <v>0.6</v>
      </c>
      <c r="L48" s="104">
        <v>0.1</v>
      </c>
      <c r="M48" s="104"/>
      <c r="N48" s="104">
        <v>0.2</v>
      </c>
    </row>
    <row r="49" spans="1:14" s="110" customFormat="1" ht="18" customHeight="1">
      <c r="A49" s="480"/>
      <c r="B49" s="107">
        <v>2032</v>
      </c>
      <c r="C49" s="107">
        <v>37</v>
      </c>
      <c r="D49" s="107">
        <v>185</v>
      </c>
      <c r="E49" s="107">
        <v>247</v>
      </c>
      <c r="F49" s="107">
        <v>439</v>
      </c>
      <c r="G49" s="107">
        <v>469</v>
      </c>
      <c r="H49" s="107">
        <v>231</v>
      </c>
      <c r="I49" s="107">
        <v>1020</v>
      </c>
      <c r="J49" s="107">
        <v>991</v>
      </c>
      <c r="K49" s="111">
        <v>74</v>
      </c>
      <c r="L49" s="107">
        <v>3878</v>
      </c>
      <c r="M49" s="107"/>
      <c r="N49" s="109">
        <v>8226</v>
      </c>
    </row>
    <row r="50" spans="1:14" s="110" customFormat="1" ht="18" customHeight="1">
      <c r="A50" s="480">
        <v>18</v>
      </c>
      <c r="B50" s="113">
        <v>0.2</v>
      </c>
      <c r="C50" s="113">
        <v>0.1</v>
      </c>
      <c r="D50" s="113">
        <v>0.2</v>
      </c>
      <c r="E50" s="113">
        <v>0.6</v>
      </c>
      <c r="F50" s="113">
        <v>0.4</v>
      </c>
      <c r="G50" s="113">
        <v>0.1</v>
      </c>
      <c r="H50" s="113">
        <v>4.9</v>
      </c>
      <c r="I50" s="113">
        <v>0.3</v>
      </c>
      <c r="J50" s="113">
        <v>0.4</v>
      </c>
      <c r="K50" s="114">
        <v>0.6</v>
      </c>
      <c r="L50" s="113">
        <v>0.1</v>
      </c>
      <c r="M50" s="113"/>
      <c r="N50" s="113">
        <v>0.2</v>
      </c>
    </row>
    <row r="51" spans="1:14" s="110" customFormat="1" ht="18" customHeight="1">
      <c r="A51" s="480"/>
      <c r="B51" s="107">
        <v>2152</v>
      </c>
      <c r="C51" s="107">
        <v>39</v>
      </c>
      <c r="D51" s="107">
        <v>197</v>
      </c>
      <c r="E51" s="107">
        <v>214</v>
      </c>
      <c r="F51" s="107">
        <v>443</v>
      </c>
      <c r="G51" s="107">
        <v>549</v>
      </c>
      <c r="H51" s="107">
        <v>191</v>
      </c>
      <c r="I51" s="107">
        <v>1057</v>
      </c>
      <c r="J51" s="107">
        <v>917</v>
      </c>
      <c r="K51" s="115">
        <v>74</v>
      </c>
      <c r="L51" s="107">
        <v>3978</v>
      </c>
      <c r="M51" s="107"/>
      <c r="N51" s="109">
        <v>8369</v>
      </c>
    </row>
    <row r="52" spans="1:14" s="110" customFormat="1" ht="18" customHeight="1">
      <c r="A52" s="480">
        <v>19</v>
      </c>
      <c r="B52" s="113">
        <v>0.2</v>
      </c>
      <c r="C52" s="113">
        <v>0</v>
      </c>
      <c r="D52" s="113">
        <v>0.2</v>
      </c>
      <c r="E52" s="113">
        <v>0.5</v>
      </c>
      <c r="F52" s="113">
        <v>0.4</v>
      </c>
      <c r="G52" s="113">
        <v>0.2</v>
      </c>
      <c r="H52" s="113">
        <v>4.3</v>
      </c>
      <c r="I52" s="113">
        <v>0.3</v>
      </c>
      <c r="J52" s="113">
        <v>0.4</v>
      </c>
      <c r="K52" s="114">
        <v>0.8</v>
      </c>
      <c r="L52" s="113">
        <v>0.1</v>
      </c>
      <c r="M52" s="113"/>
      <c r="N52" s="113">
        <v>0.2</v>
      </c>
    </row>
    <row r="53" spans="1:14" s="110" customFormat="1" ht="18" customHeight="1">
      <c r="A53" s="480"/>
      <c r="B53" s="107">
        <v>2160</v>
      </c>
      <c r="C53" s="107">
        <v>28</v>
      </c>
      <c r="D53" s="107">
        <v>216</v>
      </c>
      <c r="E53" s="107">
        <v>195</v>
      </c>
      <c r="F53" s="107">
        <v>413</v>
      </c>
      <c r="G53" s="107">
        <v>596</v>
      </c>
      <c r="H53" s="107">
        <v>168</v>
      </c>
      <c r="I53" s="107">
        <v>974</v>
      </c>
      <c r="J53" s="107">
        <v>995</v>
      </c>
      <c r="K53" s="115">
        <v>97</v>
      </c>
      <c r="L53" s="107">
        <v>4290</v>
      </c>
      <c r="M53" s="107"/>
      <c r="N53" s="109">
        <v>8684</v>
      </c>
    </row>
    <row r="54" spans="1:14" s="110" customFormat="1" ht="18" customHeight="1">
      <c r="A54" s="480">
        <v>20</v>
      </c>
      <c r="B54" s="113">
        <v>0.2</v>
      </c>
      <c r="C54" s="113">
        <v>0.1</v>
      </c>
      <c r="D54" s="113">
        <v>0.2</v>
      </c>
      <c r="E54" s="113">
        <v>0.6</v>
      </c>
      <c r="F54" s="113">
        <v>0.4</v>
      </c>
      <c r="G54" s="113">
        <v>0.1</v>
      </c>
      <c r="H54" s="113">
        <v>6.4</v>
      </c>
      <c r="I54" s="113">
        <v>0.3</v>
      </c>
      <c r="J54" s="113">
        <v>0.5</v>
      </c>
      <c r="K54" s="113">
        <v>0.8</v>
      </c>
      <c r="L54" s="113">
        <v>0.1</v>
      </c>
      <c r="M54" s="113"/>
      <c r="N54" s="113">
        <v>0.2</v>
      </c>
    </row>
    <row r="55" spans="1:14" s="110" customFormat="1" ht="18" customHeight="1">
      <c r="A55" s="480"/>
      <c r="B55" s="107">
        <v>1965</v>
      </c>
      <c r="C55" s="107">
        <v>19</v>
      </c>
      <c r="D55" s="107">
        <v>169</v>
      </c>
      <c r="E55" s="107">
        <v>175</v>
      </c>
      <c r="F55" s="107">
        <v>396</v>
      </c>
      <c r="G55" s="107">
        <v>508</v>
      </c>
      <c r="H55" s="107">
        <v>175</v>
      </c>
      <c r="I55" s="107">
        <v>930</v>
      </c>
      <c r="J55" s="107">
        <v>1097</v>
      </c>
      <c r="K55" s="115">
        <v>93</v>
      </c>
      <c r="L55" s="107">
        <v>4614</v>
      </c>
      <c r="M55" s="107"/>
      <c r="N55" s="109">
        <f>B55+H55+I55+J55+K55+L55</f>
        <v>8874</v>
      </c>
    </row>
    <row r="56" spans="1:14" s="110" customFormat="1" ht="18" customHeight="1">
      <c r="A56" s="480">
        <v>21</v>
      </c>
      <c r="B56" s="113">
        <v>0.1</v>
      </c>
      <c r="C56" s="113">
        <v>0.2</v>
      </c>
      <c r="D56" s="113">
        <v>0.1</v>
      </c>
      <c r="E56" s="113">
        <v>0.5</v>
      </c>
      <c r="F56" s="113">
        <v>0.3</v>
      </c>
      <c r="G56" s="113">
        <v>0.1</v>
      </c>
      <c r="H56" s="113">
        <v>5.1</v>
      </c>
      <c r="I56" s="113">
        <v>0.2</v>
      </c>
      <c r="J56" s="113">
        <v>0.4</v>
      </c>
      <c r="K56" s="113">
        <v>0.7</v>
      </c>
      <c r="L56" s="113">
        <v>0.1</v>
      </c>
      <c r="M56" s="113"/>
      <c r="N56" s="113">
        <v>0.2</v>
      </c>
    </row>
    <row r="57" spans="1:14" s="110" customFormat="1" ht="18" customHeight="1">
      <c r="A57" s="480"/>
      <c r="B57" s="107">
        <v>1485</v>
      </c>
      <c r="C57" s="107">
        <v>30</v>
      </c>
      <c r="D57" s="107">
        <v>145</v>
      </c>
      <c r="E57" s="107">
        <v>141</v>
      </c>
      <c r="F57" s="107">
        <v>280</v>
      </c>
      <c r="G57" s="107">
        <v>322</v>
      </c>
      <c r="H57" s="107">
        <v>141</v>
      </c>
      <c r="I57" s="107">
        <v>718</v>
      </c>
      <c r="J57" s="107">
        <v>927</v>
      </c>
      <c r="K57" s="115">
        <v>82</v>
      </c>
      <c r="L57" s="107">
        <v>4138</v>
      </c>
      <c r="M57" s="107"/>
      <c r="N57" s="109">
        <f>B57+H57+I57+J57+K57+L57</f>
        <v>7491</v>
      </c>
    </row>
    <row r="58" spans="1:14" s="110" customFormat="1" ht="18" customHeight="1">
      <c r="A58" s="469">
        <v>22</v>
      </c>
      <c r="B58" s="113">
        <v>0.2</v>
      </c>
      <c r="C58" s="113">
        <v>0.1</v>
      </c>
      <c r="D58" s="113">
        <v>0.2</v>
      </c>
      <c r="E58" s="113">
        <v>0.5</v>
      </c>
      <c r="F58" s="113">
        <v>0.3</v>
      </c>
      <c r="G58" s="113">
        <v>0.1</v>
      </c>
      <c r="H58" s="113">
        <v>5</v>
      </c>
      <c r="I58" s="113">
        <v>0.3</v>
      </c>
      <c r="J58" s="113">
        <v>0.4</v>
      </c>
      <c r="K58" s="113">
        <v>0.8</v>
      </c>
      <c r="L58" s="113">
        <v>0.1</v>
      </c>
      <c r="M58" s="113"/>
      <c r="N58" s="113">
        <v>0.2</v>
      </c>
    </row>
    <row r="59" spans="1:14" s="110" customFormat="1" ht="18" customHeight="1">
      <c r="A59" s="469"/>
      <c r="B59" s="116">
        <v>1745</v>
      </c>
      <c r="C59" s="116">
        <v>19</v>
      </c>
      <c r="D59" s="116">
        <v>178</v>
      </c>
      <c r="E59" s="116">
        <v>151</v>
      </c>
      <c r="F59" s="116">
        <v>309</v>
      </c>
      <c r="G59" s="116">
        <v>434</v>
      </c>
      <c r="H59" s="116">
        <v>138</v>
      </c>
      <c r="I59" s="116">
        <v>881</v>
      </c>
      <c r="J59" s="116">
        <v>956</v>
      </c>
      <c r="K59" s="117">
        <v>88</v>
      </c>
      <c r="L59" s="116">
        <v>4303</v>
      </c>
      <c r="M59" s="116"/>
      <c r="N59" s="118">
        <f>B59+H59+I59+J59+K59+L59</f>
        <v>8111</v>
      </c>
    </row>
    <row r="60" spans="1:14" s="110" customFormat="1" ht="18" customHeight="1">
      <c r="A60" s="469">
        <v>23</v>
      </c>
      <c r="B60" s="113">
        <v>0.2</v>
      </c>
      <c r="C60" s="113">
        <v>0.1</v>
      </c>
      <c r="D60" s="113">
        <v>0.2</v>
      </c>
      <c r="E60" s="113">
        <v>0.5</v>
      </c>
      <c r="F60" s="113">
        <v>0.3</v>
      </c>
      <c r="G60" s="113">
        <v>0.1</v>
      </c>
      <c r="H60" s="113">
        <v>4.3</v>
      </c>
      <c r="I60" s="113">
        <v>0.3</v>
      </c>
      <c r="J60" s="113">
        <v>0.4</v>
      </c>
      <c r="K60" s="113">
        <v>0.7</v>
      </c>
      <c r="L60" s="113">
        <v>0.1</v>
      </c>
      <c r="M60" s="113"/>
      <c r="N60" s="113">
        <v>0.2</v>
      </c>
    </row>
    <row r="61" spans="1:14" s="110" customFormat="1" ht="18" customHeight="1">
      <c r="A61" s="469"/>
      <c r="B61" s="116">
        <v>1624</v>
      </c>
      <c r="C61" s="116">
        <v>22</v>
      </c>
      <c r="D61" s="116">
        <v>167</v>
      </c>
      <c r="E61" s="116">
        <v>133</v>
      </c>
      <c r="F61" s="116">
        <v>293</v>
      </c>
      <c r="G61" s="116">
        <v>408</v>
      </c>
      <c r="H61" s="116">
        <v>117</v>
      </c>
      <c r="I61" s="116">
        <v>800</v>
      </c>
      <c r="J61" s="116">
        <v>922</v>
      </c>
      <c r="K61" s="116">
        <v>87</v>
      </c>
      <c r="L61" s="116">
        <v>4229</v>
      </c>
      <c r="M61" s="116"/>
      <c r="N61" s="118">
        <f>B61+SUM(H61:L61)</f>
        <v>7779</v>
      </c>
    </row>
    <row r="62" spans="1:16" s="110" customFormat="1" ht="18" customHeight="1">
      <c r="A62" s="469">
        <v>24</v>
      </c>
      <c r="B62" s="113">
        <v>0.2</v>
      </c>
      <c r="C62" s="113">
        <v>0.2</v>
      </c>
      <c r="D62" s="113">
        <v>0.1</v>
      </c>
      <c r="E62" s="113">
        <v>0.5</v>
      </c>
      <c r="F62" s="113">
        <v>0.2</v>
      </c>
      <c r="G62" s="113">
        <v>0.1</v>
      </c>
      <c r="H62" s="113">
        <v>4.4</v>
      </c>
      <c r="I62" s="113">
        <v>0.2</v>
      </c>
      <c r="J62" s="113">
        <v>0.4</v>
      </c>
      <c r="K62" s="113">
        <v>0.8</v>
      </c>
      <c r="L62" s="113">
        <v>0.1</v>
      </c>
      <c r="M62" s="113"/>
      <c r="N62" s="113">
        <v>0.1</v>
      </c>
      <c r="O62" s="479"/>
      <c r="P62" s="479"/>
    </row>
    <row r="63" spans="1:16" s="110" customFormat="1" ht="18" customHeight="1">
      <c r="A63" s="469"/>
      <c r="B63" s="116">
        <v>1479</v>
      </c>
      <c r="C63" s="116">
        <v>29</v>
      </c>
      <c r="D63" s="116">
        <v>125</v>
      </c>
      <c r="E63" s="116">
        <v>128</v>
      </c>
      <c r="F63" s="116">
        <v>244</v>
      </c>
      <c r="G63" s="116">
        <v>358</v>
      </c>
      <c r="H63" s="116">
        <v>107</v>
      </c>
      <c r="I63" s="116">
        <v>745</v>
      </c>
      <c r="J63" s="116">
        <v>912</v>
      </c>
      <c r="K63" s="117">
        <v>104</v>
      </c>
      <c r="L63" s="116">
        <v>4396</v>
      </c>
      <c r="M63" s="116"/>
      <c r="N63" s="118">
        <v>7743</v>
      </c>
      <c r="O63" s="479"/>
      <c r="P63" s="479"/>
    </row>
    <row r="64" spans="1:16" s="110" customFormat="1" ht="18" customHeight="1">
      <c r="A64" s="469">
        <v>25</v>
      </c>
      <c r="B64" s="113">
        <v>0.14645251211396346</v>
      </c>
      <c r="C64" s="113">
        <v>0.2289720733026458</v>
      </c>
      <c r="D64" s="113">
        <v>0.12392691682719303</v>
      </c>
      <c r="E64" s="113">
        <v>0.38837393382108165</v>
      </c>
      <c r="F64" s="113">
        <v>0.27717850295590357</v>
      </c>
      <c r="G64" s="113">
        <v>0.08582193175189079</v>
      </c>
      <c r="H64" s="113">
        <v>4.017394905777594</v>
      </c>
      <c r="I64" s="113">
        <v>0.2359450920684788</v>
      </c>
      <c r="J64" s="113">
        <v>0.3592662543677987</v>
      </c>
      <c r="K64" s="113">
        <v>0.7989884650888583</v>
      </c>
      <c r="L64" s="113">
        <v>0.11119464643193434</v>
      </c>
      <c r="M64" s="113"/>
      <c r="N64" s="113">
        <v>0.14032269882435494</v>
      </c>
      <c r="O64" s="479"/>
      <c r="P64" s="479"/>
    </row>
    <row r="65" spans="1:16" s="110" customFormat="1" ht="18" customHeight="1">
      <c r="A65" s="469"/>
      <c r="B65" s="116">
        <v>1389</v>
      </c>
      <c r="C65" s="116">
        <v>29</v>
      </c>
      <c r="D65" s="116">
        <v>125</v>
      </c>
      <c r="E65" s="116">
        <v>105</v>
      </c>
      <c r="F65" s="116">
        <v>277</v>
      </c>
      <c r="G65" s="116">
        <v>301</v>
      </c>
      <c r="H65" s="116">
        <v>97</v>
      </c>
      <c r="I65" s="116">
        <v>733</v>
      </c>
      <c r="J65" s="116">
        <v>887</v>
      </c>
      <c r="K65" s="116">
        <v>103</v>
      </c>
      <c r="L65" s="116">
        <v>4101</v>
      </c>
      <c r="M65" s="116"/>
      <c r="N65" s="118">
        <v>7310</v>
      </c>
      <c r="O65" s="479"/>
      <c r="P65" s="479"/>
    </row>
    <row r="66" spans="1:16" s="110" customFormat="1" ht="18" customHeight="1">
      <c r="A66" s="469">
        <v>26</v>
      </c>
      <c r="B66" s="113">
        <v>0.2</v>
      </c>
      <c r="C66" s="113">
        <v>0.2131808958334978</v>
      </c>
      <c r="D66" s="113">
        <v>0.15961786887342463</v>
      </c>
      <c r="E66" s="113">
        <v>0.4142655294091538</v>
      </c>
      <c r="F66" s="113">
        <v>0.2621688367308546</v>
      </c>
      <c r="G66" s="113">
        <v>0.08867315872039214</v>
      </c>
      <c r="H66" s="113">
        <v>2.5</v>
      </c>
      <c r="I66" s="113">
        <v>0.2269321826852354</v>
      </c>
      <c r="J66" s="113">
        <v>0.3</v>
      </c>
      <c r="K66" s="113">
        <v>0.8300171433447364</v>
      </c>
      <c r="L66" s="113">
        <v>0.114502558371631</v>
      </c>
      <c r="M66" s="113"/>
      <c r="N66" s="113">
        <v>0.142338277945635</v>
      </c>
      <c r="O66" s="119"/>
      <c r="P66" s="119"/>
    </row>
    <row r="67" spans="1:16" s="110" customFormat="1" ht="18" customHeight="1">
      <c r="A67" s="469"/>
      <c r="B67" s="116">
        <v>1459</v>
      </c>
      <c r="C67" s="116">
        <v>27</v>
      </c>
      <c r="D67" s="116">
        <v>161</v>
      </c>
      <c r="E67" s="116">
        <v>112</v>
      </c>
      <c r="F67" s="116">
        <v>262</v>
      </c>
      <c r="G67" s="116">
        <v>311</v>
      </c>
      <c r="H67" s="116">
        <v>61</v>
      </c>
      <c r="I67" s="116">
        <v>705</v>
      </c>
      <c r="J67" s="116">
        <v>860</v>
      </c>
      <c r="K67" s="116">
        <v>107</v>
      </c>
      <c r="L67" s="116">
        <v>4223</v>
      </c>
      <c r="M67" s="116"/>
      <c r="N67" s="118">
        <v>7415</v>
      </c>
      <c r="O67" s="119"/>
      <c r="P67" s="119"/>
    </row>
    <row r="68" spans="1:16" s="110" customFormat="1" ht="18" customHeight="1">
      <c r="A68" s="469">
        <v>27</v>
      </c>
      <c r="B68" s="120">
        <v>0.14743991640543366</v>
      </c>
      <c r="C68" s="113">
        <v>0.06666666666666667</v>
      </c>
      <c r="D68" s="113">
        <v>0.1</v>
      </c>
      <c r="E68" s="113">
        <v>0.3296296296296296</v>
      </c>
      <c r="F68" s="113">
        <v>0.21570247933884298</v>
      </c>
      <c r="G68" s="113">
        <v>0.08617021276595745</v>
      </c>
      <c r="H68" s="113">
        <v>2.1</v>
      </c>
      <c r="I68" s="113">
        <v>0.1885294117647059</v>
      </c>
      <c r="J68" s="471">
        <v>0.36223021582733816</v>
      </c>
      <c r="K68" s="472"/>
      <c r="L68" s="113">
        <v>0.11429340511440107</v>
      </c>
      <c r="M68" s="113"/>
      <c r="N68" s="113">
        <v>0.13920272057434346</v>
      </c>
      <c r="O68" s="119"/>
      <c r="P68" s="119"/>
    </row>
    <row r="69" spans="1:16" s="110" customFormat="1" ht="18" customHeight="1">
      <c r="A69" s="469"/>
      <c r="B69" s="121">
        <v>1411</v>
      </c>
      <c r="C69" s="116">
        <v>24</v>
      </c>
      <c r="D69" s="121">
        <v>125</v>
      </c>
      <c r="E69" s="116">
        <v>89</v>
      </c>
      <c r="F69" s="116">
        <v>261</v>
      </c>
      <c r="G69" s="116">
        <v>324</v>
      </c>
      <c r="H69" s="116">
        <v>63</v>
      </c>
      <c r="I69" s="116">
        <v>641</v>
      </c>
      <c r="J69" s="477">
        <v>1007</v>
      </c>
      <c r="K69" s="478"/>
      <c r="L69" s="116">
        <v>4246</v>
      </c>
      <c r="M69" s="116"/>
      <c r="N69" s="118">
        <v>7368</v>
      </c>
      <c r="O69" s="119"/>
      <c r="P69" s="119"/>
    </row>
    <row r="70" spans="1:14" ht="18" customHeight="1">
      <c r="A70" s="469" t="s">
        <v>75</v>
      </c>
      <c r="B70" s="120">
        <v>0.1463439752832132</v>
      </c>
      <c r="C70" s="113">
        <v>0.04864864864864865</v>
      </c>
      <c r="D70" s="120">
        <v>0.10806451612903226</v>
      </c>
      <c r="E70" s="113">
        <v>0.3074074074074074</v>
      </c>
      <c r="F70" s="113">
        <v>0.22666666666666666</v>
      </c>
      <c r="G70" s="113">
        <v>0.08727272727272727</v>
      </c>
      <c r="H70" s="113">
        <v>2.7</v>
      </c>
      <c r="I70" s="113">
        <v>0.18383233532934132</v>
      </c>
      <c r="J70" s="471">
        <v>0.3768683274021353</v>
      </c>
      <c r="K70" s="472"/>
      <c r="L70" s="113">
        <v>0.11051937780121276</v>
      </c>
      <c r="M70" s="113"/>
      <c r="N70" s="113">
        <v>0.13640587251440253</v>
      </c>
    </row>
    <row r="71" spans="1:16" ht="18" customHeight="1">
      <c r="A71" s="469"/>
      <c r="B71" s="121">
        <v>1421</v>
      </c>
      <c r="C71" s="116">
        <v>18</v>
      </c>
      <c r="D71" s="116">
        <v>134</v>
      </c>
      <c r="E71" s="116">
        <v>83</v>
      </c>
      <c r="F71" s="116">
        <v>272</v>
      </c>
      <c r="G71" s="116">
        <v>336</v>
      </c>
      <c r="H71" s="116">
        <v>54</v>
      </c>
      <c r="I71" s="116">
        <v>614</v>
      </c>
      <c r="J71" s="477">
        <v>1059</v>
      </c>
      <c r="K71" s="478"/>
      <c r="L71" s="116">
        <v>4192</v>
      </c>
      <c r="M71" s="116"/>
      <c r="N71" s="118">
        <v>7340</v>
      </c>
      <c r="P71" s="110"/>
    </row>
    <row r="72" spans="1:16" ht="18" customHeight="1">
      <c r="A72" s="469">
        <v>29</v>
      </c>
      <c r="B72" s="120">
        <v>0.1492354740061162</v>
      </c>
      <c r="C72" s="113">
        <v>0.07058823529411765</v>
      </c>
      <c r="D72" s="120">
        <v>0.1224</v>
      </c>
      <c r="E72" s="113">
        <v>0.2931034482758621</v>
      </c>
      <c r="F72" s="113">
        <v>0.2</v>
      </c>
      <c r="G72" s="113">
        <v>0.08903061224489796</v>
      </c>
      <c r="H72" s="113">
        <v>1.4333333333333333</v>
      </c>
      <c r="I72" s="113">
        <v>0.19705014749262537</v>
      </c>
      <c r="J72" s="471">
        <v>0.412720848056537</v>
      </c>
      <c r="K72" s="472"/>
      <c r="L72" s="113">
        <v>0.11674864095262749</v>
      </c>
      <c r="M72" s="113"/>
      <c r="N72" s="113">
        <v>0.14368257451088</v>
      </c>
      <c r="P72" s="110"/>
    </row>
    <row r="73" spans="1:16" ht="18" customHeight="1">
      <c r="A73" s="469"/>
      <c r="B73" s="116">
        <v>1464</v>
      </c>
      <c r="C73" s="121">
        <v>24</v>
      </c>
      <c r="D73" s="116">
        <v>154</v>
      </c>
      <c r="E73" s="121">
        <v>85</v>
      </c>
      <c r="F73" s="121">
        <v>245</v>
      </c>
      <c r="G73" s="121">
        <v>349</v>
      </c>
      <c r="H73" s="121">
        <v>42</v>
      </c>
      <c r="I73" s="121">
        <v>665</v>
      </c>
      <c r="J73" s="477">
        <v>1163</v>
      </c>
      <c r="K73" s="478"/>
      <c r="L73" s="121">
        <v>4510</v>
      </c>
      <c r="M73" s="121"/>
      <c r="N73" s="118">
        <v>7844</v>
      </c>
      <c r="P73" s="110"/>
    </row>
    <row r="74" spans="1:16" ht="18" customHeight="1">
      <c r="A74" s="469">
        <v>30</v>
      </c>
      <c r="B74" s="120">
        <v>0.16424974823766364</v>
      </c>
      <c r="C74" s="113">
        <v>0.06060606060606061</v>
      </c>
      <c r="D74" s="113">
        <v>0.13203125</v>
      </c>
      <c r="E74" s="113">
        <v>0.2866666666666667</v>
      </c>
      <c r="F74" s="113">
        <v>0.22325581395348837</v>
      </c>
      <c r="G74" s="113">
        <v>0.09086294416243654</v>
      </c>
      <c r="H74" s="113">
        <v>1.6</v>
      </c>
      <c r="I74" s="113">
        <v>0.2038011695906433</v>
      </c>
      <c r="J74" s="471">
        <v>0.45508771929824565</v>
      </c>
      <c r="K74" s="472" t="e">
        <v>#DIV/0!</v>
      </c>
      <c r="L74" s="113">
        <v>0.15377791373508717</v>
      </c>
      <c r="M74" s="122"/>
      <c r="N74" s="113">
        <v>0.15493309545049064</v>
      </c>
      <c r="P74" s="110"/>
    </row>
    <row r="75" spans="1:16" ht="18" customHeight="1">
      <c r="A75" s="470"/>
      <c r="B75" s="123">
        <v>1631</v>
      </c>
      <c r="C75" s="124">
        <v>20</v>
      </c>
      <c r="D75" s="124">
        <v>169</v>
      </c>
      <c r="E75" s="124">
        <v>86</v>
      </c>
      <c r="F75" s="124">
        <v>288</v>
      </c>
      <c r="G75" s="124">
        <v>358</v>
      </c>
      <c r="H75" s="124">
        <v>32</v>
      </c>
      <c r="I75" s="124">
        <v>697</v>
      </c>
      <c r="J75" s="473">
        <v>1297</v>
      </c>
      <c r="K75" s="474"/>
      <c r="L75" s="124">
        <v>5027</v>
      </c>
      <c r="M75" s="125"/>
      <c r="N75" s="126">
        <f>SUM(B75,H75,I75,J75,L75)</f>
        <v>8684</v>
      </c>
      <c r="O75" s="110"/>
      <c r="P75" s="110"/>
    </row>
    <row r="76" spans="1:16" ht="18" customHeight="1">
      <c r="A76" s="475" t="s">
        <v>76</v>
      </c>
      <c r="B76" s="120">
        <v>0.15737211634904713</v>
      </c>
      <c r="C76" s="113">
        <v>0.075</v>
      </c>
      <c r="D76" s="120">
        <v>0.10223880597014925</v>
      </c>
      <c r="E76" s="113">
        <v>0.29655172413793107</v>
      </c>
      <c r="F76" s="113">
        <v>0.23307086614173228</v>
      </c>
      <c r="G76" s="113">
        <v>0.0952020202020202</v>
      </c>
      <c r="H76" s="113">
        <v>1.95</v>
      </c>
      <c r="I76" s="113">
        <v>0.1774193548387097</v>
      </c>
      <c r="J76" s="471">
        <v>0.40449826989619375</v>
      </c>
      <c r="K76" s="472" t="e">
        <v>#DIV/0!</v>
      </c>
      <c r="L76" s="113">
        <v>0.14834437086092717</v>
      </c>
      <c r="M76" s="113"/>
      <c r="N76" s="113">
        <v>0.1465866995942847</v>
      </c>
      <c r="P76" s="110"/>
    </row>
    <row r="77" spans="1:16" ht="18" customHeight="1">
      <c r="A77" s="476"/>
      <c r="B77" s="123">
        <v>1569</v>
      </c>
      <c r="C77" s="123">
        <v>24</v>
      </c>
      <c r="D77" s="124">
        <v>137</v>
      </c>
      <c r="E77" s="123">
        <v>86</v>
      </c>
      <c r="F77" s="123">
        <v>296</v>
      </c>
      <c r="G77" s="123">
        <v>377</v>
      </c>
      <c r="H77" s="123">
        <v>39</v>
      </c>
      <c r="I77" s="123">
        <v>605</v>
      </c>
      <c r="J77" s="473">
        <v>1169</v>
      </c>
      <c r="K77" s="474"/>
      <c r="L77" s="123">
        <v>4928</v>
      </c>
      <c r="M77" s="123"/>
      <c r="N77" s="126">
        <f>SUM(B77,H77,I77,J77,L77)</f>
        <v>8310</v>
      </c>
      <c r="O77" s="110"/>
      <c r="P77" s="110"/>
    </row>
    <row r="78" spans="1:14" ht="15" customHeight="1">
      <c r="A78" s="464" t="s">
        <v>77</v>
      </c>
      <c r="B78" s="464"/>
      <c r="C78" s="464"/>
      <c r="D78" s="464"/>
      <c r="E78" s="464"/>
      <c r="F78" s="464"/>
      <c r="G78" s="464"/>
      <c r="H78" s="464"/>
      <c r="I78" s="464"/>
      <c r="J78" s="464"/>
      <c r="K78" s="464"/>
      <c r="L78" s="464"/>
      <c r="M78" s="464"/>
      <c r="N78" s="464"/>
    </row>
    <row r="79" spans="1:14" ht="15" customHeight="1">
      <c r="A79" s="465" t="s">
        <v>78</v>
      </c>
      <c r="B79" s="465"/>
      <c r="C79" s="465"/>
      <c r="D79" s="465"/>
      <c r="E79" s="465"/>
      <c r="F79" s="465"/>
      <c r="G79" s="465"/>
      <c r="H79" s="465"/>
      <c r="I79" s="465"/>
      <c r="J79" s="466" t="s">
        <v>79</v>
      </c>
      <c r="K79" s="466"/>
      <c r="L79" s="466"/>
      <c r="M79" s="465" t="s">
        <v>80</v>
      </c>
      <c r="N79" s="465"/>
    </row>
    <row r="80" spans="1:14" ht="15" customHeight="1">
      <c r="A80" s="465"/>
      <c r="B80" s="465"/>
      <c r="C80" s="465"/>
      <c r="D80" s="465"/>
      <c r="E80" s="465"/>
      <c r="F80" s="465"/>
      <c r="G80" s="465"/>
      <c r="H80" s="465"/>
      <c r="I80" s="465"/>
      <c r="J80" s="467" t="s">
        <v>81</v>
      </c>
      <c r="K80" s="467"/>
      <c r="L80" s="467"/>
      <c r="M80" s="465"/>
      <c r="N80" s="465"/>
    </row>
    <row r="81" spans="1:14" ht="15" customHeight="1">
      <c r="A81" s="468" t="s">
        <v>82</v>
      </c>
      <c r="B81" s="468"/>
      <c r="C81" s="468"/>
      <c r="D81" s="468"/>
      <c r="E81" s="468"/>
      <c r="F81" s="468"/>
      <c r="G81" s="468"/>
      <c r="H81" s="468"/>
      <c r="I81" s="468"/>
      <c r="J81" s="468"/>
      <c r="K81" s="468"/>
      <c r="L81" s="468"/>
      <c r="M81" s="468"/>
      <c r="N81" s="468"/>
    </row>
    <row r="82" spans="1:14" ht="13.5">
      <c r="A82" s="462" t="s">
        <v>83</v>
      </c>
      <c r="B82" s="462"/>
      <c r="C82" s="462"/>
      <c r="D82" s="462"/>
      <c r="E82" s="462"/>
      <c r="F82" s="462"/>
      <c r="G82" s="462"/>
      <c r="H82" s="462"/>
      <c r="I82" s="462"/>
      <c r="J82" s="462"/>
      <c r="K82" s="462"/>
      <c r="L82" s="462"/>
      <c r="M82" s="462"/>
      <c r="N82" s="462"/>
    </row>
    <row r="83" spans="1:14" ht="13.5">
      <c r="A83" s="463" t="s">
        <v>84</v>
      </c>
      <c r="B83" s="463"/>
      <c r="C83" s="463"/>
      <c r="D83" s="463"/>
      <c r="E83" s="463"/>
      <c r="F83" s="463"/>
      <c r="G83" s="463"/>
      <c r="H83" s="463"/>
      <c r="I83" s="463"/>
      <c r="J83" s="463"/>
      <c r="K83" s="463"/>
      <c r="L83" s="463"/>
      <c r="M83" s="463"/>
      <c r="N83" s="463"/>
    </row>
    <row r="84" ht="13.5">
      <c r="N84" s="88"/>
    </row>
    <row r="85" ht="13.5">
      <c r="N85" s="88"/>
    </row>
    <row r="86" ht="13.5">
      <c r="N86" s="88"/>
    </row>
    <row r="87" ht="13.5">
      <c r="N87" s="88"/>
    </row>
    <row r="88" ht="13.5">
      <c r="N88" s="88"/>
    </row>
    <row r="89" ht="13.5">
      <c r="N89" s="88"/>
    </row>
    <row r="90" ht="13.5">
      <c r="N90" s="88"/>
    </row>
  </sheetData>
  <sheetProtection/>
  <mergeCells count="66">
    <mergeCell ref="A1:N1"/>
    <mergeCell ref="A2:A3"/>
    <mergeCell ref="B2:G2"/>
    <mergeCell ref="H2:H3"/>
    <mergeCell ref="I2:I3"/>
    <mergeCell ref="J2:J3"/>
    <mergeCell ref="K2:K3"/>
    <mergeCell ref="L2:L3"/>
    <mergeCell ref="M2:M3"/>
    <mergeCell ref="N2:N3"/>
    <mergeCell ref="K4:L4"/>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O62:P63"/>
    <mergeCell ref="A64:A65"/>
    <mergeCell ref="O64:P65"/>
    <mergeCell ref="A66:A67"/>
    <mergeCell ref="A68:A69"/>
    <mergeCell ref="J68:K68"/>
    <mergeCell ref="J69:K69"/>
    <mergeCell ref="A70:A71"/>
    <mergeCell ref="J70:K70"/>
    <mergeCell ref="J71:K71"/>
    <mergeCell ref="A72:A73"/>
    <mergeCell ref="J72:K72"/>
    <mergeCell ref="J73:K73"/>
    <mergeCell ref="A74:A75"/>
    <mergeCell ref="J74:K74"/>
    <mergeCell ref="J75:K75"/>
    <mergeCell ref="A76:A77"/>
    <mergeCell ref="J76:K76"/>
    <mergeCell ref="J77:K77"/>
    <mergeCell ref="A82:N82"/>
    <mergeCell ref="A83:N83"/>
    <mergeCell ref="A78:N78"/>
    <mergeCell ref="A79:I80"/>
    <mergeCell ref="J79:L79"/>
    <mergeCell ref="M79:N80"/>
    <mergeCell ref="J80:L80"/>
    <mergeCell ref="A81:N81"/>
  </mergeCells>
  <printOptions horizontalCentered="1" verticalCentered="1"/>
  <pageMargins left="0.25" right="0.25" top="0.75" bottom="0.75" header="0.3" footer="0.3"/>
  <pageSetup horizontalDpi="600" verticalDpi="600" orientation="portrait" pageOrder="overThenDown" paperSize="9" scale="49" r:id="rId1"/>
  <rowBreaks count="1" manualBreakCount="1">
    <brk id="83" max="13" man="1"/>
  </rowBreaks>
</worksheet>
</file>

<file path=xl/worksheets/sheet3.xml><?xml version="1.0" encoding="utf-8"?>
<worksheet xmlns="http://schemas.openxmlformats.org/spreadsheetml/2006/main" xmlns:r="http://schemas.openxmlformats.org/officeDocument/2006/relationships">
  <sheetPr>
    <pageSetUpPr fitToPage="1"/>
  </sheetPr>
  <dimension ref="A1:G46"/>
  <sheetViews>
    <sheetView view="pageBreakPreview" zoomScaleSheetLayoutView="100" zoomScalePageLayoutView="0" workbookViewId="0" topLeftCell="A1">
      <selection activeCell="A1" sqref="A1:G1"/>
    </sheetView>
  </sheetViews>
  <sheetFormatPr defaultColWidth="9.00390625" defaultRowHeight="12"/>
  <cols>
    <col min="1" max="1" width="23.50390625" style="128" customWidth="1"/>
    <col min="2" max="4" width="23.50390625" style="88" customWidth="1"/>
    <col min="5" max="5" width="13.125" style="88" customWidth="1"/>
    <col min="6" max="6" width="3.875" style="88" customWidth="1"/>
    <col min="7" max="7" width="3.50390625" style="88" customWidth="1"/>
    <col min="8" max="8" width="2.875" style="88" customWidth="1"/>
    <col min="9" max="16384" width="9.375" style="88" customWidth="1"/>
  </cols>
  <sheetData>
    <row r="1" spans="1:7" ht="19.5" customHeight="1">
      <c r="A1" s="483" t="s">
        <v>85</v>
      </c>
      <c r="B1" s="483"/>
      <c r="C1" s="483"/>
      <c r="D1" s="483"/>
      <c r="E1" s="484"/>
      <c r="F1" s="484"/>
      <c r="G1" s="484"/>
    </row>
    <row r="2" spans="1:7" s="128" customFormat="1" ht="18" customHeight="1">
      <c r="A2" s="507" t="s">
        <v>86</v>
      </c>
      <c r="B2" s="490" t="s">
        <v>87</v>
      </c>
      <c r="C2" s="490" t="s">
        <v>88</v>
      </c>
      <c r="D2" s="490" t="s">
        <v>89</v>
      </c>
      <c r="E2" s="510" t="s">
        <v>90</v>
      </c>
      <c r="F2" s="129" t="s">
        <v>91</v>
      </c>
      <c r="G2" s="130"/>
    </row>
    <row r="3" spans="1:7" s="128" customFormat="1" ht="21" customHeight="1">
      <c r="A3" s="508"/>
      <c r="B3" s="509"/>
      <c r="C3" s="491"/>
      <c r="D3" s="491"/>
      <c r="E3" s="511"/>
      <c r="F3" s="87" t="s">
        <v>92</v>
      </c>
      <c r="G3" s="131"/>
    </row>
    <row r="4" spans="1:7" ht="27.75" customHeight="1">
      <c r="A4" s="132" t="s">
        <v>93</v>
      </c>
      <c r="B4" s="133">
        <v>5543</v>
      </c>
      <c r="C4" s="133">
        <v>197798</v>
      </c>
      <c r="D4" s="133">
        <v>27617</v>
      </c>
      <c r="E4" s="506">
        <v>14</v>
      </c>
      <c r="F4" s="506"/>
      <c r="G4" s="134"/>
    </row>
    <row r="5" spans="1:7" ht="27.75" customHeight="1">
      <c r="A5" s="135">
        <v>40</v>
      </c>
      <c r="B5" s="136">
        <v>8927</v>
      </c>
      <c r="C5" s="136">
        <v>226979</v>
      </c>
      <c r="D5" s="136">
        <v>24048</v>
      </c>
      <c r="E5" s="505">
        <v>10.6</v>
      </c>
      <c r="F5" s="505"/>
      <c r="G5" s="137"/>
    </row>
    <row r="6" spans="1:7" ht="27.75" customHeight="1">
      <c r="A6" s="135">
        <v>45</v>
      </c>
      <c r="B6" s="136">
        <v>14865</v>
      </c>
      <c r="C6" s="136">
        <v>304793</v>
      </c>
      <c r="D6" s="136">
        <v>30735</v>
      </c>
      <c r="E6" s="505">
        <v>10.1</v>
      </c>
      <c r="F6" s="505"/>
      <c r="G6" s="137"/>
    </row>
    <row r="7" spans="1:7" ht="27.75" customHeight="1">
      <c r="A7" s="135">
        <v>50</v>
      </c>
      <c r="B7" s="136">
        <v>30446</v>
      </c>
      <c r="C7" s="136">
        <v>557224</v>
      </c>
      <c r="D7" s="136">
        <v>29962</v>
      </c>
      <c r="E7" s="505">
        <v>5.4</v>
      </c>
      <c r="F7" s="505"/>
      <c r="G7" s="137"/>
    </row>
    <row r="8" spans="1:7" ht="27.75" customHeight="1">
      <c r="A8" s="135">
        <v>55</v>
      </c>
      <c r="B8" s="136">
        <v>71976</v>
      </c>
      <c r="C8" s="136">
        <v>1213867</v>
      </c>
      <c r="D8" s="136">
        <v>30546</v>
      </c>
      <c r="E8" s="505">
        <v>2.5</v>
      </c>
      <c r="F8" s="505"/>
      <c r="G8" s="137"/>
    </row>
    <row r="9" spans="1:7" ht="27.75" customHeight="1">
      <c r="A9" s="135">
        <v>60</v>
      </c>
      <c r="B9" s="136">
        <v>81689</v>
      </c>
      <c r="C9" s="136">
        <v>1436463</v>
      </c>
      <c r="D9" s="136">
        <v>24429</v>
      </c>
      <c r="E9" s="505">
        <v>1.7</v>
      </c>
      <c r="F9" s="505"/>
      <c r="G9" s="137"/>
    </row>
    <row r="10" spans="1:7" ht="27.75" customHeight="1">
      <c r="A10" s="135" t="s">
        <v>74</v>
      </c>
      <c r="B10" s="136">
        <v>80242</v>
      </c>
      <c r="C10" s="136">
        <v>1415940</v>
      </c>
      <c r="D10" s="136">
        <v>25015</v>
      </c>
      <c r="E10" s="505">
        <v>1.8</v>
      </c>
      <c r="F10" s="505"/>
      <c r="G10" s="137"/>
    </row>
    <row r="11" spans="1:7" ht="27.75" customHeight="1">
      <c r="A11" s="135">
        <v>2</v>
      </c>
      <c r="B11" s="136">
        <v>75746</v>
      </c>
      <c r="C11" s="136">
        <v>1376847</v>
      </c>
      <c r="D11" s="136">
        <v>31994</v>
      </c>
      <c r="E11" s="505">
        <v>2.3</v>
      </c>
      <c r="F11" s="505"/>
      <c r="G11" s="137"/>
    </row>
    <row r="12" spans="1:7" ht="27.75" customHeight="1">
      <c r="A12" s="135">
        <v>3</v>
      </c>
      <c r="B12" s="136">
        <v>73617</v>
      </c>
      <c r="C12" s="136">
        <v>1385573</v>
      </c>
      <c r="D12" s="136">
        <v>41844</v>
      </c>
      <c r="E12" s="505">
        <v>3</v>
      </c>
      <c r="F12" s="505"/>
      <c r="G12" s="137"/>
    </row>
    <row r="13" spans="1:7" ht="27.75" customHeight="1">
      <c r="A13" s="135">
        <v>4</v>
      </c>
      <c r="B13" s="136">
        <v>75131</v>
      </c>
      <c r="C13" s="136">
        <v>1509273</v>
      </c>
      <c r="D13" s="136">
        <v>47995</v>
      </c>
      <c r="E13" s="505">
        <v>3.2</v>
      </c>
      <c r="F13" s="505"/>
      <c r="G13" s="137"/>
    </row>
    <row r="14" spans="1:7" ht="27.75" customHeight="1">
      <c r="A14" s="135">
        <v>5</v>
      </c>
      <c r="B14" s="136">
        <v>76986</v>
      </c>
      <c r="C14" s="136">
        <v>1553650</v>
      </c>
      <c r="D14" s="136">
        <v>52353</v>
      </c>
      <c r="E14" s="505">
        <v>3.4</v>
      </c>
      <c r="F14" s="505"/>
      <c r="G14" s="137"/>
    </row>
    <row r="15" spans="1:7" ht="27.75" customHeight="1">
      <c r="A15" s="135">
        <v>6</v>
      </c>
      <c r="B15" s="136">
        <v>76051</v>
      </c>
      <c r="C15" s="136">
        <v>1558666</v>
      </c>
      <c r="D15" s="136">
        <v>55969</v>
      </c>
      <c r="E15" s="505">
        <v>3.6</v>
      </c>
      <c r="F15" s="505"/>
      <c r="G15" s="137"/>
    </row>
    <row r="16" spans="1:7" ht="27.75" customHeight="1">
      <c r="A16" s="135">
        <v>7</v>
      </c>
      <c r="B16" s="136">
        <v>76041</v>
      </c>
      <c r="C16" s="136">
        <v>1536770</v>
      </c>
      <c r="D16" s="136">
        <v>78198</v>
      </c>
      <c r="E16" s="505">
        <v>5.1</v>
      </c>
      <c r="F16" s="505"/>
      <c r="G16" s="137"/>
    </row>
    <row r="17" spans="1:7" ht="27.75" customHeight="1">
      <c r="A17" s="135">
        <v>8</v>
      </c>
      <c r="B17" s="136">
        <v>76355</v>
      </c>
      <c r="C17" s="136">
        <v>1554080</v>
      </c>
      <c r="D17" s="136">
        <v>80661</v>
      </c>
      <c r="E17" s="505">
        <v>5.2</v>
      </c>
      <c r="F17" s="505"/>
      <c r="G17" s="137"/>
    </row>
    <row r="18" spans="1:7" ht="27.75" customHeight="1">
      <c r="A18" s="135">
        <v>9</v>
      </c>
      <c r="B18" s="136">
        <v>77503</v>
      </c>
      <c r="C18" s="136">
        <v>1585063</v>
      </c>
      <c r="D18" s="136">
        <v>84125</v>
      </c>
      <c r="E18" s="505">
        <v>5.3</v>
      </c>
      <c r="F18" s="505"/>
      <c r="G18" s="137"/>
    </row>
    <row r="19" spans="1:7" ht="27.75" customHeight="1">
      <c r="A19" s="135">
        <v>10</v>
      </c>
      <c r="B19" s="136">
        <v>78099</v>
      </c>
      <c r="C19" s="136">
        <v>1606353</v>
      </c>
      <c r="D19" s="136">
        <v>93438</v>
      </c>
      <c r="E19" s="505">
        <v>5.8</v>
      </c>
      <c r="F19" s="505"/>
      <c r="G19" s="137"/>
    </row>
    <row r="20" spans="1:7" ht="27.75" customHeight="1">
      <c r="A20" s="135">
        <v>11</v>
      </c>
      <c r="B20" s="136">
        <v>79421</v>
      </c>
      <c r="C20" s="136">
        <v>1608603</v>
      </c>
      <c r="D20" s="136">
        <v>94686</v>
      </c>
      <c r="E20" s="505">
        <v>5.9</v>
      </c>
      <c r="F20" s="505"/>
      <c r="G20" s="137"/>
    </row>
    <row r="21" spans="1:7" ht="27.75" customHeight="1">
      <c r="A21" s="135">
        <v>12</v>
      </c>
      <c r="B21" s="136">
        <v>80153</v>
      </c>
      <c r="C21" s="136">
        <v>1609154</v>
      </c>
      <c r="D21" s="136">
        <v>96656</v>
      </c>
      <c r="E21" s="505">
        <v>6</v>
      </c>
      <c r="F21" s="505"/>
      <c r="G21" s="137"/>
    </row>
    <row r="22" spans="1:7" ht="27.75" customHeight="1">
      <c r="A22" s="135">
        <v>13</v>
      </c>
      <c r="B22" s="136">
        <v>79628</v>
      </c>
      <c r="C22" s="136">
        <v>1596593</v>
      </c>
      <c r="D22" s="136">
        <v>92718</v>
      </c>
      <c r="E22" s="505">
        <v>5.8</v>
      </c>
      <c r="F22" s="505"/>
      <c r="G22" s="137"/>
    </row>
    <row r="23" spans="1:7" ht="27.75" customHeight="1">
      <c r="A23" s="135">
        <v>14</v>
      </c>
      <c r="B23" s="136">
        <v>80989</v>
      </c>
      <c r="C23" s="136">
        <v>1626958</v>
      </c>
      <c r="D23" s="136">
        <v>96795</v>
      </c>
      <c r="E23" s="505">
        <v>5.9</v>
      </c>
      <c r="F23" s="505"/>
      <c r="G23" s="137"/>
    </row>
    <row r="24" spans="1:7" ht="27.75" customHeight="1">
      <c r="A24" s="135">
        <v>15</v>
      </c>
      <c r="B24" s="136">
        <v>79055</v>
      </c>
      <c r="C24" s="136">
        <v>1637878</v>
      </c>
      <c r="D24" s="136">
        <v>97328</v>
      </c>
      <c r="E24" s="505">
        <v>5.9</v>
      </c>
      <c r="F24" s="505"/>
      <c r="G24" s="137"/>
    </row>
    <row r="25" spans="1:7" ht="27.75" customHeight="1">
      <c r="A25" s="135">
        <v>16</v>
      </c>
      <c r="B25" s="136">
        <v>81986</v>
      </c>
      <c r="C25" s="136">
        <v>1661201</v>
      </c>
      <c r="D25" s="136">
        <v>101039</v>
      </c>
      <c r="E25" s="505">
        <v>6.1</v>
      </c>
      <c r="F25" s="505"/>
      <c r="G25" s="137"/>
    </row>
    <row r="26" spans="1:7" ht="27.75" customHeight="1">
      <c r="A26" s="135">
        <v>17</v>
      </c>
      <c r="B26" s="136">
        <v>85938</v>
      </c>
      <c r="C26" s="136">
        <v>1739513</v>
      </c>
      <c r="D26" s="136">
        <v>107777</v>
      </c>
      <c r="E26" s="505">
        <v>6.2</v>
      </c>
      <c r="F26" s="505"/>
      <c r="G26" s="137"/>
    </row>
    <row r="27" spans="1:7" ht="27.75" customHeight="1">
      <c r="A27" s="135">
        <v>18</v>
      </c>
      <c r="B27" s="136">
        <v>88577</v>
      </c>
      <c r="C27" s="136">
        <v>1883529</v>
      </c>
      <c r="D27" s="136">
        <v>114142</v>
      </c>
      <c r="E27" s="505">
        <v>6.1</v>
      </c>
      <c r="F27" s="505"/>
      <c r="G27" s="137"/>
    </row>
    <row r="28" spans="1:7" ht="27.75" customHeight="1">
      <c r="A28" s="135">
        <v>19</v>
      </c>
      <c r="B28" s="136">
        <v>88556</v>
      </c>
      <c r="C28" s="136">
        <v>1955230</v>
      </c>
      <c r="D28" s="136">
        <v>123809</v>
      </c>
      <c r="E28" s="505">
        <v>6.3</v>
      </c>
      <c r="F28" s="505"/>
      <c r="G28" s="137"/>
    </row>
    <row r="29" spans="1:7" ht="27.75" customHeight="1">
      <c r="A29" s="135">
        <v>20</v>
      </c>
      <c r="B29" s="136">
        <v>91016</v>
      </c>
      <c r="C29" s="136">
        <v>2099488</v>
      </c>
      <c r="D29" s="136">
        <v>135540</v>
      </c>
      <c r="E29" s="505">
        <f aca="true" t="shared" si="0" ref="E29:E35">D29/C29*100</f>
        <v>6.455859714368456</v>
      </c>
      <c r="F29" s="505"/>
      <c r="G29" s="137"/>
    </row>
    <row r="30" spans="1:7" ht="27.75" customHeight="1">
      <c r="A30" s="135">
        <v>21</v>
      </c>
      <c r="B30" s="136">
        <v>86879</v>
      </c>
      <c r="C30" s="136">
        <v>1985552</v>
      </c>
      <c r="D30" s="136">
        <v>122841</v>
      </c>
      <c r="E30" s="505">
        <f t="shared" si="0"/>
        <v>6.1867430316607175</v>
      </c>
      <c r="F30" s="505"/>
      <c r="G30" s="137"/>
    </row>
    <row r="31" spans="1:7" s="141" customFormat="1" ht="27.75" customHeight="1">
      <c r="A31" s="138">
        <v>22</v>
      </c>
      <c r="B31" s="139">
        <v>92879</v>
      </c>
      <c r="C31" s="139">
        <v>2138360</v>
      </c>
      <c r="D31" s="139">
        <v>134272</v>
      </c>
      <c r="E31" s="499">
        <f t="shared" si="0"/>
        <v>6.2792046241044535</v>
      </c>
      <c r="F31" s="499"/>
      <c r="G31" s="140"/>
    </row>
    <row r="32" spans="1:7" s="141" customFormat="1" ht="27.75" customHeight="1">
      <c r="A32" s="138">
        <v>23</v>
      </c>
      <c r="B32" s="139">
        <v>90217</v>
      </c>
      <c r="C32" s="139">
        <v>2093544</v>
      </c>
      <c r="D32" s="139">
        <v>129499</v>
      </c>
      <c r="E32" s="499">
        <f t="shared" si="0"/>
        <v>6.185635458342409</v>
      </c>
      <c r="F32" s="499"/>
      <c r="G32" s="140"/>
    </row>
    <row r="33" spans="1:7" s="141" customFormat="1" ht="27.75" customHeight="1">
      <c r="A33" s="138">
        <v>24</v>
      </c>
      <c r="B33" s="139">
        <v>92394</v>
      </c>
      <c r="C33" s="139">
        <v>2101445</v>
      </c>
      <c r="D33" s="139">
        <v>131454</v>
      </c>
      <c r="E33" s="499">
        <f t="shared" si="0"/>
        <v>6.255409967903038</v>
      </c>
      <c r="F33" s="499"/>
      <c r="G33" s="140"/>
    </row>
    <row r="34" spans="1:7" s="141" customFormat="1" ht="27.75" customHeight="1">
      <c r="A34" s="142">
        <v>25</v>
      </c>
      <c r="B34" s="143">
        <v>101452</v>
      </c>
      <c r="C34" s="143">
        <v>2229617</v>
      </c>
      <c r="D34" s="143">
        <v>134434</v>
      </c>
      <c r="E34" s="504">
        <f t="shared" si="0"/>
        <v>6.029466047307676</v>
      </c>
      <c r="F34" s="504"/>
      <c r="G34" s="140"/>
    </row>
    <row r="35" spans="1:7" s="141" customFormat="1" ht="27.75" customHeight="1">
      <c r="A35" s="138">
        <v>26</v>
      </c>
      <c r="B35" s="144">
        <v>110489</v>
      </c>
      <c r="C35" s="144">
        <v>2347420</v>
      </c>
      <c r="D35" s="144">
        <v>135678</v>
      </c>
      <c r="E35" s="500">
        <f t="shared" si="0"/>
        <v>5.779877482512716</v>
      </c>
      <c r="F35" s="500"/>
      <c r="G35" s="145"/>
    </row>
    <row r="36" spans="1:7" s="141" customFormat="1" ht="27.75" customHeight="1">
      <c r="A36" s="146" t="s">
        <v>425</v>
      </c>
      <c r="B36" s="147">
        <v>129812</v>
      </c>
      <c r="C36" s="147">
        <v>2575063</v>
      </c>
      <c r="D36" s="147">
        <v>144842</v>
      </c>
      <c r="E36" s="501">
        <v>5.6</v>
      </c>
      <c r="F36" s="501"/>
      <c r="G36" s="140"/>
    </row>
    <row r="37" spans="1:7" s="141" customFormat="1" ht="27.75" customHeight="1">
      <c r="A37" s="148" t="s">
        <v>424</v>
      </c>
      <c r="B37" s="150">
        <v>148775</v>
      </c>
      <c r="C37" s="150">
        <v>2910631</v>
      </c>
      <c r="D37" s="150">
        <v>175016</v>
      </c>
      <c r="E37" s="502">
        <v>6</v>
      </c>
      <c r="F37" s="503"/>
      <c r="G37" s="140"/>
    </row>
    <row r="38" spans="1:7" s="141" customFormat="1" ht="27.75" customHeight="1">
      <c r="A38" s="148" t="s">
        <v>423</v>
      </c>
      <c r="B38" s="149">
        <v>154609</v>
      </c>
      <c r="C38" s="149">
        <v>3008834</v>
      </c>
      <c r="D38" s="150">
        <v>183589</v>
      </c>
      <c r="E38" s="492">
        <v>6.1</v>
      </c>
      <c r="F38" s="492"/>
      <c r="G38" s="140"/>
    </row>
    <row r="39" spans="1:7" s="141" customFormat="1" ht="27.75" customHeight="1">
      <c r="A39" s="423" t="s">
        <v>422</v>
      </c>
      <c r="B39" s="422">
        <v>158931</v>
      </c>
      <c r="C39" s="422">
        <v>3115040</v>
      </c>
      <c r="D39" s="421">
        <v>194176</v>
      </c>
      <c r="E39" s="493">
        <v>6.2</v>
      </c>
      <c r="F39" s="493"/>
      <c r="G39" s="420"/>
    </row>
    <row r="40" spans="1:7" s="141" customFormat="1" ht="27.75" customHeight="1">
      <c r="A40" s="419" t="s">
        <v>421</v>
      </c>
      <c r="B40" s="418">
        <v>162029</v>
      </c>
      <c r="C40" s="418">
        <v>3196111</v>
      </c>
      <c r="D40" s="417">
        <v>197928</v>
      </c>
      <c r="E40" s="495">
        <v>6.2</v>
      </c>
      <c r="F40" s="496"/>
      <c r="G40" s="416"/>
    </row>
    <row r="41" spans="1:7" ht="14.25" customHeight="1">
      <c r="A41" s="497" t="s">
        <v>420</v>
      </c>
      <c r="B41" s="497"/>
      <c r="C41" s="497"/>
      <c r="D41" s="497"/>
      <c r="E41" s="498"/>
      <c r="F41" s="498"/>
      <c r="G41" s="498"/>
    </row>
    <row r="42" spans="1:7" ht="14.25" customHeight="1">
      <c r="A42" s="415" t="s">
        <v>419</v>
      </c>
      <c r="B42" s="414" t="s">
        <v>418</v>
      </c>
      <c r="C42" s="414"/>
      <c r="D42" s="414"/>
      <c r="E42" s="413"/>
      <c r="F42" s="413"/>
      <c r="G42" s="413"/>
    </row>
    <row r="43" spans="1:7" ht="14.25" customHeight="1">
      <c r="A43" s="411" t="s">
        <v>417</v>
      </c>
      <c r="B43" s="412" t="s">
        <v>416</v>
      </c>
      <c r="C43" s="151"/>
      <c r="D43" s="151"/>
      <c r="E43" s="151"/>
      <c r="F43" s="151"/>
      <c r="G43" s="151"/>
    </row>
    <row r="44" spans="1:7" ht="14.25" customHeight="1">
      <c r="A44" s="411" t="s">
        <v>415</v>
      </c>
      <c r="B44" s="494" t="s">
        <v>414</v>
      </c>
      <c r="C44" s="494"/>
      <c r="D44" s="494"/>
      <c r="E44" s="494"/>
      <c r="F44" s="494"/>
      <c r="G44" s="494"/>
    </row>
    <row r="45" spans="2:7" ht="14.25" customHeight="1">
      <c r="B45" s="494"/>
      <c r="C45" s="494"/>
      <c r="D45" s="494"/>
      <c r="E45" s="494"/>
      <c r="F45" s="494"/>
      <c r="G45" s="494"/>
    </row>
    <row r="46" spans="2:7" ht="13.5">
      <c r="B46" s="494"/>
      <c r="C46" s="494"/>
      <c r="D46" s="494"/>
      <c r="E46" s="494"/>
      <c r="F46" s="494"/>
      <c r="G46" s="494"/>
    </row>
  </sheetData>
  <sheetProtection/>
  <mergeCells count="45">
    <mergeCell ref="A1:G1"/>
    <mergeCell ref="A2:A3"/>
    <mergeCell ref="B2:B3"/>
    <mergeCell ref="C2:C3"/>
    <mergeCell ref="D2:D3"/>
    <mergeCell ref="E2:E3"/>
    <mergeCell ref="E4:F4"/>
    <mergeCell ref="E5:F5"/>
    <mergeCell ref="E6:F6"/>
    <mergeCell ref="E7:F7"/>
    <mergeCell ref="E8:F8"/>
    <mergeCell ref="E9:F9"/>
    <mergeCell ref="E10:F10"/>
    <mergeCell ref="E11:F11"/>
    <mergeCell ref="E12:F12"/>
    <mergeCell ref="E13:F13"/>
    <mergeCell ref="E14:F14"/>
    <mergeCell ref="E15:F15"/>
    <mergeCell ref="E30:F30"/>
    <mergeCell ref="E16:F16"/>
    <mergeCell ref="E17:F17"/>
    <mergeCell ref="E18:F18"/>
    <mergeCell ref="E19:F19"/>
    <mergeCell ref="E20:F20"/>
    <mergeCell ref="E21:F21"/>
    <mergeCell ref="E37:F37"/>
    <mergeCell ref="E34:F34"/>
    <mergeCell ref="E22:F22"/>
    <mergeCell ref="E23:F23"/>
    <mergeCell ref="E24:F24"/>
    <mergeCell ref="E25:F25"/>
    <mergeCell ref="E26:F26"/>
    <mergeCell ref="E27:F27"/>
    <mergeCell ref="E28:F28"/>
    <mergeCell ref="E29:F29"/>
    <mergeCell ref="E38:F38"/>
    <mergeCell ref="E39:F39"/>
    <mergeCell ref="B44:G46"/>
    <mergeCell ref="E40:F40"/>
    <mergeCell ref="A41:G41"/>
    <mergeCell ref="E31:F31"/>
    <mergeCell ref="E32:F32"/>
    <mergeCell ref="E33:F33"/>
    <mergeCell ref="E35:F35"/>
    <mergeCell ref="E36:F36"/>
  </mergeCells>
  <printOptions/>
  <pageMargins left="0.7874015748031497" right="0.7874015748031497" top="0.7086614173228347" bottom="0.984251968503937" header="0.5118110236220472" footer="0.5118110236220472"/>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L127"/>
  <sheetViews>
    <sheetView view="pageBreakPreview" zoomScale="115" zoomScaleSheetLayoutView="115" zoomScalePageLayoutView="0" workbookViewId="0" topLeftCell="A1">
      <pane xSplit="2" ySplit="4" topLeftCell="C5" activePane="bottomRight" state="frozen"/>
      <selection pane="topLeft" activeCell="B5" sqref="B5"/>
      <selection pane="topRight" activeCell="B5" sqref="B5"/>
      <selection pane="bottomLeft" activeCell="B5" sqref="B5"/>
      <selection pane="bottomRight" activeCell="A1" sqref="A1:F1"/>
    </sheetView>
  </sheetViews>
  <sheetFormatPr defaultColWidth="2.50390625" defaultRowHeight="12"/>
  <cols>
    <col min="1" max="1" width="4.125" style="153" customWidth="1"/>
    <col min="2" max="2" width="60.625" style="153" customWidth="1"/>
    <col min="3" max="3" width="11.875" style="219" customWidth="1"/>
    <col min="4" max="4" width="16.875" style="219" customWidth="1"/>
    <col min="5" max="5" width="11.875" style="219" customWidth="1"/>
    <col min="6" max="6" width="11.875" style="220" customWidth="1"/>
    <col min="7" max="7" width="2.50390625" style="153" customWidth="1"/>
    <col min="8" max="247" width="9.375" style="153" customWidth="1"/>
    <col min="248" max="248" width="4.125" style="153" customWidth="1"/>
    <col min="249" max="249" width="60.625" style="153" customWidth="1"/>
    <col min="250" max="250" width="11.875" style="153" customWidth="1"/>
    <col min="251" max="251" width="16.875" style="153" customWidth="1"/>
    <col min="252" max="253" width="11.875" style="153" customWidth="1"/>
    <col min="254" max="16384" width="2.50390625" style="153" customWidth="1"/>
  </cols>
  <sheetData>
    <row r="1" spans="1:7" ht="17.25">
      <c r="A1" s="521" t="s">
        <v>95</v>
      </c>
      <c r="B1" s="521"/>
      <c r="C1" s="521"/>
      <c r="D1" s="521"/>
      <c r="E1" s="521"/>
      <c r="F1" s="521"/>
      <c r="G1" s="152"/>
    </row>
    <row r="2" spans="1:7" ht="17.25">
      <c r="A2" s="154"/>
      <c r="B2" s="154"/>
      <c r="C2" s="154"/>
      <c r="D2" s="154"/>
      <c r="E2" s="154"/>
      <c r="F2" s="155"/>
      <c r="G2" s="152"/>
    </row>
    <row r="3" spans="1:6" ht="14.25" thickBot="1">
      <c r="A3" s="156"/>
      <c r="B3" s="157"/>
      <c r="C3" s="158"/>
      <c r="D3" s="159"/>
      <c r="E3" s="159"/>
      <c r="F3" s="160"/>
    </row>
    <row r="4" spans="1:6" s="164" customFormat="1" ht="27.75" customHeight="1" thickBot="1">
      <c r="A4" s="522" t="s">
        <v>96</v>
      </c>
      <c r="B4" s="523"/>
      <c r="C4" s="161" t="s">
        <v>97</v>
      </c>
      <c r="D4" s="162" t="s">
        <v>98</v>
      </c>
      <c r="E4" s="161" t="s">
        <v>99</v>
      </c>
      <c r="F4" s="163" t="s">
        <v>100</v>
      </c>
    </row>
    <row r="5" spans="1:6" ht="13.5">
      <c r="A5" s="165"/>
      <c r="B5" s="166" t="s">
        <v>101</v>
      </c>
      <c r="C5" s="167">
        <v>42566</v>
      </c>
      <c r="D5" s="167">
        <v>745155</v>
      </c>
      <c r="E5" s="167">
        <v>47606</v>
      </c>
      <c r="F5" s="168">
        <f>IF(D5="","",E5/D5*100)</f>
        <v>6.3887379135884474</v>
      </c>
    </row>
    <row r="6" spans="1:6" ht="13.5">
      <c r="A6" s="169"/>
      <c r="B6" s="170" t="s">
        <v>102</v>
      </c>
      <c r="C6" s="171">
        <v>3752</v>
      </c>
      <c r="D6" s="172">
        <v>59625</v>
      </c>
      <c r="E6" s="173">
        <v>1034</v>
      </c>
      <c r="F6" s="168">
        <f aca="true" t="shared" si="0" ref="F6:F69">IF(D6="","",E6/D6*100)</f>
        <v>1.7341719077568134</v>
      </c>
    </row>
    <row r="7" spans="1:6" ht="13.5">
      <c r="A7" s="169"/>
      <c r="B7" s="170" t="s">
        <v>103</v>
      </c>
      <c r="C7" s="171">
        <v>1</v>
      </c>
      <c r="D7" s="171">
        <v>1</v>
      </c>
      <c r="E7" s="172">
        <v>1</v>
      </c>
      <c r="F7" s="168">
        <f t="shared" si="0"/>
        <v>100</v>
      </c>
    </row>
    <row r="8" spans="1:6" ht="13.5">
      <c r="A8" s="169"/>
      <c r="B8" s="170" t="s">
        <v>104</v>
      </c>
      <c r="C8" s="171">
        <v>16960</v>
      </c>
      <c r="D8" s="172">
        <v>390758</v>
      </c>
      <c r="E8" s="172">
        <v>37333</v>
      </c>
      <c r="F8" s="168">
        <f t="shared" si="0"/>
        <v>9.553995055763414</v>
      </c>
    </row>
    <row r="9" spans="1:6" ht="13.5">
      <c r="A9" s="169"/>
      <c r="B9" s="170" t="s">
        <v>105</v>
      </c>
      <c r="C9" s="171">
        <v>1440</v>
      </c>
      <c r="D9" s="172">
        <v>16031</v>
      </c>
      <c r="E9" s="172">
        <v>1338</v>
      </c>
      <c r="F9" s="168">
        <f t="shared" si="0"/>
        <v>8.346328987586551</v>
      </c>
    </row>
    <row r="10" spans="1:6" ht="13.5" customHeight="1">
      <c r="A10" s="512" t="s">
        <v>106</v>
      </c>
      <c r="B10" s="170" t="s">
        <v>107</v>
      </c>
      <c r="C10" s="171">
        <v>47</v>
      </c>
      <c r="D10" s="172">
        <v>530</v>
      </c>
      <c r="E10" s="172">
        <v>27</v>
      </c>
      <c r="F10" s="168">
        <f t="shared" si="0"/>
        <v>5.09433962264151</v>
      </c>
    </row>
    <row r="11" spans="1:6" ht="13.5">
      <c r="A11" s="512"/>
      <c r="B11" s="174" t="s">
        <v>108</v>
      </c>
      <c r="C11" s="171">
        <v>333</v>
      </c>
      <c r="D11" s="172">
        <v>2789</v>
      </c>
      <c r="E11" s="172">
        <v>168</v>
      </c>
      <c r="F11" s="168">
        <f t="shared" si="0"/>
        <v>6.023664395840803</v>
      </c>
    </row>
    <row r="12" spans="1:6" ht="13.5">
      <c r="A12" s="512"/>
      <c r="B12" s="175" t="s">
        <v>109</v>
      </c>
      <c r="C12" s="176">
        <f>SUM(C10:C11)</f>
        <v>380</v>
      </c>
      <c r="D12" s="176">
        <f>SUM(D10:D11)</f>
        <v>3319</v>
      </c>
      <c r="E12" s="176">
        <f>SUM(E10:E11)</f>
        <v>195</v>
      </c>
      <c r="F12" s="177">
        <f t="shared" si="0"/>
        <v>5.875263633624585</v>
      </c>
    </row>
    <row r="13" spans="1:6" ht="13.5" customHeight="1">
      <c r="A13" s="513" t="s">
        <v>110</v>
      </c>
      <c r="B13" s="170" t="s">
        <v>111</v>
      </c>
      <c r="C13" s="178">
        <v>8</v>
      </c>
      <c r="D13" s="178">
        <v>964</v>
      </c>
      <c r="E13" s="178">
        <v>0</v>
      </c>
      <c r="F13" s="179">
        <f t="shared" si="0"/>
        <v>0</v>
      </c>
    </row>
    <row r="14" spans="1:6" ht="13.5" customHeight="1">
      <c r="A14" s="524"/>
      <c r="B14" s="170" t="s">
        <v>112</v>
      </c>
      <c r="C14" s="171">
        <v>32</v>
      </c>
      <c r="D14" s="178">
        <v>294</v>
      </c>
      <c r="E14" s="178">
        <v>27</v>
      </c>
      <c r="F14" s="179">
        <f t="shared" si="0"/>
        <v>9.183673469387756</v>
      </c>
    </row>
    <row r="15" spans="1:6" ht="13.5">
      <c r="A15" s="524"/>
      <c r="B15" s="174" t="s">
        <v>113</v>
      </c>
      <c r="C15" s="180">
        <v>15</v>
      </c>
      <c r="D15" s="178">
        <v>67</v>
      </c>
      <c r="E15" s="178">
        <v>0</v>
      </c>
      <c r="F15" s="179">
        <f t="shared" si="0"/>
        <v>0</v>
      </c>
    </row>
    <row r="16" spans="1:6" ht="13.5">
      <c r="A16" s="524"/>
      <c r="B16" s="174" t="s">
        <v>114</v>
      </c>
      <c r="C16" s="178">
        <v>5</v>
      </c>
      <c r="D16" s="178">
        <v>42</v>
      </c>
      <c r="E16" s="178">
        <v>0</v>
      </c>
      <c r="F16" s="179">
        <f t="shared" si="0"/>
        <v>0</v>
      </c>
    </row>
    <row r="17" spans="1:6" ht="13.5">
      <c r="A17" s="524"/>
      <c r="B17" s="174" t="s">
        <v>115</v>
      </c>
      <c r="C17" s="178">
        <v>8</v>
      </c>
      <c r="D17" s="178">
        <v>12</v>
      </c>
      <c r="E17" s="178">
        <v>0</v>
      </c>
      <c r="F17" s="179">
        <f t="shared" si="0"/>
        <v>0</v>
      </c>
    </row>
    <row r="18" spans="1:6" ht="13.5">
      <c r="A18" s="524"/>
      <c r="B18" s="174" t="s">
        <v>116</v>
      </c>
      <c r="C18" s="178">
        <v>15</v>
      </c>
      <c r="D18" s="178">
        <v>52</v>
      </c>
      <c r="E18" s="178">
        <v>1</v>
      </c>
      <c r="F18" s="179">
        <f t="shared" si="0"/>
        <v>1.9230769230769231</v>
      </c>
    </row>
    <row r="19" spans="1:6" ht="13.5">
      <c r="A19" s="524"/>
      <c r="B19" s="174" t="s">
        <v>117</v>
      </c>
      <c r="C19" s="178">
        <v>21</v>
      </c>
      <c r="D19" s="178">
        <v>78</v>
      </c>
      <c r="E19" s="178">
        <v>9</v>
      </c>
      <c r="F19" s="179">
        <f>IF(D19="","",E19/D19*100)</f>
        <v>11.538461538461538</v>
      </c>
    </row>
    <row r="20" spans="1:6" ht="13.5">
      <c r="A20" s="516"/>
      <c r="B20" s="175" t="s">
        <v>109</v>
      </c>
      <c r="C20" s="181">
        <f>SUM(C13:C19)</f>
        <v>104</v>
      </c>
      <c r="D20" s="181">
        <f>SUM(D13:D19)</f>
        <v>1509</v>
      </c>
      <c r="E20" s="181">
        <f>SUM(E13:E19)</f>
        <v>37</v>
      </c>
      <c r="F20" s="177">
        <f>IF(D20="","",E20/D20*100)</f>
        <v>2.4519549370444005</v>
      </c>
    </row>
    <row r="21" spans="1:6" ht="13.5" customHeight="1">
      <c r="A21" s="524"/>
      <c r="B21" s="170" t="s">
        <v>118</v>
      </c>
      <c r="C21" s="178">
        <v>46</v>
      </c>
      <c r="D21" s="178">
        <v>386</v>
      </c>
      <c r="E21" s="178">
        <v>11</v>
      </c>
      <c r="F21" s="179">
        <f>IF(D21="","",E21/D21*100)</f>
        <v>2.849740932642487</v>
      </c>
    </row>
    <row r="22" spans="1:6" ht="13.5">
      <c r="A22" s="524"/>
      <c r="B22" s="174" t="s">
        <v>119</v>
      </c>
      <c r="C22" s="178">
        <v>80</v>
      </c>
      <c r="D22" s="178">
        <v>827</v>
      </c>
      <c r="E22" s="178">
        <v>12</v>
      </c>
      <c r="F22" s="179">
        <f t="shared" si="0"/>
        <v>1.4510278113663846</v>
      </c>
    </row>
    <row r="23" spans="1:6" ht="13.5">
      <c r="A23" s="524"/>
      <c r="B23" s="174" t="s">
        <v>120</v>
      </c>
      <c r="C23" s="178">
        <v>306</v>
      </c>
      <c r="D23" s="178">
        <v>3341</v>
      </c>
      <c r="E23" s="178">
        <v>30</v>
      </c>
      <c r="F23" s="179">
        <f t="shared" si="0"/>
        <v>0.8979347500748278</v>
      </c>
    </row>
    <row r="24" spans="1:6" ht="13.5">
      <c r="A24" s="524"/>
      <c r="B24" s="174" t="s">
        <v>121</v>
      </c>
      <c r="C24" s="178">
        <v>111</v>
      </c>
      <c r="D24" s="182">
        <v>757</v>
      </c>
      <c r="E24" s="178">
        <v>20</v>
      </c>
      <c r="F24" s="179">
        <f t="shared" si="0"/>
        <v>2.642007926023778</v>
      </c>
    </row>
    <row r="25" spans="1:6" ht="13.5">
      <c r="A25" s="524"/>
      <c r="B25" s="174" t="s">
        <v>122</v>
      </c>
      <c r="C25" s="178">
        <v>35</v>
      </c>
      <c r="D25" s="178">
        <v>224</v>
      </c>
      <c r="E25" s="178">
        <v>2</v>
      </c>
      <c r="F25" s="179">
        <f t="shared" si="0"/>
        <v>0.8928571428571428</v>
      </c>
    </row>
    <row r="26" spans="1:6" ht="13.5">
      <c r="A26" s="524"/>
      <c r="B26" s="174" t="s">
        <v>123</v>
      </c>
      <c r="C26" s="178">
        <v>146</v>
      </c>
      <c r="D26" s="178">
        <v>1209</v>
      </c>
      <c r="E26" s="178">
        <v>16</v>
      </c>
      <c r="F26" s="179">
        <f t="shared" si="0"/>
        <v>1.3234077750206783</v>
      </c>
    </row>
    <row r="27" spans="1:6" ht="13.5">
      <c r="A27" s="524"/>
      <c r="B27" s="174" t="s">
        <v>124</v>
      </c>
      <c r="C27" s="178">
        <v>15</v>
      </c>
      <c r="D27" s="178">
        <v>256</v>
      </c>
      <c r="E27" s="178">
        <v>0</v>
      </c>
      <c r="F27" s="179">
        <f t="shared" si="0"/>
        <v>0</v>
      </c>
    </row>
    <row r="28" spans="1:6" ht="13.5">
      <c r="A28" s="524"/>
      <c r="B28" s="174" t="s">
        <v>125</v>
      </c>
      <c r="C28" s="178">
        <v>663</v>
      </c>
      <c r="D28" s="178">
        <v>8041</v>
      </c>
      <c r="E28" s="178">
        <v>141</v>
      </c>
      <c r="F28" s="179">
        <f t="shared" si="0"/>
        <v>1.753513244621316</v>
      </c>
    </row>
    <row r="29" spans="1:6" ht="13.5">
      <c r="A29" s="524"/>
      <c r="B29" s="174" t="s">
        <v>126</v>
      </c>
      <c r="C29" s="178">
        <v>379</v>
      </c>
      <c r="D29" s="178">
        <v>6404</v>
      </c>
      <c r="E29" s="178">
        <v>47</v>
      </c>
      <c r="F29" s="179">
        <f t="shared" si="0"/>
        <v>0.7339163023110556</v>
      </c>
    </row>
    <row r="30" spans="1:6" ht="13.5">
      <c r="A30" s="524"/>
      <c r="B30" s="174" t="s">
        <v>127</v>
      </c>
      <c r="C30" s="178">
        <v>60</v>
      </c>
      <c r="D30" s="178">
        <v>237</v>
      </c>
      <c r="E30" s="178">
        <v>1</v>
      </c>
      <c r="F30" s="179">
        <f t="shared" si="0"/>
        <v>0.42194092827004215</v>
      </c>
    </row>
    <row r="31" spans="1:6" ht="13.5">
      <c r="A31" s="524"/>
      <c r="B31" s="183" t="s">
        <v>128</v>
      </c>
      <c r="C31" s="184">
        <v>66</v>
      </c>
      <c r="D31" s="184">
        <v>503</v>
      </c>
      <c r="E31" s="184">
        <v>9</v>
      </c>
      <c r="F31" s="179">
        <f t="shared" si="0"/>
        <v>1.7892644135188867</v>
      </c>
    </row>
    <row r="32" spans="1:6" ht="13.5">
      <c r="A32" s="524"/>
      <c r="B32" s="183" t="s">
        <v>129</v>
      </c>
      <c r="C32" s="184">
        <v>230</v>
      </c>
      <c r="D32" s="184">
        <v>2978</v>
      </c>
      <c r="E32" s="184">
        <v>74</v>
      </c>
      <c r="F32" s="179">
        <f t="shared" si="0"/>
        <v>2.4848891873740766</v>
      </c>
    </row>
    <row r="33" spans="1:6" ht="13.5">
      <c r="A33" s="524"/>
      <c r="B33" s="183" t="s">
        <v>130</v>
      </c>
      <c r="C33" s="184">
        <v>1151</v>
      </c>
      <c r="D33" s="184">
        <v>20430</v>
      </c>
      <c r="E33" s="184">
        <v>133</v>
      </c>
      <c r="F33" s="179">
        <f t="shared" si="0"/>
        <v>0.6510034263338228</v>
      </c>
    </row>
    <row r="34" spans="1:6" ht="13.5">
      <c r="A34" s="524"/>
      <c r="B34" s="183" t="s">
        <v>131</v>
      </c>
      <c r="C34" s="184">
        <v>55</v>
      </c>
      <c r="D34" s="184">
        <v>426</v>
      </c>
      <c r="E34" s="184">
        <v>13</v>
      </c>
      <c r="F34" s="179">
        <f t="shared" si="0"/>
        <v>3.051643192488263</v>
      </c>
    </row>
    <row r="35" spans="1:6" ht="13.5">
      <c r="A35" s="524"/>
      <c r="B35" s="183" t="s">
        <v>132</v>
      </c>
      <c r="C35" s="184">
        <v>22</v>
      </c>
      <c r="D35" s="184">
        <v>90</v>
      </c>
      <c r="E35" s="184">
        <v>1</v>
      </c>
      <c r="F35" s="179">
        <f t="shared" si="0"/>
        <v>1.1111111111111112</v>
      </c>
    </row>
    <row r="36" spans="1:6" ht="13.5">
      <c r="A36" s="524"/>
      <c r="B36" s="183" t="s">
        <v>133</v>
      </c>
      <c r="C36" s="184">
        <v>544</v>
      </c>
      <c r="D36" s="184">
        <v>4539</v>
      </c>
      <c r="E36" s="184">
        <v>58</v>
      </c>
      <c r="F36" s="179">
        <f t="shared" si="0"/>
        <v>1.277814496585151</v>
      </c>
    </row>
    <row r="37" spans="1:6" ht="13.5">
      <c r="A37" s="524"/>
      <c r="B37" s="183" t="s">
        <v>134</v>
      </c>
      <c r="C37" s="184">
        <v>2816</v>
      </c>
      <c r="D37" s="184">
        <v>33211</v>
      </c>
      <c r="E37" s="184">
        <v>450</v>
      </c>
      <c r="F37" s="179">
        <f t="shared" si="0"/>
        <v>1.3549727499924724</v>
      </c>
    </row>
    <row r="38" spans="1:6" ht="13.5">
      <c r="A38" s="524"/>
      <c r="B38" s="183" t="s">
        <v>135</v>
      </c>
      <c r="C38" s="184">
        <v>98</v>
      </c>
      <c r="D38" s="184">
        <v>651</v>
      </c>
      <c r="E38" s="184">
        <v>7</v>
      </c>
      <c r="F38" s="179">
        <f t="shared" si="0"/>
        <v>1.0752688172043012</v>
      </c>
    </row>
    <row r="39" spans="1:6" ht="13.5">
      <c r="A39" s="524"/>
      <c r="B39" s="183" t="s">
        <v>136</v>
      </c>
      <c r="C39" s="184">
        <v>325</v>
      </c>
      <c r="D39" s="184">
        <v>4233</v>
      </c>
      <c r="E39" s="184">
        <v>177</v>
      </c>
      <c r="F39" s="179">
        <f t="shared" si="0"/>
        <v>4.181431608788094</v>
      </c>
    </row>
    <row r="40" spans="1:6" ht="13.5">
      <c r="A40" s="524"/>
      <c r="B40" s="183" t="s">
        <v>137</v>
      </c>
      <c r="C40" s="184">
        <v>573</v>
      </c>
      <c r="D40" s="184">
        <v>15112</v>
      </c>
      <c r="E40" s="184">
        <v>52</v>
      </c>
      <c r="F40" s="179">
        <f t="shared" si="0"/>
        <v>0.3440974060349391</v>
      </c>
    </row>
    <row r="41" spans="1:6" ht="13.5">
      <c r="A41" s="524"/>
      <c r="B41" s="183" t="s">
        <v>138</v>
      </c>
      <c r="C41" s="184">
        <v>908</v>
      </c>
      <c r="D41" s="184">
        <v>9335</v>
      </c>
      <c r="E41" s="184">
        <v>126</v>
      </c>
      <c r="F41" s="179">
        <f t="shared" si="0"/>
        <v>1.349758971612212</v>
      </c>
    </row>
    <row r="42" spans="1:6" ht="13.5">
      <c r="A42" s="524"/>
      <c r="B42" s="183" t="s">
        <v>139</v>
      </c>
      <c r="C42" s="184">
        <v>263</v>
      </c>
      <c r="D42" s="184">
        <v>3940</v>
      </c>
      <c r="E42" s="184">
        <v>34</v>
      </c>
      <c r="F42" s="179">
        <f t="shared" si="0"/>
        <v>0.8629441624365483</v>
      </c>
    </row>
    <row r="43" spans="1:6" ht="13.5">
      <c r="A43" s="524"/>
      <c r="B43" s="183" t="s">
        <v>140</v>
      </c>
      <c r="C43" s="184">
        <v>736</v>
      </c>
      <c r="D43" s="184">
        <v>8046</v>
      </c>
      <c r="E43" s="184">
        <v>146</v>
      </c>
      <c r="F43" s="179">
        <f t="shared" si="0"/>
        <v>1.8145662440964456</v>
      </c>
    </row>
    <row r="44" spans="1:6" ht="13.5">
      <c r="A44" s="524"/>
      <c r="B44" s="183" t="s">
        <v>141</v>
      </c>
      <c r="C44" s="184">
        <v>375</v>
      </c>
      <c r="D44" s="184">
        <v>4213</v>
      </c>
      <c r="E44" s="184">
        <v>183</v>
      </c>
      <c r="F44" s="179">
        <f t="shared" si="0"/>
        <v>4.34369807737954</v>
      </c>
    </row>
    <row r="45" spans="1:6" ht="13.5">
      <c r="A45" s="524"/>
      <c r="B45" s="183" t="s">
        <v>142</v>
      </c>
      <c r="C45" s="184">
        <v>164</v>
      </c>
      <c r="D45" s="184">
        <v>1304</v>
      </c>
      <c r="E45" s="184">
        <v>8</v>
      </c>
      <c r="F45" s="179">
        <f t="shared" si="0"/>
        <v>0.6134969325153374</v>
      </c>
    </row>
    <row r="46" spans="1:6" ht="13.5">
      <c r="A46" s="524"/>
      <c r="B46" s="183" t="s">
        <v>143</v>
      </c>
      <c r="C46" s="184">
        <v>657</v>
      </c>
      <c r="D46" s="184">
        <v>5638</v>
      </c>
      <c r="E46" s="184">
        <v>93</v>
      </c>
      <c r="F46" s="179">
        <f t="shared" si="0"/>
        <v>1.6495211067754523</v>
      </c>
    </row>
    <row r="47" spans="1:6" ht="13.5">
      <c r="A47" s="524"/>
      <c r="B47" s="183" t="s">
        <v>144</v>
      </c>
      <c r="C47" s="184">
        <v>746</v>
      </c>
      <c r="D47" s="184">
        <v>4971</v>
      </c>
      <c r="E47" s="184">
        <v>87</v>
      </c>
      <c r="F47" s="179">
        <f t="shared" si="0"/>
        <v>1.7501508750754375</v>
      </c>
    </row>
    <row r="48" spans="1:6" ht="13.5">
      <c r="A48" s="524"/>
      <c r="B48" s="183" t="s">
        <v>145</v>
      </c>
      <c r="C48" s="184">
        <v>613</v>
      </c>
      <c r="D48" s="184">
        <v>9449</v>
      </c>
      <c r="E48" s="184">
        <v>80</v>
      </c>
      <c r="F48" s="179">
        <f t="shared" si="0"/>
        <v>0.8466504391999153</v>
      </c>
    </row>
    <row r="49" spans="1:6" ht="13.5">
      <c r="A49" s="524"/>
      <c r="B49" s="183" t="s">
        <v>146</v>
      </c>
      <c r="C49" s="184">
        <v>92</v>
      </c>
      <c r="D49" s="184">
        <v>1248</v>
      </c>
      <c r="E49" s="184">
        <v>3</v>
      </c>
      <c r="F49" s="179">
        <f t="shared" si="0"/>
        <v>0.2403846153846154</v>
      </c>
    </row>
    <row r="50" spans="1:6" ht="13.5">
      <c r="A50" s="524"/>
      <c r="B50" s="183" t="s">
        <v>147</v>
      </c>
      <c r="C50" s="184">
        <v>12</v>
      </c>
      <c r="D50" s="184">
        <v>73</v>
      </c>
      <c r="E50" s="184">
        <v>1</v>
      </c>
      <c r="F50" s="179">
        <f t="shared" si="0"/>
        <v>1.36986301369863</v>
      </c>
    </row>
    <row r="51" spans="1:6" ht="13.5">
      <c r="A51" s="524"/>
      <c r="B51" s="183" t="s">
        <v>148</v>
      </c>
      <c r="C51" s="184">
        <v>13</v>
      </c>
      <c r="D51" s="184">
        <v>74</v>
      </c>
      <c r="E51" s="184">
        <v>3</v>
      </c>
      <c r="F51" s="179">
        <f t="shared" si="0"/>
        <v>4.054054054054054</v>
      </c>
    </row>
    <row r="52" spans="1:6" ht="13.5">
      <c r="A52" s="524"/>
      <c r="B52" s="183" t="s">
        <v>149</v>
      </c>
      <c r="C52" s="184">
        <v>19</v>
      </c>
      <c r="D52" s="184">
        <v>250</v>
      </c>
      <c r="E52" s="184">
        <v>0</v>
      </c>
      <c r="F52" s="179">
        <f t="shared" si="0"/>
        <v>0</v>
      </c>
    </row>
    <row r="53" spans="1:6" ht="13.5">
      <c r="A53" s="524"/>
      <c r="B53" s="183" t="s">
        <v>150</v>
      </c>
      <c r="C53" s="184">
        <v>2455</v>
      </c>
      <c r="D53" s="184">
        <v>43943</v>
      </c>
      <c r="E53" s="184">
        <v>337</v>
      </c>
      <c r="F53" s="179">
        <f t="shared" si="0"/>
        <v>0.7669025783401224</v>
      </c>
    </row>
    <row r="54" spans="1:6" ht="13.5">
      <c r="A54" s="524"/>
      <c r="B54" s="183" t="s">
        <v>151</v>
      </c>
      <c r="C54" s="184">
        <v>31</v>
      </c>
      <c r="D54" s="184">
        <v>275</v>
      </c>
      <c r="E54" s="184">
        <v>3</v>
      </c>
      <c r="F54" s="179">
        <f t="shared" si="0"/>
        <v>1.090909090909091</v>
      </c>
    </row>
    <row r="55" spans="1:8" ht="13.5" customHeight="1">
      <c r="A55" s="524"/>
      <c r="B55" s="183" t="s">
        <v>152</v>
      </c>
      <c r="C55" s="184">
        <v>1532</v>
      </c>
      <c r="D55" s="184">
        <v>23933</v>
      </c>
      <c r="E55" s="184">
        <v>451</v>
      </c>
      <c r="F55" s="179">
        <f t="shared" si="0"/>
        <v>1.884427359712531</v>
      </c>
      <c r="H55" s="185"/>
    </row>
    <row r="56" spans="1:8" ht="13.5" customHeight="1">
      <c r="A56" s="524"/>
      <c r="B56" s="183" t="s">
        <v>153</v>
      </c>
      <c r="C56" s="184">
        <v>33</v>
      </c>
      <c r="D56" s="184">
        <v>262</v>
      </c>
      <c r="E56" s="184">
        <v>5</v>
      </c>
      <c r="F56" s="179">
        <f t="shared" si="0"/>
        <v>1.9083969465648856</v>
      </c>
      <c r="H56" s="185"/>
    </row>
    <row r="57" spans="1:8" ht="13.5">
      <c r="A57" s="524"/>
      <c r="B57" s="183" t="s">
        <v>154</v>
      </c>
      <c r="C57" s="184">
        <v>57</v>
      </c>
      <c r="D57" s="184">
        <v>380</v>
      </c>
      <c r="E57" s="184">
        <v>12</v>
      </c>
      <c r="F57" s="179">
        <f t="shared" si="0"/>
        <v>3.1578947368421053</v>
      </c>
      <c r="H57" s="185"/>
    </row>
    <row r="58" spans="1:11" ht="13.5">
      <c r="A58" s="524"/>
      <c r="B58" s="183" t="s">
        <v>155</v>
      </c>
      <c r="C58" s="184">
        <v>2742</v>
      </c>
      <c r="D58" s="184">
        <v>46646</v>
      </c>
      <c r="E58" s="184">
        <v>369</v>
      </c>
      <c r="F58" s="179">
        <f t="shared" si="0"/>
        <v>0.7910646143292029</v>
      </c>
      <c r="H58" s="185"/>
      <c r="I58" s="185"/>
      <c r="J58" s="185"/>
      <c r="K58" s="185"/>
    </row>
    <row r="59" spans="1:11" ht="13.5">
      <c r="A59" s="524"/>
      <c r="B59" s="183" t="s">
        <v>156</v>
      </c>
      <c r="C59" s="184">
        <v>279</v>
      </c>
      <c r="D59" s="184">
        <v>1359</v>
      </c>
      <c r="E59" s="184">
        <v>8</v>
      </c>
      <c r="F59" s="179">
        <f t="shared" si="0"/>
        <v>0.5886681383370125</v>
      </c>
      <c r="I59" s="185"/>
      <c r="J59" s="185"/>
      <c r="K59" s="185"/>
    </row>
    <row r="60" spans="1:11" ht="13.5">
      <c r="A60" s="524"/>
      <c r="B60" s="183" t="s">
        <v>157</v>
      </c>
      <c r="C60" s="184">
        <v>634</v>
      </c>
      <c r="D60" s="184">
        <v>11138</v>
      </c>
      <c r="E60" s="184">
        <v>31</v>
      </c>
      <c r="F60" s="179">
        <f t="shared" si="0"/>
        <v>0.2783264499910217</v>
      </c>
      <c r="I60" s="185"/>
      <c r="J60" s="185"/>
      <c r="K60" s="185"/>
    </row>
    <row r="61" spans="1:11" ht="13.5">
      <c r="A61" s="524" t="s">
        <v>158</v>
      </c>
      <c r="B61" s="183" t="s">
        <v>159</v>
      </c>
      <c r="C61" s="184">
        <v>184</v>
      </c>
      <c r="D61" s="184">
        <v>1653</v>
      </c>
      <c r="E61" s="184">
        <v>31</v>
      </c>
      <c r="F61" s="179">
        <f t="shared" si="0"/>
        <v>1.8753781004234724</v>
      </c>
      <c r="I61" s="185"/>
      <c r="J61" s="185"/>
      <c r="K61" s="185"/>
    </row>
    <row r="62" spans="1:11" s="185" customFormat="1" ht="13.5">
      <c r="A62" s="524"/>
      <c r="B62" s="183" t="s">
        <v>160</v>
      </c>
      <c r="C62" s="184">
        <v>2021</v>
      </c>
      <c r="D62" s="184">
        <v>52464</v>
      </c>
      <c r="E62" s="184">
        <v>300</v>
      </c>
      <c r="F62" s="179">
        <f t="shared" si="0"/>
        <v>0.5718206770356816</v>
      </c>
      <c r="H62" s="153"/>
      <c r="I62" s="153"/>
      <c r="J62" s="153"/>
      <c r="K62" s="153"/>
    </row>
    <row r="63" spans="1:11" s="185" customFormat="1" ht="13.5">
      <c r="A63" s="524"/>
      <c r="B63" s="183" t="s">
        <v>161</v>
      </c>
      <c r="C63" s="184">
        <v>903</v>
      </c>
      <c r="D63" s="184">
        <v>12538</v>
      </c>
      <c r="E63" s="184">
        <v>92</v>
      </c>
      <c r="F63" s="179">
        <f t="shared" si="0"/>
        <v>0.7337693412027436</v>
      </c>
      <c r="H63" s="153"/>
      <c r="I63" s="153"/>
      <c r="J63" s="153"/>
      <c r="K63" s="153"/>
    </row>
    <row r="64" spans="1:11" s="185" customFormat="1" ht="13.5">
      <c r="A64" s="524"/>
      <c r="B64" s="186" t="s">
        <v>162</v>
      </c>
      <c r="C64" s="184">
        <v>215</v>
      </c>
      <c r="D64" s="184">
        <v>2996</v>
      </c>
      <c r="E64" s="184">
        <v>32</v>
      </c>
      <c r="F64" s="179">
        <f t="shared" si="0"/>
        <v>1.0680907877169559</v>
      </c>
      <c r="H64" s="153"/>
      <c r="I64" s="153"/>
      <c r="J64" s="153"/>
      <c r="K64" s="153"/>
    </row>
    <row r="65" spans="1:11" s="185" customFormat="1" ht="13.5">
      <c r="A65" s="524"/>
      <c r="B65" s="186" t="s">
        <v>163</v>
      </c>
      <c r="C65" s="184">
        <v>32</v>
      </c>
      <c r="D65" s="184">
        <v>159</v>
      </c>
      <c r="E65" s="184">
        <v>3</v>
      </c>
      <c r="F65" s="179">
        <f t="shared" si="0"/>
        <v>1.8867924528301887</v>
      </c>
      <c r="I65" s="153"/>
      <c r="J65" s="153"/>
      <c r="K65" s="153"/>
    </row>
    <row r="66" spans="1:6" ht="13.5">
      <c r="A66" s="524"/>
      <c r="B66" s="186" t="s">
        <v>164</v>
      </c>
      <c r="C66" s="184">
        <v>854</v>
      </c>
      <c r="D66" s="184">
        <v>11400</v>
      </c>
      <c r="E66" s="184">
        <v>129</v>
      </c>
      <c r="F66" s="179">
        <f t="shared" si="0"/>
        <v>1.1315789473684212</v>
      </c>
    </row>
    <row r="67" spans="1:6" ht="13.5">
      <c r="A67" s="524"/>
      <c r="B67" s="186" t="s">
        <v>165</v>
      </c>
      <c r="C67" s="187">
        <v>16448</v>
      </c>
      <c r="D67" s="187">
        <v>162459</v>
      </c>
      <c r="E67" s="187">
        <v>1443</v>
      </c>
      <c r="F67" s="179">
        <f t="shared" si="0"/>
        <v>0.88822410577438</v>
      </c>
    </row>
    <row r="68" spans="1:11" ht="13.5" customHeight="1">
      <c r="A68" s="524"/>
      <c r="B68" s="186" t="s">
        <v>166</v>
      </c>
      <c r="C68" s="188">
        <v>3269</v>
      </c>
      <c r="D68" s="187">
        <v>75068</v>
      </c>
      <c r="E68" s="187">
        <v>331</v>
      </c>
      <c r="F68" s="179">
        <f t="shared" si="0"/>
        <v>0.4409335535780892</v>
      </c>
      <c r="I68" s="185"/>
      <c r="J68" s="185"/>
      <c r="K68" s="185"/>
    </row>
    <row r="69" spans="1:6" ht="13.5" customHeight="1">
      <c r="A69" s="524"/>
      <c r="B69" s="186" t="s">
        <v>167</v>
      </c>
      <c r="C69" s="184">
        <v>98</v>
      </c>
      <c r="D69" s="184">
        <v>1546</v>
      </c>
      <c r="E69" s="184">
        <v>78</v>
      </c>
      <c r="F69" s="179">
        <f t="shared" si="0"/>
        <v>5.045278137128072</v>
      </c>
    </row>
    <row r="70" spans="1:6" ht="13.5" customHeight="1">
      <c r="A70" s="524"/>
      <c r="B70" s="186" t="s">
        <v>168</v>
      </c>
      <c r="C70" s="184">
        <v>2941</v>
      </c>
      <c r="D70" s="184">
        <v>37876</v>
      </c>
      <c r="E70" s="184">
        <v>2033</v>
      </c>
      <c r="F70" s="179">
        <f aca="true" t="shared" si="1" ref="F70:F85">IF(D70="","",E70/D70*100)</f>
        <v>5.367515049107614</v>
      </c>
    </row>
    <row r="71" spans="1:6" ht="13.5" customHeight="1">
      <c r="A71" s="524"/>
      <c r="B71" s="186" t="s">
        <v>169</v>
      </c>
      <c r="C71" s="184">
        <v>616</v>
      </c>
      <c r="D71" s="184">
        <v>3630</v>
      </c>
      <c r="E71" s="184">
        <v>193</v>
      </c>
      <c r="F71" s="179">
        <f t="shared" si="1"/>
        <v>5.316804407713498</v>
      </c>
    </row>
    <row r="72" spans="1:6" ht="13.5" customHeight="1">
      <c r="A72" s="524"/>
      <c r="B72" s="186" t="s">
        <v>170</v>
      </c>
      <c r="C72" s="184">
        <v>1027</v>
      </c>
      <c r="D72" s="184">
        <v>9399</v>
      </c>
      <c r="E72" s="184">
        <v>573</v>
      </c>
      <c r="F72" s="179">
        <f t="shared" si="1"/>
        <v>6.096393233322694</v>
      </c>
    </row>
    <row r="73" spans="1:6" ht="13.5" customHeight="1">
      <c r="A73" s="524"/>
      <c r="B73" s="186" t="s">
        <v>171</v>
      </c>
      <c r="C73" s="184">
        <v>661</v>
      </c>
      <c r="D73" s="184">
        <v>5782</v>
      </c>
      <c r="E73" s="184">
        <v>263</v>
      </c>
      <c r="F73" s="179">
        <f t="shared" si="1"/>
        <v>4.548599100657212</v>
      </c>
    </row>
    <row r="74" spans="1:6" ht="13.5" customHeight="1">
      <c r="A74" s="524"/>
      <c r="B74" s="186" t="s">
        <v>172</v>
      </c>
      <c r="C74" s="184">
        <v>4317</v>
      </c>
      <c r="D74" s="184">
        <v>52753</v>
      </c>
      <c r="E74" s="184">
        <v>3584</v>
      </c>
      <c r="F74" s="179">
        <f t="shared" si="1"/>
        <v>6.793926411768052</v>
      </c>
    </row>
    <row r="75" spans="1:6" ht="13.5" customHeight="1">
      <c r="A75" s="524"/>
      <c r="B75" s="186" t="s">
        <v>173</v>
      </c>
      <c r="C75" s="184">
        <v>31</v>
      </c>
      <c r="D75" s="184">
        <v>233</v>
      </c>
      <c r="E75" s="184">
        <v>3</v>
      </c>
      <c r="F75" s="179">
        <f t="shared" si="1"/>
        <v>1.2875536480686696</v>
      </c>
    </row>
    <row r="76" spans="1:6" ht="13.5" customHeight="1">
      <c r="A76" s="524"/>
      <c r="B76" s="186" t="s">
        <v>174</v>
      </c>
      <c r="C76" s="184">
        <v>4546</v>
      </c>
      <c r="D76" s="184">
        <v>44906</v>
      </c>
      <c r="E76" s="184">
        <v>1034</v>
      </c>
      <c r="F76" s="179">
        <f t="shared" si="1"/>
        <v>2.3025876274885317</v>
      </c>
    </row>
    <row r="77" spans="1:6" ht="13.5" customHeight="1">
      <c r="A77" s="524"/>
      <c r="B77" s="186" t="s">
        <v>175</v>
      </c>
      <c r="C77" s="184">
        <v>254</v>
      </c>
      <c r="D77" s="184">
        <v>1126</v>
      </c>
      <c r="E77" s="184">
        <v>46</v>
      </c>
      <c r="F77" s="179">
        <f t="shared" si="1"/>
        <v>4.085257548845471</v>
      </c>
    </row>
    <row r="78" spans="1:6" ht="13.5" customHeight="1">
      <c r="A78" s="524"/>
      <c r="B78" s="186" t="s">
        <v>176</v>
      </c>
      <c r="C78" s="184">
        <v>655</v>
      </c>
      <c r="D78" s="184">
        <v>4327</v>
      </c>
      <c r="E78" s="184">
        <v>313</v>
      </c>
      <c r="F78" s="179">
        <f t="shared" si="1"/>
        <v>7.233649179570141</v>
      </c>
    </row>
    <row r="79" spans="1:6" ht="13.5" customHeight="1">
      <c r="A79" s="524"/>
      <c r="B79" s="186" t="s">
        <v>177</v>
      </c>
      <c r="C79" s="184">
        <v>1194</v>
      </c>
      <c r="D79" s="184">
        <v>7468</v>
      </c>
      <c r="E79" s="184">
        <v>456</v>
      </c>
      <c r="F79" s="179">
        <f t="shared" si="1"/>
        <v>6.106052490626674</v>
      </c>
    </row>
    <row r="80" spans="1:6" ht="13.5" customHeight="1">
      <c r="A80" s="524"/>
      <c r="B80" s="186" t="s">
        <v>178</v>
      </c>
      <c r="C80" s="184">
        <v>8355</v>
      </c>
      <c r="D80" s="184">
        <v>99490</v>
      </c>
      <c r="E80" s="184">
        <v>1788</v>
      </c>
      <c r="F80" s="179">
        <f t="shared" si="1"/>
        <v>1.7971655442758065</v>
      </c>
    </row>
    <row r="81" spans="1:6" ht="13.5" customHeight="1">
      <c r="A81" s="524"/>
      <c r="B81" s="186" t="s">
        <v>179</v>
      </c>
      <c r="C81" s="184">
        <v>1305</v>
      </c>
      <c r="D81" s="184">
        <v>21067</v>
      </c>
      <c r="E81" s="184">
        <v>341</v>
      </c>
      <c r="F81" s="179">
        <f t="shared" si="1"/>
        <v>1.6186452746000854</v>
      </c>
    </row>
    <row r="82" spans="1:6" ht="13.5" customHeight="1">
      <c r="A82" s="524"/>
      <c r="B82" s="186" t="s">
        <v>180</v>
      </c>
      <c r="C82" s="184">
        <v>1445</v>
      </c>
      <c r="D82" s="184">
        <v>32626</v>
      </c>
      <c r="E82" s="184">
        <v>323</v>
      </c>
      <c r="F82" s="179">
        <f t="shared" si="1"/>
        <v>0.9900079691043953</v>
      </c>
    </row>
    <row r="83" spans="1:6" ht="13.5" customHeight="1">
      <c r="A83" s="524"/>
      <c r="B83" s="186" t="s">
        <v>181</v>
      </c>
      <c r="C83" s="184">
        <v>144</v>
      </c>
      <c r="D83" s="184">
        <v>1358</v>
      </c>
      <c r="E83" s="184">
        <v>24</v>
      </c>
      <c r="F83" s="179">
        <f t="shared" si="1"/>
        <v>1.7673048600883652</v>
      </c>
    </row>
    <row r="84" spans="1:6" ht="13.5" customHeight="1">
      <c r="A84" s="524"/>
      <c r="B84" s="186" t="s">
        <v>182</v>
      </c>
      <c r="C84" s="184">
        <v>772</v>
      </c>
      <c r="D84" s="184">
        <v>14137</v>
      </c>
      <c r="E84" s="184">
        <v>89</v>
      </c>
      <c r="F84" s="179">
        <f t="shared" si="1"/>
        <v>0.6295536535332814</v>
      </c>
    </row>
    <row r="85" spans="1:6" ht="13.5">
      <c r="A85" s="516"/>
      <c r="B85" s="189" t="s">
        <v>109</v>
      </c>
      <c r="C85" s="181">
        <f>SUM(C21:C84)</f>
        <v>72369</v>
      </c>
      <c r="D85" s="181">
        <f>SUM(D21:D84)</f>
        <v>936793</v>
      </c>
      <c r="E85" s="181">
        <f>SUM(E21:E84)</f>
        <v>16736</v>
      </c>
      <c r="F85" s="177">
        <f t="shared" si="1"/>
        <v>1.7865206080745692</v>
      </c>
    </row>
    <row r="86" spans="1:6" ht="13.5">
      <c r="A86" s="512" t="s">
        <v>183</v>
      </c>
      <c r="B86" s="190" t="s">
        <v>184</v>
      </c>
      <c r="C86" s="191">
        <v>513</v>
      </c>
      <c r="D86" s="191">
        <v>5728</v>
      </c>
      <c r="E86" s="191">
        <v>55</v>
      </c>
      <c r="F86" s="192">
        <f aca="true" t="shared" si="2" ref="F86:F91">IF(D86="","",E86/D86*100)</f>
        <v>0.960195530726257</v>
      </c>
    </row>
    <row r="87" spans="1:11" s="185" customFormat="1" ht="13.5">
      <c r="A87" s="512"/>
      <c r="B87" s="190" t="s">
        <v>185</v>
      </c>
      <c r="C87" s="191">
        <v>311</v>
      </c>
      <c r="D87" s="191">
        <v>4205</v>
      </c>
      <c r="E87" s="191">
        <v>28</v>
      </c>
      <c r="F87" s="192">
        <f t="shared" si="2"/>
        <v>0.6658739595719382</v>
      </c>
      <c r="H87" s="153"/>
      <c r="I87" s="153"/>
      <c r="J87" s="153"/>
      <c r="K87" s="153"/>
    </row>
    <row r="88" spans="1:6" ht="13.5">
      <c r="A88" s="512"/>
      <c r="B88" s="190" t="s">
        <v>186</v>
      </c>
      <c r="C88" s="191">
        <v>2426</v>
      </c>
      <c r="D88" s="191">
        <v>24284</v>
      </c>
      <c r="E88" s="191">
        <v>328</v>
      </c>
      <c r="F88" s="192">
        <f>IF(D88="","",E88/D88*100)</f>
        <v>1.3506835776643058</v>
      </c>
    </row>
    <row r="89" spans="1:6" ht="13.5">
      <c r="A89" s="512"/>
      <c r="B89" s="193" t="s">
        <v>187</v>
      </c>
      <c r="C89" s="194">
        <v>1382</v>
      </c>
      <c r="D89" s="194">
        <v>14626</v>
      </c>
      <c r="E89" s="194">
        <v>272</v>
      </c>
      <c r="F89" s="195">
        <f>IF(D89="","",E89/D89*100)</f>
        <v>1.8597019007247368</v>
      </c>
    </row>
    <row r="90" spans="1:6" ht="13.5" customHeight="1" thickBot="1">
      <c r="A90" s="513"/>
      <c r="B90" s="196" t="s">
        <v>109</v>
      </c>
      <c r="C90" s="197">
        <f>SUM(C86:C89)</f>
        <v>4632</v>
      </c>
      <c r="D90" s="197">
        <f>SUM(D86:D89)</f>
        <v>48843</v>
      </c>
      <c r="E90" s="197">
        <f>SUM(E86:E89)</f>
        <v>683</v>
      </c>
      <c r="F90" s="198">
        <f>IF(D90="","",E90/D90*100)</f>
        <v>1.3983580042175952</v>
      </c>
    </row>
    <row r="91" spans="1:6" ht="14.25" thickBot="1">
      <c r="A91" s="514" t="s">
        <v>188</v>
      </c>
      <c r="B91" s="515"/>
      <c r="C91" s="199">
        <f>SUM(C5:C9,C12,C20,C85,C90)</f>
        <v>142204</v>
      </c>
      <c r="D91" s="199">
        <f>SUM(D5:D9,D12,D20,D85,D90)</f>
        <v>2202034</v>
      </c>
      <c r="E91" s="199">
        <f>SUM(E5:E9,E12,E20,E85,E90)</f>
        <v>104963</v>
      </c>
      <c r="F91" s="200">
        <f t="shared" si="2"/>
        <v>4.76663848060475</v>
      </c>
    </row>
    <row r="92" spans="1:6" ht="13.5">
      <c r="A92" s="516" t="s">
        <v>189</v>
      </c>
      <c r="B92" s="201" t="s">
        <v>190</v>
      </c>
      <c r="C92" s="202">
        <v>3176</v>
      </c>
      <c r="D92" s="203">
        <v>76110</v>
      </c>
      <c r="E92" s="202">
        <v>1712</v>
      </c>
      <c r="F92" s="204">
        <f>IF(D92="","",E92/D92*100)</f>
        <v>2.2493759032978584</v>
      </c>
    </row>
    <row r="93" spans="1:6" ht="13.5">
      <c r="A93" s="512"/>
      <c r="B93" s="174" t="s">
        <v>191</v>
      </c>
      <c r="C93" s="205">
        <v>6489</v>
      </c>
      <c r="D93" s="205">
        <v>353025</v>
      </c>
      <c r="E93" s="205">
        <v>45350</v>
      </c>
      <c r="F93" s="204">
        <f aca="true" t="shared" si="3" ref="F93:F120">IF(D93="","",E93/D93*100)</f>
        <v>12.846115714184547</v>
      </c>
    </row>
    <row r="94" spans="1:6" ht="13.5">
      <c r="A94" s="512"/>
      <c r="B94" s="174" t="s">
        <v>192</v>
      </c>
      <c r="C94" s="205">
        <v>57</v>
      </c>
      <c r="D94" s="205">
        <v>1698</v>
      </c>
      <c r="E94" s="205">
        <v>42</v>
      </c>
      <c r="F94" s="204">
        <f t="shared" si="3"/>
        <v>2.4734982332155475</v>
      </c>
    </row>
    <row r="95" spans="1:6" ht="13.5">
      <c r="A95" s="512"/>
      <c r="B95" s="174" t="s">
        <v>193</v>
      </c>
      <c r="C95" s="205">
        <v>37</v>
      </c>
      <c r="D95" s="205">
        <v>2391</v>
      </c>
      <c r="E95" s="205">
        <v>3</v>
      </c>
      <c r="F95" s="204">
        <f t="shared" si="3"/>
        <v>0.12547051442910914</v>
      </c>
    </row>
    <row r="96" spans="1:6" ht="13.5">
      <c r="A96" s="512"/>
      <c r="B96" s="174" t="s">
        <v>194</v>
      </c>
      <c r="C96" s="205">
        <v>71</v>
      </c>
      <c r="D96" s="205">
        <v>1383</v>
      </c>
      <c r="E96" s="205">
        <v>32</v>
      </c>
      <c r="F96" s="204">
        <f t="shared" si="3"/>
        <v>2.3138105567606653</v>
      </c>
    </row>
    <row r="97" spans="1:6" ht="13.5">
      <c r="A97" s="512"/>
      <c r="B97" s="174" t="s">
        <v>195</v>
      </c>
      <c r="C97" s="205">
        <v>40</v>
      </c>
      <c r="D97" s="205">
        <v>487</v>
      </c>
      <c r="E97" s="205">
        <v>12</v>
      </c>
      <c r="F97" s="204">
        <f>IF(D97="","",E97/D97*100)</f>
        <v>2.4640657084188913</v>
      </c>
    </row>
    <row r="98" spans="1:6" ht="13.5">
      <c r="A98" s="512"/>
      <c r="B98" s="174" t="s">
        <v>196</v>
      </c>
      <c r="C98" s="205">
        <v>18</v>
      </c>
      <c r="D98" s="205">
        <v>209</v>
      </c>
      <c r="E98" s="205">
        <v>50</v>
      </c>
      <c r="F98" s="204">
        <f t="shared" si="3"/>
        <v>23.923444976076556</v>
      </c>
    </row>
    <row r="99" spans="1:6" ht="13.5">
      <c r="A99" s="512"/>
      <c r="B99" s="174" t="s">
        <v>197</v>
      </c>
      <c r="C99" s="205">
        <v>13</v>
      </c>
      <c r="D99" s="205">
        <v>315</v>
      </c>
      <c r="E99" s="205">
        <v>130</v>
      </c>
      <c r="F99" s="204">
        <f t="shared" si="3"/>
        <v>41.269841269841265</v>
      </c>
    </row>
    <row r="100" spans="1:6" ht="13.5">
      <c r="A100" s="512"/>
      <c r="B100" s="174" t="s">
        <v>198</v>
      </c>
      <c r="C100" s="205">
        <v>24</v>
      </c>
      <c r="D100" s="205">
        <v>345</v>
      </c>
      <c r="E100" s="205">
        <v>10</v>
      </c>
      <c r="F100" s="204">
        <f t="shared" si="3"/>
        <v>2.898550724637681</v>
      </c>
    </row>
    <row r="101" spans="1:6" ht="13.5">
      <c r="A101" s="512"/>
      <c r="B101" s="206" t="s">
        <v>199</v>
      </c>
      <c r="C101" s="205">
        <v>55</v>
      </c>
      <c r="D101" s="205">
        <v>1007</v>
      </c>
      <c r="E101" s="205">
        <v>24</v>
      </c>
      <c r="F101" s="204">
        <f t="shared" si="3"/>
        <v>2.3833167825223436</v>
      </c>
    </row>
    <row r="102" spans="1:6" ht="13.5">
      <c r="A102" s="512"/>
      <c r="B102" s="174" t="s">
        <v>200</v>
      </c>
      <c r="C102" s="205">
        <v>3</v>
      </c>
      <c r="D102" s="205">
        <v>26</v>
      </c>
      <c r="E102" s="205">
        <v>1</v>
      </c>
      <c r="F102" s="204">
        <f t="shared" si="3"/>
        <v>3.8461538461538463</v>
      </c>
    </row>
    <row r="103" spans="1:6" ht="13.5">
      <c r="A103" s="512"/>
      <c r="B103" s="174" t="s">
        <v>201</v>
      </c>
      <c r="C103" s="205">
        <v>6</v>
      </c>
      <c r="D103" s="205">
        <v>428</v>
      </c>
      <c r="E103" s="205">
        <v>9</v>
      </c>
      <c r="F103" s="204">
        <f t="shared" si="3"/>
        <v>2.102803738317757</v>
      </c>
    </row>
    <row r="104" spans="1:6" ht="13.5">
      <c r="A104" s="512"/>
      <c r="B104" s="174" t="s">
        <v>202</v>
      </c>
      <c r="C104" s="205">
        <v>1</v>
      </c>
      <c r="D104" s="205">
        <v>9</v>
      </c>
      <c r="E104" s="205">
        <v>0</v>
      </c>
      <c r="F104" s="204">
        <f t="shared" si="3"/>
        <v>0</v>
      </c>
    </row>
    <row r="105" spans="1:7" ht="13.5">
      <c r="A105" s="512"/>
      <c r="B105" s="174" t="s">
        <v>203</v>
      </c>
      <c r="C105" s="205">
        <v>51</v>
      </c>
      <c r="D105" s="205">
        <v>1313</v>
      </c>
      <c r="E105" s="205">
        <v>41</v>
      </c>
      <c r="F105" s="204">
        <f t="shared" si="3"/>
        <v>3.1226199543031226</v>
      </c>
      <c r="G105" s="207"/>
    </row>
    <row r="106" spans="1:6" ht="13.5">
      <c r="A106" s="512"/>
      <c r="B106" s="174" t="s">
        <v>204</v>
      </c>
      <c r="C106" s="205">
        <v>5</v>
      </c>
      <c r="D106" s="205">
        <v>60</v>
      </c>
      <c r="E106" s="205">
        <v>16</v>
      </c>
      <c r="F106" s="204">
        <f t="shared" si="3"/>
        <v>26.666666666666668</v>
      </c>
    </row>
    <row r="107" spans="1:6" ht="13.5">
      <c r="A107" s="512"/>
      <c r="B107" s="174" t="s">
        <v>205</v>
      </c>
      <c r="C107" s="205">
        <v>91</v>
      </c>
      <c r="D107" s="205">
        <v>1310</v>
      </c>
      <c r="E107" s="205">
        <v>114</v>
      </c>
      <c r="F107" s="204">
        <f t="shared" si="3"/>
        <v>8.702290076335878</v>
      </c>
    </row>
    <row r="108" spans="1:6" ht="13.5">
      <c r="A108" s="512"/>
      <c r="B108" s="174" t="s">
        <v>206</v>
      </c>
      <c r="C108" s="205">
        <v>213</v>
      </c>
      <c r="D108" s="205">
        <v>4212</v>
      </c>
      <c r="E108" s="205">
        <v>55</v>
      </c>
      <c r="F108" s="204">
        <f t="shared" si="3"/>
        <v>1.305792972459639</v>
      </c>
    </row>
    <row r="109" spans="1:6" ht="13.5">
      <c r="A109" s="512"/>
      <c r="B109" s="174" t="s">
        <v>207</v>
      </c>
      <c r="C109" s="205">
        <v>1</v>
      </c>
      <c r="D109" s="205">
        <v>18</v>
      </c>
      <c r="E109" s="205">
        <v>0</v>
      </c>
      <c r="F109" s="204">
        <f>IF(D109="","",E109/D109*100)</f>
        <v>0</v>
      </c>
    </row>
    <row r="110" spans="1:6" ht="13.5">
      <c r="A110" s="512"/>
      <c r="B110" s="174" t="s">
        <v>208</v>
      </c>
      <c r="C110" s="205">
        <v>0</v>
      </c>
      <c r="D110" s="205">
        <v>0</v>
      </c>
      <c r="E110" s="205">
        <v>0</v>
      </c>
      <c r="F110" s="204">
        <v>0</v>
      </c>
    </row>
    <row r="111" spans="1:6" ht="13.5">
      <c r="A111" s="512"/>
      <c r="B111" s="174" t="s">
        <v>209</v>
      </c>
      <c r="C111" s="205">
        <v>21</v>
      </c>
      <c r="D111" s="205">
        <v>377</v>
      </c>
      <c r="E111" s="205">
        <v>41</v>
      </c>
      <c r="F111" s="204">
        <f t="shared" si="3"/>
        <v>10.875331564986737</v>
      </c>
    </row>
    <row r="112" spans="1:6" ht="13.5">
      <c r="A112" s="512"/>
      <c r="B112" s="174" t="s">
        <v>210</v>
      </c>
      <c r="C112" s="205">
        <v>17</v>
      </c>
      <c r="D112" s="205">
        <v>2462</v>
      </c>
      <c r="E112" s="205">
        <v>181</v>
      </c>
      <c r="F112" s="204">
        <f t="shared" si="3"/>
        <v>7.351746547522339</v>
      </c>
    </row>
    <row r="113" spans="1:6" ht="13.5">
      <c r="A113" s="512"/>
      <c r="B113" s="174" t="s">
        <v>211</v>
      </c>
      <c r="C113" s="205">
        <v>5</v>
      </c>
      <c r="D113" s="205">
        <v>314</v>
      </c>
      <c r="E113" s="205">
        <v>66</v>
      </c>
      <c r="F113" s="204">
        <f t="shared" si="3"/>
        <v>21.019108280254777</v>
      </c>
    </row>
    <row r="114" spans="1:6" s="164" customFormat="1" ht="13.5" customHeight="1">
      <c r="A114" s="512"/>
      <c r="B114" s="174" t="s">
        <v>212</v>
      </c>
      <c r="C114" s="191">
        <v>1024</v>
      </c>
      <c r="D114" s="191">
        <v>9773</v>
      </c>
      <c r="E114" s="191">
        <v>1230</v>
      </c>
      <c r="F114" s="204">
        <f>IF(D114="","",E114/D114*100)</f>
        <v>12.585695282922337</v>
      </c>
    </row>
    <row r="115" spans="1:6" ht="13.5">
      <c r="A115" s="512"/>
      <c r="B115" s="174" t="s">
        <v>213</v>
      </c>
      <c r="C115" s="191">
        <v>1742</v>
      </c>
      <c r="D115" s="191">
        <v>65492</v>
      </c>
      <c r="E115" s="191">
        <v>3747</v>
      </c>
      <c r="F115" s="204">
        <f t="shared" si="3"/>
        <v>5.721309472912722</v>
      </c>
    </row>
    <row r="116" spans="1:6" ht="15.75">
      <c r="A116" s="512"/>
      <c r="B116" s="208" t="s">
        <v>214</v>
      </c>
      <c r="C116" s="205">
        <v>1156</v>
      </c>
      <c r="D116" s="205">
        <v>60138</v>
      </c>
      <c r="E116" s="205">
        <v>11941</v>
      </c>
      <c r="F116" s="204">
        <f t="shared" si="3"/>
        <v>19.855997871562074</v>
      </c>
    </row>
    <row r="117" spans="1:6" ht="13.5">
      <c r="A117" s="512"/>
      <c r="B117" s="174" t="s">
        <v>215</v>
      </c>
      <c r="C117" s="205">
        <v>9</v>
      </c>
      <c r="D117" s="205">
        <v>229</v>
      </c>
      <c r="E117" s="205">
        <v>58</v>
      </c>
      <c r="F117" s="204">
        <f t="shared" si="3"/>
        <v>25.327510917030565</v>
      </c>
    </row>
    <row r="118" spans="1:6" ht="13.5">
      <c r="A118" s="512"/>
      <c r="B118" s="174" t="s">
        <v>216</v>
      </c>
      <c r="C118" s="205">
        <v>760</v>
      </c>
      <c r="D118" s="205">
        <v>74705</v>
      </c>
      <c r="E118" s="205">
        <v>2927</v>
      </c>
      <c r="F118" s="204">
        <f t="shared" si="3"/>
        <v>3.918077772572117</v>
      </c>
    </row>
    <row r="119" spans="1:6" ht="13.5">
      <c r="A119" s="512"/>
      <c r="B119" s="174" t="s">
        <v>217</v>
      </c>
      <c r="C119" s="205">
        <v>3496</v>
      </c>
      <c r="D119" s="205">
        <v>310655</v>
      </c>
      <c r="E119" s="205">
        <v>24176</v>
      </c>
      <c r="F119" s="204">
        <f t="shared" si="3"/>
        <v>7.7822665014244095</v>
      </c>
    </row>
    <row r="120" spans="1:6" ht="14.25" thickBot="1">
      <c r="A120" s="513"/>
      <c r="B120" s="174" t="s">
        <v>218</v>
      </c>
      <c r="C120" s="209">
        <v>1244</v>
      </c>
      <c r="D120" s="209">
        <v>25586</v>
      </c>
      <c r="E120" s="209">
        <v>997</v>
      </c>
      <c r="F120" s="210">
        <f t="shared" si="3"/>
        <v>3.896662237160947</v>
      </c>
    </row>
    <row r="121" spans="1:6" ht="14.25" thickBot="1">
      <c r="A121" s="514" t="s">
        <v>219</v>
      </c>
      <c r="B121" s="515"/>
      <c r="C121" s="199">
        <f>SUM(C92:C120)</f>
        <v>19825</v>
      </c>
      <c r="D121" s="199">
        <f>SUM(D92:D120)</f>
        <v>994077</v>
      </c>
      <c r="E121" s="199">
        <f>SUM(E92:E120)</f>
        <v>92965</v>
      </c>
      <c r="F121" s="200">
        <f>IF(D121="","",E121/D121*100)</f>
        <v>9.351891251884915</v>
      </c>
    </row>
    <row r="122" spans="1:6" ht="13.5" customHeight="1" thickBot="1">
      <c r="A122" s="517" t="s">
        <v>220</v>
      </c>
      <c r="B122" s="518"/>
      <c r="C122" s="211">
        <f>C91+C121</f>
        <v>162029</v>
      </c>
      <c r="D122" s="211">
        <f>D91+D121</f>
        <v>3196111</v>
      </c>
      <c r="E122" s="211">
        <f>E91+E121</f>
        <v>197928</v>
      </c>
      <c r="F122" s="212">
        <f>IF(D122="","",E122/D122*100)</f>
        <v>6.192776158274853</v>
      </c>
    </row>
    <row r="123" spans="1:6" ht="13.5">
      <c r="A123" s="213" t="s">
        <v>221</v>
      </c>
      <c r="B123" s="213"/>
      <c r="C123" s="214"/>
      <c r="D123" s="214"/>
      <c r="E123" s="214"/>
      <c r="F123" s="215"/>
    </row>
    <row r="124" spans="1:12" ht="13.5" customHeight="1">
      <c r="A124" s="216" t="s">
        <v>222</v>
      </c>
      <c r="B124" s="217"/>
      <c r="C124" s="218"/>
      <c r="H124" s="519"/>
      <c r="I124" s="520"/>
      <c r="J124" s="520"/>
      <c r="K124" s="520"/>
      <c r="L124" s="520"/>
    </row>
    <row r="125" spans="1:12" ht="13.5">
      <c r="A125" s="217"/>
      <c r="B125" s="221" t="s">
        <v>223</v>
      </c>
      <c r="C125" s="218"/>
      <c r="H125" s="520"/>
      <c r="I125" s="520"/>
      <c r="J125" s="520"/>
      <c r="K125" s="520"/>
      <c r="L125" s="520"/>
    </row>
    <row r="126" spans="1:4" ht="13.5">
      <c r="A126" s="222" t="s">
        <v>224</v>
      </c>
      <c r="B126" s="222"/>
      <c r="C126" s="223"/>
      <c r="D126" s="223"/>
    </row>
    <row r="127" spans="1:4" ht="13.5">
      <c r="A127" s="222"/>
      <c r="B127" s="221" t="s">
        <v>225</v>
      </c>
      <c r="C127" s="223"/>
      <c r="D127" s="223"/>
    </row>
  </sheetData>
  <sheetProtection/>
  <mergeCells count="12">
    <mergeCell ref="A1:F1"/>
    <mergeCell ref="A4:B4"/>
    <mergeCell ref="A10:A12"/>
    <mergeCell ref="A13:A20"/>
    <mergeCell ref="A21:A60"/>
    <mergeCell ref="A61:A85"/>
    <mergeCell ref="A86:A90"/>
    <mergeCell ref="A91:B91"/>
    <mergeCell ref="A92:A120"/>
    <mergeCell ref="A121:B121"/>
    <mergeCell ref="A122:B122"/>
    <mergeCell ref="H124:L125"/>
  </mergeCells>
  <printOptions horizontalCentered="1" verticalCentered="1"/>
  <pageMargins left="0.25" right="0.25" top="0.75" bottom="0.75" header="0.3" footer="0.3"/>
  <pageSetup horizontalDpi="600" verticalDpi="600" orientation="portrait" pageOrder="overThenDown" paperSize="9" scale="88" r:id="rId1"/>
  <rowBreaks count="1" manualBreakCount="1">
    <brk id="63" max="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view="pageBreakPreview" zoomScale="115" zoomScaleSheetLayoutView="115" zoomScalePageLayoutView="0" workbookViewId="0" topLeftCell="A1">
      <pane ySplit="2" topLeftCell="A3" activePane="bottomLeft" state="frozen"/>
      <selection pane="topLeft" activeCell="A1" sqref="A1:Y1"/>
      <selection pane="bottomLeft" activeCell="A1" sqref="A1:H1"/>
    </sheetView>
  </sheetViews>
  <sheetFormatPr defaultColWidth="9.00390625" defaultRowHeight="12"/>
  <cols>
    <col min="1" max="1" width="15.125" style="128" customWidth="1"/>
    <col min="2" max="7" width="15.125" style="88" customWidth="1"/>
    <col min="8" max="8" width="15.125" style="237" customWidth="1"/>
    <col min="9" max="16384" width="9.375" style="88" customWidth="1"/>
  </cols>
  <sheetData>
    <row r="1" spans="1:8" ht="38.25" customHeight="1">
      <c r="A1" s="525" t="s">
        <v>226</v>
      </c>
      <c r="B1" s="525"/>
      <c r="C1" s="525"/>
      <c r="D1" s="525"/>
      <c r="E1" s="525"/>
      <c r="F1" s="525"/>
      <c r="G1" s="525"/>
      <c r="H1" s="525"/>
    </row>
    <row r="2" spans="1:8" ht="82.5" customHeight="1">
      <c r="A2" s="224" t="s">
        <v>227</v>
      </c>
      <c r="B2" s="225" t="s">
        <v>228</v>
      </c>
      <c r="C2" s="226" t="s">
        <v>229</v>
      </c>
      <c r="D2" s="226" t="s">
        <v>230</v>
      </c>
      <c r="E2" s="226" t="s">
        <v>231</v>
      </c>
      <c r="F2" s="225" t="s">
        <v>89</v>
      </c>
      <c r="G2" s="225" t="s">
        <v>232</v>
      </c>
      <c r="H2" s="227" t="s">
        <v>233</v>
      </c>
    </row>
    <row r="3" spans="1:8" ht="22.5" customHeight="1">
      <c r="A3" s="228" t="s">
        <v>234</v>
      </c>
      <c r="B3" s="428">
        <v>260629</v>
      </c>
      <c r="C3" s="428">
        <v>33391</v>
      </c>
      <c r="D3" s="428">
        <v>5905</v>
      </c>
      <c r="E3" s="428">
        <v>80</v>
      </c>
      <c r="F3" s="428">
        <f aca="true" t="shared" si="0" ref="F3:F37">SUM(C3:E3)</f>
        <v>39376</v>
      </c>
      <c r="G3" s="428">
        <v>87</v>
      </c>
      <c r="H3" s="427">
        <f aca="true" t="shared" si="1" ref="H3:H33">F3/B3*100</f>
        <v>15.108065487723929</v>
      </c>
    </row>
    <row r="4" spans="1:8" ht="22.5" customHeight="1">
      <c r="A4" s="230">
        <v>61</v>
      </c>
      <c r="B4" s="109">
        <v>251822</v>
      </c>
      <c r="C4" s="109">
        <v>34232</v>
      </c>
      <c r="D4" s="109">
        <v>5614</v>
      </c>
      <c r="E4" s="109">
        <v>75</v>
      </c>
      <c r="F4" s="109">
        <f t="shared" si="0"/>
        <v>39921</v>
      </c>
      <c r="G4" s="109">
        <v>140</v>
      </c>
      <c r="H4" s="229">
        <f t="shared" si="1"/>
        <v>15.852864324800853</v>
      </c>
    </row>
    <row r="5" spans="1:8" ht="22.5" customHeight="1">
      <c r="A5" s="230">
        <v>62</v>
      </c>
      <c r="B5" s="109">
        <v>237310</v>
      </c>
      <c r="C5" s="109">
        <v>29111</v>
      </c>
      <c r="D5" s="109">
        <v>4645</v>
      </c>
      <c r="E5" s="109">
        <v>93</v>
      </c>
      <c r="F5" s="109">
        <f t="shared" si="0"/>
        <v>33849</v>
      </c>
      <c r="G5" s="109">
        <v>104</v>
      </c>
      <c r="H5" s="229">
        <f t="shared" si="1"/>
        <v>14.263621423454554</v>
      </c>
    </row>
    <row r="6" spans="1:8" ht="22.5" customHeight="1">
      <c r="A6" s="230">
        <v>63</v>
      </c>
      <c r="B6" s="109">
        <v>228425</v>
      </c>
      <c r="C6" s="109">
        <v>27164</v>
      </c>
      <c r="D6" s="109">
        <v>4209</v>
      </c>
      <c r="E6" s="109">
        <v>64</v>
      </c>
      <c r="F6" s="109">
        <f t="shared" si="0"/>
        <v>31437</v>
      </c>
      <c r="G6" s="109">
        <v>60</v>
      </c>
      <c r="H6" s="229">
        <f t="shared" si="1"/>
        <v>13.762504104191747</v>
      </c>
    </row>
    <row r="7" spans="1:8" ht="22.5" customHeight="1">
      <c r="A7" s="230" t="s">
        <v>74</v>
      </c>
      <c r="B7" s="109">
        <v>219624</v>
      </c>
      <c r="C7" s="109">
        <v>25364</v>
      </c>
      <c r="D7" s="109">
        <v>3864</v>
      </c>
      <c r="E7" s="109">
        <v>66</v>
      </c>
      <c r="F7" s="109">
        <f t="shared" si="0"/>
        <v>29294</v>
      </c>
      <c r="G7" s="109">
        <v>63</v>
      </c>
      <c r="H7" s="229">
        <f t="shared" si="1"/>
        <v>13.338250828689032</v>
      </c>
    </row>
    <row r="8" spans="1:8" ht="22.5" customHeight="1">
      <c r="A8" s="230">
        <v>2</v>
      </c>
      <c r="B8" s="109">
        <v>216420</v>
      </c>
      <c r="C8" s="109">
        <v>22184</v>
      </c>
      <c r="D8" s="109">
        <v>3557</v>
      </c>
      <c r="E8" s="109">
        <v>74</v>
      </c>
      <c r="F8" s="109">
        <f t="shared" si="0"/>
        <v>25815</v>
      </c>
      <c r="G8" s="109">
        <v>93</v>
      </c>
      <c r="H8" s="229">
        <f t="shared" si="1"/>
        <v>11.928195176046575</v>
      </c>
    </row>
    <row r="9" spans="1:8" ht="22.5" customHeight="1">
      <c r="A9" s="230">
        <v>3</v>
      </c>
      <c r="B9" s="109">
        <v>229139</v>
      </c>
      <c r="C9" s="109">
        <v>22799</v>
      </c>
      <c r="D9" s="109">
        <v>3475</v>
      </c>
      <c r="E9" s="109">
        <v>50</v>
      </c>
      <c r="F9" s="109">
        <f t="shared" si="0"/>
        <v>26324</v>
      </c>
      <c r="G9" s="109">
        <v>47</v>
      </c>
      <c r="H9" s="229">
        <f t="shared" si="1"/>
        <v>11.488223305504519</v>
      </c>
    </row>
    <row r="10" spans="1:8" ht="22.5" customHeight="1">
      <c r="A10" s="230">
        <v>4</v>
      </c>
      <c r="B10" s="109">
        <v>220988</v>
      </c>
      <c r="C10" s="109">
        <v>18782</v>
      </c>
      <c r="D10" s="109">
        <v>3249</v>
      </c>
      <c r="E10" s="109">
        <v>52</v>
      </c>
      <c r="F10" s="109">
        <f t="shared" si="0"/>
        <v>22083</v>
      </c>
      <c r="G10" s="109">
        <v>63</v>
      </c>
      <c r="H10" s="229">
        <f t="shared" si="1"/>
        <v>9.992850290513513</v>
      </c>
    </row>
    <row r="11" spans="1:8" ht="22.5" customHeight="1">
      <c r="A11" s="230">
        <v>5</v>
      </c>
      <c r="B11" s="109">
        <v>219607</v>
      </c>
      <c r="C11" s="109">
        <v>19888</v>
      </c>
      <c r="D11" s="109">
        <v>3138</v>
      </c>
      <c r="E11" s="109">
        <v>36</v>
      </c>
      <c r="F11" s="109">
        <f t="shared" si="0"/>
        <v>23062</v>
      </c>
      <c r="G11" s="109">
        <v>27</v>
      </c>
      <c r="H11" s="229">
        <f t="shared" si="1"/>
        <v>10.501486746779474</v>
      </c>
    </row>
    <row r="12" spans="1:8" ht="22.5" customHeight="1">
      <c r="A12" s="230">
        <v>6</v>
      </c>
      <c r="B12" s="109">
        <v>215174</v>
      </c>
      <c r="C12" s="109">
        <v>19107</v>
      </c>
      <c r="D12" s="109">
        <v>2969</v>
      </c>
      <c r="E12" s="109">
        <v>43</v>
      </c>
      <c r="F12" s="109">
        <f t="shared" si="0"/>
        <v>22119</v>
      </c>
      <c r="G12" s="109">
        <v>54</v>
      </c>
      <c r="H12" s="229">
        <f t="shared" si="1"/>
        <v>10.2795876825267</v>
      </c>
    </row>
    <row r="13" spans="1:8" ht="22.5" customHeight="1">
      <c r="A13" s="230">
        <v>7</v>
      </c>
      <c r="B13" s="109">
        <v>212586</v>
      </c>
      <c r="C13" s="109">
        <v>16304</v>
      </c>
      <c r="D13" s="109">
        <v>2761</v>
      </c>
      <c r="E13" s="109">
        <v>110</v>
      </c>
      <c r="F13" s="109">
        <f t="shared" si="0"/>
        <v>19175</v>
      </c>
      <c r="G13" s="109">
        <v>71</v>
      </c>
      <c r="H13" s="229">
        <f t="shared" si="1"/>
        <v>9.019879013669762</v>
      </c>
    </row>
    <row r="14" spans="1:8" ht="22.5" customHeight="1">
      <c r="A14" s="230">
        <v>8</v>
      </c>
      <c r="B14" s="109">
        <v>209520</v>
      </c>
      <c r="C14" s="109">
        <v>15958</v>
      </c>
      <c r="D14" s="109">
        <v>2520</v>
      </c>
      <c r="E14" s="109">
        <v>34</v>
      </c>
      <c r="F14" s="109">
        <f t="shared" si="0"/>
        <v>18512</v>
      </c>
      <c r="G14" s="109">
        <v>32</v>
      </c>
      <c r="H14" s="229">
        <f t="shared" si="1"/>
        <v>8.835433371515846</v>
      </c>
    </row>
    <row r="15" spans="1:8" ht="22.5" customHeight="1">
      <c r="A15" s="230">
        <v>9</v>
      </c>
      <c r="B15" s="109">
        <v>214819</v>
      </c>
      <c r="C15" s="109">
        <v>14626</v>
      </c>
      <c r="D15" s="109">
        <v>2087</v>
      </c>
      <c r="E15" s="109">
        <v>29</v>
      </c>
      <c r="F15" s="109">
        <f t="shared" si="0"/>
        <v>16742</v>
      </c>
      <c r="G15" s="109">
        <v>40</v>
      </c>
      <c r="H15" s="229">
        <f t="shared" si="1"/>
        <v>7.793537815556352</v>
      </c>
    </row>
    <row r="16" spans="1:8" ht="22.5" customHeight="1">
      <c r="A16" s="230">
        <v>10</v>
      </c>
      <c r="B16" s="109">
        <v>206138</v>
      </c>
      <c r="C16" s="109">
        <v>13514</v>
      </c>
      <c r="D16" s="109">
        <v>1993</v>
      </c>
      <c r="E16" s="109">
        <v>22</v>
      </c>
      <c r="F16" s="109">
        <f t="shared" si="0"/>
        <v>15529</v>
      </c>
      <c r="G16" s="109">
        <v>20</v>
      </c>
      <c r="H16" s="229">
        <f t="shared" si="1"/>
        <v>7.533302932986639</v>
      </c>
    </row>
    <row r="17" spans="1:8" ht="22.5" customHeight="1">
      <c r="A17" s="230">
        <v>11</v>
      </c>
      <c r="B17" s="109">
        <v>191432</v>
      </c>
      <c r="C17" s="109">
        <v>13143</v>
      </c>
      <c r="D17" s="109">
        <v>1677</v>
      </c>
      <c r="E17" s="109">
        <v>12</v>
      </c>
      <c r="F17" s="109">
        <f t="shared" si="0"/>
        <v>14832</v>
      </c>
      <c r="G17" s="109">
        <v>58</v>
      </c>
      <c r="H17" s="229">
        <f t="shared" si="1"/>
        <v>7.7479209327594125</v>
      </c>
    </row>
    <row r="18" spans="1:8" ht="22.5" customHeight="1">
      <c r="A18" s="230">
        <v>12</v>
      </c>
      <c r="B18" s="109">
        <v>187323</v>
      </c>
      <c r="C18" s="109">
        <v>10610</v>
      </c>
      <c r="D18" s="109">
        <v>1421</v>
      </c>
      <c r="E18" s="109">
        <v>22</v>
      </c>
      <c r="F18" s="109">
        <f t="shared" si="0"/>
        <v>12053</v>
      </c>
      <c r="G18" s="109">
        <v>24</v>
      </c>
      <c r="H18" s="229">
        <f t="shared" si="1"/>
        <v>6.43434068427262</v>
      </c>
    </row>
    <row r="19" spans="1:8" ht="22.5" customHeight="1">
      <c r="A19" s="230">
        <v>13</v>
      </c>
      <c r="B19" s="109">
        <v>191707</v>
      </c>
      <c r="C19" s="109">
        <v>9880</v>
      </c>
      <c r="D19" s="109">
        <v>1375</v>
      </c>
      <c r="E19" s="109">
        <v>21</v>
      </c>
      <c r="F19" s="109">
        <f t="shared" si="0"/>
        <v>11276</v>
      </c>
      <c r="G19" s="109">
        <v>14</v>
      </c>
      <c r="H19" s="229">
        <f t="shared" si="1"/>
        <v>5.88189267997517</v>
      </c>
    </row>
    <row r="20" spans="1:8" ht="22.5" customHeight="1">
      <c r="A20" s="230">
        <v>14</v>
      </c>
      <c r="B20" s="109">
        <v>190946</v>
      </c>
      <c r="C20" s="109">
        <v>8170</v>
      </c>
      <c r="D20" s="109">
        <v>1120</v>
      </c>
      <c r="E20" s="109">
        <v>20</v>
      </c>
      <c r="F20" s="109">
        <f t="shared" si="0"/>
        <v>9310</v>
      </c>
      <c r="G20" s="109">
        <v>9</v>
      </c>
      <c r="H20" s="229">
        <f t="shared" si="1"/>
        <v>4.875724026688174</v>
      </c>
    </row>
    <row r="21" spans="1:8" ht="22.5" customHeight="1">
      <c r="A21" s="230">
        <v>15</v>
      </c>
      <c r="B21" s="109">
        <v>183961</v>
      </c>
      <c r="C21" s="109">
        <v>6380</v>
      </c>
      <c r="D21" s="109">
        <v>912</v>
      </c>
      <c r="E21" s="109">
        <v>12</v>
      </c>
      <c r="F21" s="109">
        <f t="shared" si="0"/>
        <v>7304</v>
      </c>
      <c r="G21" s="109">
        <v>8</v>
      </c>
      <c r="H21" s="229">
        <f t="shared" si="1"/>
        <v>3.970406771000375</v>
      </c>
    </row>
    <row r="22" spans="1:8" ht="22.5" customHeight="1">
      <c r="A22" s="230">
        <v>16</v>
      </c>
      <c r="B22" s="109">
        <v>202885</v>
      </c>
      <c r="C22" s="109">
        <v>6279</v>
      </c>
      <c r="D22" s="109">
        <v>827</v>
      </c>
      <c r="E22" s="109">
        <v>7</v>
      </c>
      <c r="F22" s="109">
        <f t="shared" si="0"/>
        <v>7113</v>
      </c>
      <c r="G22" s="109">
        <v>8</v>
      </c>
      <c r="H22" s="229">
        <f t="shared" si="1"/>
        <v>3.505927002981985</v>
      </c>
    </row>
    <row r="23" spans="1:8" ht="22.5" customHeight="1">
      <c r="A23" s="230">
        <v>17</v>
      </c>
      <c r="B23" s="109">
        <v>196841</v>
      </c>
      <c r="C23" s="109">
        <v>5245</v>
      </c>
      <c r="D23" s="109">
        <v>713</v>
      </c>
      <c r="E23" s="109">
        <v>14</v>
      </c>
      <c r="F23" s="109">
        <f t="shared" si="0"/>
        <v>5972</v>
      </c>
      <c r="G23" s="109">
        <v>7</v>
      </c>
      <c r="H23" s="229">
        <f t="shared" si="1"/>
        <v>3.0339207786995597</v>
      </c>
    </row>
    <row r="24" spans="1:8" ht="22.5" customHeight="1">
      <c r="A24" s="230">
        <v>18</v>
      </c>
      <c r="B24" s="109">
        <v>225183</v>
      </c>
      <c r="C24" s="109">
        <v>5167</v>
      </c>
      <c r="D24" s="109">
        <v>729</v>
      </c>
      <c r="E24" s="109">
        <v>12</v>
      </c>
      <c r="F24" s="109">
        <f t="shared" si="0"/>
        <v>5908</v>
      </c>
      <c r="G24" s="109">
        <v>10</v>
      </c>
      <c r="H24" s="229">
        <f t="shared" si="1"/>
        <v>2.623643880754764</v>
      </c>
    </row>
    <row r="25" spans="1:8" ht="22.5" customHeight="1">
      <c r="A25" s="230">
        <v>19</v>
      </c>
      <c r="B25" s="109">
        <v>224651</v>
      </c>
      <c r="C25" s="109">
        <v>4637</v>
      </c>
      <c r="D25" s="109">
        <v>620</v>
      </c>
      <c r="E25" s="109">
        <v>7</v>
      </c>
      <c r="F25" s="109">
        <f t="shared" si="0"/>
        <v>5264</v>
      </c>
      <c r="G25" s="109">
        <v>7</v>
      </c>
      <c r="H25" s="229">
        <f t="shared" si="1"/>
        <v>2.3431901037609446</v>
      </c>
    </row>
    <row r="26" spans="1:8" ht="22.5" customHeight="1">
      <c r="A26" s="230">
        <v>20</v>
      </c>
      <c r="B26" s="109">
        <v>244993</v>
      </c>
      <c r="C26" s="109">
        <v>4146</v>
      </c>
      <c r="D26" s="109">
        <v>592</v>
      </c>
      <c r="E26" s="109">
        <v>14</v>
      </c>
      <c r="F26" s="109">
        <f t="shared" si="0"/>
        <v>4752</v>
      </c>
      <c r="G26" s="109">
        <v>4</v>
      </c>
      <c r="H26" s="229">
        <f t="shared" si="1"/>
        <v>1.9396472552277004</v>
      </c>
    </row>
    <row r="27" spans="1:8" ht="22.5" customHeight="1">
      <c r="A27" s="230">
        <v>21</v>
      </c>
      <c r="B27" s="109">
        <v>213784</v>
      </c>
      <c r="C27" s="109">
        <v>3951</v>
      </c>
      <c r="D27" s="109">
        <v>494</v>
      </c>
      <c r="E27" s="109">
        <v>10</v>
      </c>
      <c r="F27" s="109">
        <f t="shared" si="0"/>
        <v>4455</v>
      </c>
      <c r="G27" s="109">
        <v>4</v>
      </c>
      <c r="H27" s="229">
        <f t="shared" si="1"/>
        <v>2.083879055495266</v>
      </c>
    </row>
    <row r="28" spans="1:8" s="141" customFormat="1" ht="22.5" customHeight="1">
      <c r="A28" s="231">
        <v>22</v>
      </c>
      <c r="B28" s="118">
        <v>243636</v>
      </c>
      <c r="C28" s="118">
        <v>3445</v>
      </c>
      <c r="D28" s="118">
        <v>459</v>
      </c>
      <c r="E28" s="118">
        <v>11</v>
      </c>
      <c r="F28" s="118">
        <f t="shared" si="0"/>
        <v>3915</v>
      </c>
      <c r="G28" s="118">
        <v>9</v>
      </c>
      <c r="H28" s="232">
        <f t="shared" si="1"/>
        <v>1.6069053834408709</v>
      </c>
    </row>
    <row r="29" spans="1:8" s="141" customFormat="1" ht="22.5" customHeight="1">
      <c r="A29" s="231">
        <v>23</v>
      </c>
      <c r="B29" s="118">
        <v>234477</v>
      </c>
      <c r="C29" s="118">
        <v>2843</v>
      </c>
      <c r="D29" s="118">
        <v>378</v>
      </c>
      <c r="E29" s="118">
        <v>14</v>
      </c>
      <c r="F29" s="118">
        <f t="shared" si="0"/>
        <v>3235</v>
      </c>
      <c r="G29" s="118">
        <v>6</v>
      </c>
      <c r="H29" s="232">
        <f t="shared" si="1"/>
        <v>1.3796662359207938</v>
      </c>
    </row>
    <row r="30" spans="1:8" s="141" customFormat="1" ht="22.5" customHeight="1">
      <c r="A30" s="231">
        <v>24</v>
      </c>
      <c r="B30" s="118">
        <v>235923</v>
      </c>
      <c r="C30" s="118">
        <v>2633</v>
      </c>
      <c r="D30" s="118">
        <v>324</v>
      </c>
      <c r="E30" s="118">
        <v>8</v>
      </c>
      <c r="F30" s="118">
        <f t="shared" si="0"/>
        <v>2965</v>
      </c>
      <c r="G30" s="118">
        <v>7</v>
      </c>
      <c r="H30" s="232">
        <f t="shared" si="1"/>
        <v>1.2567659787303485</v>
      </c>
    </row>
    <row r="31" spans="1:8" s="141" customFormat="1" ht="22.5" customHeight="1">
      <c r="A31" s="231">
        <v>25</v>
      </c>
      <c r="B31" s="118">
        <v>243740</v>
      </c>
      <c r="C31" s="118">
        <v>2186</v>
      </c>
      <c r="D31" s="118">
        <v>295</v>
      </c>
      <c r="E31" s="118">
        <v>12</v>
      </c>
      <c r="F31" s="118">
        <f t="shared" si="0"/>
        <v>2493</v>
      </c>
      <c r="G31" s="118">
        <v>5</v>
      </c>
      <c r="H31" s="232">
        <f t="shared" si="1"/>
        <v>1.0228111922540413</v>
      </c>
    </row>
    <row r="32" spans="1:8" s="141" customFormat="1" ht="22.5" customHeight="1">
      <c r="A32" s="231">
        <v>26</v>
      </c>
      <c r="B32" s="118">
        <v>251730</v>
      </c>
      <c r="C32" s="118">
        <v>1967</v>
      </c>
      <c r="D32" s="118">
        <v>246</v>
      </c>
      <c r="E32" s="118">
        <v>12</v>
      </c>
      <c r="F32" s="118">
        <f t="shared" si="0"/>
        <v>2225</v>
      </c>
      <c r="G32" s="118">
        <v>1</v>
      </c>
      <c r="H32" s="232">
        <f t="shared" si="1"/>
        <v>0.8838835260000795</v>
      </c>
    </row>
    <row r="33" spans="1:8" s="141" customFormat="1" ht="22.5" customHeight="1">
      <c r="A33" s="231">
        <v>27</v>
      </c>
      <c r="B33" s="118">
        <v>249759</v>
      </c>
      <c r="C33" s="118">
        <v>1691</v>
      </c>
      <c r="D33" s="118">
        <v>229</v>
      </c>
      <c r="E33" s="118">
        <v>15</v>
      </c>
      <c r="F33" s="118">
        <f t="shared" si="0"/>
        <v>1935</v>
      </c>
      <c r="G33" s="118">
        <v>3</v>
      </c>
      <c r="H33" s="232">
        <f t="shared" si="1"/>
        <v>0.7747468559691543</v>
      </c>
    </row>
    <row r="34" spans="1:9" s="141" customFormat="1" ht="22.5" customHeight="1">
      <c r="A34" s="233">
        <v>28</v>
      </c>
      <c r="B34" s="118" t="s">
        <v>436</v>
      </c>
      <c r="C34" s="234">
        <v>1573</v>
      </c>
      <c r="D34" s="234">
        <v>221</v>
      </c>
      <c r="E34" s="234">
        <v>13</v>
      </c>
      <c r="F34" s="234">
        <f t="shared" si="0"/>
        <v>1807</v>
      </c>
      <c r="G34" s="234">
        <v>2</v>
      </c>
      <c r="H34" s="232" t="s">
        <v>434</v>
      </c>
      <c r="I34" s="235"/>
    </row>
    <row r="35" spans="1:8" s="141" customFormat="1" ht="22.5" customHeight="1">
      <c r="A35" s="233">
        <v>29</v>
      </c>
      <c r="B35" s="118" t="s">
        <v>435</v>
      </c>
      <c r="C35" s="118">
        <v>1456</v>
      </c>
      <c r="D35" s="118">
        <v>219</v>
      </c>
      <c r="E35" s="118">
        <v>9</v>
      </c>
      <c r="F35" s="118">
        <f t="shared" si="0"/>
        <v>1684</v>
      </c>
      <c r="G35" s="118">
        <v>4</v>
      </c>
      <c r="H35" s="232" t="s">
        <v>434</v>
      </c>
    </row>
    <row r="36" spans="1:8" s="141" customFormat="1" ht="22.5" customHeight="1">
      <c r="A36" s="426">
        <v>30</v>
      </c>
      <c r="B36" s="126" t="s">
        <v>433</v>
      </c>
      <c r="C36" s="126">
        <v>1161</v>
      </c>
      <c r="D36" s="126">
        <v>195</v>
      </c>
      <c r="E36" s="126">
        <v>10</v>
      </c>
      <c r="F36" s="126">
        <f t="shared" si="0"/>
        <v>1366</v>
      </c>
      <c r="G36" s="126">
        <v>3</v>
      </c>
      <c r="H36" s="425" t="s">
        <v>432</v>
      </c>
    </row>
    <row r="37" spans="1:8" s="141" customFormat="1" ht="22.5" customHeight="1">
      <c r="A37" s="236" t="s">
        <v>94</v>
      </c>
      <c r="B37" s="126">
        <v>318984</v>
      </c>
      <c r="C37" s="126">
        <v>1011</v>
      </c>
      <c r="D37" s="126">
        <v>187</v>
      </c>
      <c r="E37" s="126">
        <v>13</v>
      </c>
      <c r="F37" s="234">
        <f t="shared" si="0"/>
        <v>1211</v>
      </c>
      <c r="G37" s="126">
        <v>4</v>
      </c>
      <c r="H37" s="232">
        <f>F37/B37*100</f>
        <v>0.3796428660998671</v>
      </c>
    </row>
    <row r="38" spans="1:8" ht="22.5" customHeight="1">
      <c r="A38" s="526" t="s">
        <v>235</v>
      </c>
      <c r="B38" s="526"/>
      <c r="C38" s="526"/>
      <c r="D38" s="526"/>
      <c r="E38" s="526"/>
      <c r="F38" s="526"/>
      <c r="G38" s="526"/>
      <c r="H38" s="526"/>
    </row>
    <row r="39" spans="1:8" ht="13.5" customHeight="1">
      <c r="A39" s="415" t="s">
        <v>431</v>
      </c>
      <c r="B39" s="127" t="s">
        <v>430</v>
      </c>
      <c r="C39" s="127"/>
      <c r="D39" s="127"/>
      <c r="E39" s="127"/>
      <c r="F39" s="127"/>
      <c r="G39" s="127"/>
      <c r="H39" s="127"/>
    </row>
    <row r="40" spans="1:8" ht="13.5" customHeight="1">
      <c r="A40" s="411" t="s">
        <v>429</v>
      </c>
      <c r="B40" s="127" t="s">
        <v>428</v>
      </c>
      <c r="C40" s="127"/>
      <c r="D40" s="127"/>
      <c r="E40" s="127"/>
      <c r="F40" s="127"/>
      <c r="G40" s="127"/>
      <c r="H40" s="127"/>
    </row>
    <row r="41" spans="1:8" ht="13.5" customHeight="1">
      <c r="A41" s="411" t="s">
        <v>427</v>
      </c>
      <c r="B41" s="527" t="s">
        <v>426</v>
      </c>
      <c r="C41" s="527"/>
      <c r="D41" s="527"/>
      <c r="E41" s="527"/>
      <c r="F41" s="527"/>
      <c r="G41" s="527"/>
      <c r="H41" s="527"/>
    </row>
    <row r="42" spans="1:8" ht="13.5" customHeight="1">
      <c r="A42" s="415"/>
      <c r="B42" s="527"/>
      <c r="C42" s="527"/>
      <c r="D42" s="527"/>
      <c r="E42" s="527"/>
      <c r="F42" s="527"/>
      <c r="G42" s="527"/>
      <c r="H42" s="527"/>
    </row>
    <row r="43" spans="1:8" ht="13.5">
      <c r="A43" s="424"/>
      <c r="B43" s="527"/>
      <c r="C43" s="527"/>
      <c r="D43" s="527"/>
      <c r="E43" s="527"/>
      <c r="F43" s="527"/>
      <c r="G43" s="527"/>
      <c r="H43" s="527"/>
    </row>
  </sheetData>
  <sheetProtection/>
  <mergeCells count="3">
    <mergeCell ref="A1:H1"/>
    <mergeCell ref="A38:H38"/>
    <mergeCell ref="B41:H43"/>
  </mergeCells>
  <printOptions/>
  <pageMargins left="0.7874015748031497" right="0.4724409448818898" top="0.8267716535433072" bottom="0.984251968503937" header="0.5118110236220472" footer="0.5118110236220472"/>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AB78"/>
  <sheetViews>
    <sheetView showGridLines="0" view="pageBreakPreview" zoomScale="115" zoomScaleNormal="85" zoomScaleSheetLayoutView="115" zoomScalePageLayoutView="0" workbookViewId="0" topLeftCell="A1">
      <pane ySplit="5" topLeftCell="A6" activePane="bottomLeft" state="frozen"/>
      <selection pane="topLeft" activeCell="B5" sqref="B5"/>
      <selection pane="bottomLeft" activeCell="A1" sqref="A1:Q2"/>
    </sheetView>
  </sheetViews>
  <sheetFormatPr defaultColWidth="9.00390625" defaultRowHeight="12"/>
  <cols>
    <col min="1" max="1" width="3.50390625" style="239" customWidth="1"/>
    <col min="2" max="2" width="38.125" style="239" customWidth="1"/>
    <col min="3" max="21" width="11.50390625" style="239" customWidth="1"/>
    <col min="22" max="24" width="10.125" style="239" customWidth="1"/>
    <col min="25" max="16384" width="9.375" style="239" customWidth="1"/>
  </cols>
  <sheetData>
    <row r="1" spans="1:18" ht="16.5" customHeight="1">
      <c r="A1" s="528" t="s">
        <v>236</v>
      </c>
      <c r="B1" s="529"/>
      <c r="C1" s="529"/>
      <c r="D1" s="529"/>
      <c r="E1" s="529"/>
      <c r="F1" s="529"/>
      <c r="G1" s="529"/>
      <c r="H1" s="529"/>
      <c r="I1" s="529"/>
      <c r="J1" s="529"/>
      <c r="K1" s="529"/>
      <c r="L1" s="529"/>
      <c r="M1" s="529"/>
      <c r="N1" s="529"/>
      <c r="O1" s="529"/>
      <c r="P1" s="529"/>
      <c r="Q1" s="529"/>
      <c r="R1" s="238"/>
    </row>
    <row r="2" spans="1:18" s="241" customFormat="1" ht="15.75" customHeight="1" thickBot="1">
      <c r="A2" s="530"/>
      <c r="B2" s="530"/>
      <c r="C2" s="530"/>
      <c r="D2" s="530"/>
      <c r="E2" s="530"/>
      <c r="F2" s="530"/>
      <c r="G2" s="530"/>
      <c r="H2" s="530"/>
      <c r="I2" s="530"/>
      <c r="J2" s="530"/>
      <c r="K2" s="530"/>
      <c r="L2" s="530"/>
      <c r="M2" s="530"/>
      <c r="N2" s="530"/>
      <c r="O2" s="530"/>
      <c r="P2" s="530"/>
      <c r="Q2" s="530"/>
      <c r="R2" s="240" t="s">
        <v>237</v>
      </c>
    </row>
    <row r="3" spans="1:18" ht="19.5" customHeight="1">
      <c r="A3" s="242"/>
      <c r="B3" s="243" t="s">
        <v>238</v>
      </c>
      <c r="C3" s="244">
        <v>1</v>
      </c>
      <c r="D3" s="245">
        <v>2</v>
      </c>
      <c r="E3" s="245">
        <v>3</v>
      </c>
      <c r="F3" s="245">
        <v>4</v>
      </c>
      <c r="G3" s="246">
        <v>5</v>
      </c>
      <c r="H3" s="247" t="s">
        <v>239</v>
      </c>
      <c r="I3" s="248"/>
      <c r="J3" s="248"/>
      <c r="K3" s="248"/>
      <c r="L3" s="248"/>
      <c r="M3" s="248"/>
      <c r="N3" s="248"/>
      <c r="O3" s="248"/>
      <c r="P3" s="249"/>
      <c r="Q3" s="531" t="s">
        <v>240</v>
      </c>
      <c r="R3" s="531" t="s">
        <v>241</v>
      </c>
    </row>
    <row r="4" spans="1:28" s="253" customFormat="1" ht="71.25" customHeight="1">
      <c r="A4" s="250" t="s">
        <v>242</v>
      </c>
      <c r="B4" s="251"/>
      <c r="C4" s="534" t="s">
        <v>243</v>
      </c>
      <c r="D4" s="536" t="s">
        <v>244</v>
      </c>
      <c r="E4" s="536" t="s">
        <v>245</v>
      </c>
      <c r="F4" s="536" t="s">
        <v>246</v>
      </c>
      <c r="G4" s="538" t="s">
        <v>247</v>
      </c>
      <c r="H4" s="540" t="s">
        <v>248</v>
      </c>
      <c r="I4" s="542" t="s">
        <v>249</v>
      </c>
      <c r="J4" s="542" t="s">
        <v>250</v>
      </c>
      <c r="K4" s="544" t="s">
        <v>251</v>
      </c>
      <c r="L4" s="544"/>
      <c r="M4" s="544"/>
      <c r="N4" s="545" t="s">
        <v>252</v>
      </c>
      <c r="O4" s="545"/>
      <c r="P4" s="546"/>
      <c r="Q4" s="532"/>
      <c r="R4" s="532"/>
      <c r="S4" s="252"/>
      <c r="T4" s="252"/>
      <c r="U4" s="252"/>
      <c r="V4" s="252"/>
      <c r="W4" s="252"/>
      <c r="X4" s="252"/>
      <c r="Y4" s="252"/>
      <c r="Z4" s="252"/>
      <c r="AA4" s="252"/>
      <c r="AB4" s="252"/>
    </row>
    <row r="5" spans="1:18" s="252" customFormat="1" ht="49.5" customHeight="1" thickBot="1">
      <c r="A5" s="254"/>
      <c r="B5" s="255"/>
      <c r="C5" s="535"/>
      <c r="D5" s="537"/>
      <c r="E5" s="537"/>
      <c r="F5" s="537"/>
      <c r="G5" s="539"/>
      <c r="H5" s="541"/>
      <c r="I5" s="543"/>
      <c r="J5" s="543"/>
      <c r="K5" s="256" t="s">
        <v>253</v>
      </c>
      <c r="L5" s="256" t="s">
        <v>254</v>
      </c>
      <c r="M5" s="256" t="s">
        <v>255</v>
      </c>
      <c r="N5" s="257" t="s">
        <v>256</v>
      </c>
      <c r="O5" s="257" t="s">
        <v>257</v>
      </c>
      <c r="P5" s="258" t="s">
        <v>255</v>
      </c>
      <c r="Q5" s="533"/>
      <c r="R5" s="533"/>
    </row>
    <row r="6" spans="1:18" ht="11.25">
      <c r="A6" s="259"/>
      <c r="B6" s="260"/>
      <c r="C6" s="261"/>
      <c r="D6" s="262"/>
      <c r="E6" s="262"/>
      <c r="F6" s="262"/>
      <c r="G6" s="263"/>
      <c r="H6" s="261">
        <f aca="true" t="shared" si="0" ref="H6:H69">I6+J6+M6+P6</f>
        <v>0</v>
      </c>
      <c r="I6" s="262">
        <v>0</v>
      </c>
      <c r="J6" s="262">
        <v>0</v>
      </c>
      <c r="K6" s="262">
        <v>0</v>
      </c>
      <c r="L6" s="262">
        <v>0</v>
      </c>
      <c r="M6" s="262">
        <f aca="true" t="shared" si="1" ref="M6:M69">K6+L6</f>
        <v>0</v>
      </c>
      <c r="N6" s="262">
        <v>0</v>
      </c>
      <c r="O6" s="262">
        <v>0</v>
      </c>
      <c r="P6" s="264">
        <f aca="true" t="shared" si="2" ref="P6:P69">N6+O6</f>
        <v>0</v>
      </c>
      <c r="Q6" s="265">
        <f>SUM(J6,M6,P6)</f>
        <v>0</v>
      </c>
      <c r="R6" s="266">
        <v>0</v>
      </c>
    </row>
    <row r="7" spans="1:18" s="275" customFormat="1" ht="11.25">
      <c r="A7" s="267"/>
      <c r="B7" s="268"/>
      <c r="C7" s="269">
        <v>382</v>
      </c>
      <c r="D7" s="270">
        <v>7284</v>
      </c>
      <c r="E7" s="270">
        <v>252</v>
      </c>
      <c r="F7" s="270">
        <v>4072</v>
      </c>
      <c r="G7" s="271">
        <v>0</v>
      </c>
      <c r="H7" s="269">
        <f t="shared" si="0"/>
        <v>12</v>
      </c>
      <c r="I7" s="270">
        <v>7</v>
      </c>
      <c r="J7" s="270">
        <v>4</v>
      </c>
      <c r="K7" s="270">
        <v>1</v>
      </c>
      <c r="L7" s="270">
        <v>0</v>
      </c>
      <c r="M7" s="270">
        <f t="shared" si="1"/>
        <v>1</v>
      </c>
      <c r="N7" s="270">
        <v>0</v>
      </c>
      <c r="O7" s="270">
        <v>0</v>
      </c>
      <c r="P7" s="272">
        <f t="shared" si="2"/>
        <v>0</v>
      </c>
      <c r="Q7" s="273">
        <f aca="true" t="shared" si="3" ref="Q7:Q45">SUM(J7,M7,P7)</f>
        <v>5</v>
      </c>
      <c r="R7" s="274">
        <v>0</v>
      </c>
    </row>
    <row r="8" spans="1:18" ht="11.25">
      <c r="A8" s="276"/>
      <c r="B8" s="277"/>
      <c r="C8" s="278"/>
      <c r="D8" s="279"/>
      <c r="E8" s="279"/>
      <c r="F8" s="279"/>
      <c r="G8" s="280"/>
      <c r="H8" s="278">
        <f t="shared" si="0"/>
        <v>7</v>
      </c>
      <c r="I8" s="279">
        <v>2</v>
      </c>
      <c r="J8" s="279">
        <v>4</v>
      </c>
      <c r="K8" s="279">
        <v>0</v>
      </c>
      <c r="L8" s="279">
        <v>1</v>
      </c>
      <c r="M8" s="279">
        <f t="shared" si="1"/>
        <v>1</v>
      </c>
      <c r="N8" s="279">
        <v>0</v>
      </c>
      <c r="O8" s="279">
        <v>0</v>
      </c>
      <c r="P8" s="281">
        <f t="shared" si="2"/>
        <v>0</v>
      </c>
      <c r="Q8" s="282">
        <f t="shared" si="3"/>
        <v>5</v>
      </c>
      <c r="R8" s="283">
        <v>3</v>
      </c>
    </row>
    <row r="9" spans="1:18" s="275" customFormat="1" ht="11.25">
      <c r="A9" s="267"/>
      <c r="B9" s="268"/>
      <c r="C9" s="269">
        <v>1821</v>
      </c>
      <c r="D9" s="270">
        <v>35671</v>
      </c>
      <c r="E9" s="270">
        <v>1261</v>
      </c>
      <c r="F9" s="270">
        <v>18560</v>
      </c>
      <c r="G9" s="271">
        <v>1</v>
      </c>
      <c r="H9" s="269">
        <f t="shared" si="0"/>
        <v>30</v>
      </c>
      <c r="I9" s="270">
        <v>9</v>
      </c>
      <c r="J9" s="270">
        <v>17</v>
      </c>
      <c r="K9" s="270">
        <v>1</v>
      </c>
      <c r="L9" s="270">
        <v>2</v>
      </c>
      <c r="M9" s="270">
        <f t="shared" si="1"/>
        <v>3</v>
      </c>
      <c r="N9" s="270">
        <v>0</v>
      </c>
      <c r="O9" s="270">
        <v>1</v>
      </c>
      <c r="P9" s="272">
        <f t="shared" si="2"/>
        <v>1</v>
      </c>
      <c r="Q9" s="273">
        <f t="shared" si="3"/>
        <v>21</v>
      </c>
      <c r="R9" s="274">
        <v>0</v>
      </c>
    </row>
    <row r="10" spans="1:18" ht="11.25">
      <c r="A10" s="276"/>
      <c r="B10" s="277"/>
      <c r="C10" s="278"/>
      <c r="D10" s="279"/>
      <c r="E10" s="279"/>
      <c r="F10" s="279"/>
      <c r="G10" s="280"/>
      <c r="H10" s="278">
        <f t="shared" si="0"/>
        <v>4</v>
      </c>
      <c r="I10" s="279">
        <v>1</v>
      </c>
      <c r="J10" s="279">
        <v>1</v>
      </c>
      <c r="K10" s="279">
        <v>1</v>
      </c>
      <c r="L10" s="279">
        <v>0</v>
      </c>
      <c r="M10" s="279">
        <f t="shared" si="1"/>
        <v>1</v>
      </c>
      <c r="N10" s="279">
        <v>0</v>
      </c>
      <c r="O10" s="279">
        <v>1</v>
      </c>
      <c r="P10" s="281">
        <f t="shared" si="2"/>
        <v>1</v>
      </c>
      <c r="Q10" s="282">
        <f t="shared" si="3"/>
        <v>3</v>
      </c>
      <c r="R10" s="283">
        <v>0</v>
      </c>
    </row>
    <row r="11" spans="1:18" s="275" customFormat="1" ht="11.25">
      <c r="A11" s="267"/>
      <c r="B11" s="268"/>
      <c r="C11" s="269">
        <v>888</v>
      </c>
      <c r="D11" s="270">
        <v>8659</v>
      </c>
      <c r="E11" s="270">
        <v>482</v>
      </c>
      <c r="F11" s="270">
        <v>4229</v>
      </c>
      <c r="G11" s="271">
        <v>0</v>
      </c>
      <c r="H11" s="269">
        <f t="shared" si="0"/>
        <v>2</v>
      </c>
      <c r="I11" s="270">
        <v>0</v>
      </c>
      <c r="J11" s="270">
        <v>2</v>
      </c>
      <c r="K11" s="270">
        <v>0</v>
      </c>
      <c r="L11" s="270">
        <v>0</v>
      </c>
      <c r="M11" s="270">
        <f t="shared" si="1"/>
        <v>0</v>
      </c>
      <c r="N11" s="270">
        <v>0</v>
      </c>
      <c r="O11" s="270">
        <v>0</v>
      </c>
      <c r="P11" s="272">
        <f t="shared" si="2"/>
        <v>0</v>
      </c>
      <c r="Q11" s="273">
        <f t="shared" si="3"/>
        <v>2</v>
      </c>
      <c r="R11" s="274">
        <v>0</v>
      </c>
    </row>
    <row r="12" spans="1:18" ht="11.25">
      <c r="A12" s="276"/>
      <c r="B12" s="277"/>
      <c r="C12" s="278"/>
      <c r="D12" s="279"/>
      <c r="E12" s="279"/>
      <c r="F12" s="279"/>
      <c r="G12" s="280"/>
      <c r="H12" s="278">
        <f t="shared" si="0"/>
        <v>0</v>
      </c>
      <c r="I12" s="279">
        <v>0</v>
      </c>
      <c r="J12" s="279">
        <v>0</v>
      </c>
      <c r="K12" s="279">
        <v>0</v>
      </c>
      <c r="L12" s="279">
        <v>0</v>
      </c>
      <c r="M12" s="279">
        <f t="shared" si="1"/>
        <v>0</v>
      </c>
      <c r="N12" s="279">
        <v>0</v>
      </c>
      <c r="O12" s="279">
        <v>0</v>
      </c>
      <c r="P12" s="281">
        <f t="shared" si="2"/>
        <v>0</v>
      </c>
      <c r="Q12" s="282">
        <f t="shared" si="3"/>
        <v>0</v>
      </c>
      <c r="R12" s="283">
        <v>0</v>
      </c>
    </row>
    <row r="13" spans="1:18" s="275" customFormat="1" ht="11.25">
      <c r="A13" s="267"/>
      <c r="B13" s="268"/>
      <c r="C13" s="269">
        <v>243</v>
      </c>
      <c r="D13" s="270">
        <v>4851</v>
      </c>
      <c r="E13" s="270">
        <v>164</v>
      </c>
      <c r="F13" s="270">
        <v>2653</v>
      </c>
      <c r="G13" s="271">
        <v>0</v>
      </c>
      <c r="H13" s="269">
        <f t="shared" si="0"/>
        <v>6</v>
      </c>
      <c r="I13" s="270">
        <v>0</v>
      </c>
      <c r="J13" s="270">
        <v>6</v>
      </c>
      <c r="K13" s="270">
        <v>0</v>
      </c>
      <c r="L13" s="270">
        <v>0</v>
      </c>
      <c r="M13" s="270">
        <f t="shared" si="1"/>
        <v>0</v>
      </c>
      <c r="N13" s="270">
        <v>0</v>
      </c>
      <c r="O13" s="270">
        <v>0</v>
      </c>
      <c r="P13" s="272">
        <f t="shared" si="2"/>
        <v>0</v>
      </c>
      <c r="Q13" s="273">
        <f t="shared" si="3"/>
        <v>6</v>
      </c>
      <c r="R13" s="274">
        <v>0</v>
      </c>
    </row>
    <row r="14" spans="1:18" ht="11.25">
      <c r="A14" s="276"/>
      <c r="B14" s="277"/>
      <c r="C14" s="278"/>
      <c r="D14" s="279"/>
      <c r="E14" s="279"/>
      <c r="F14" s="279"/>
      <c r="G14" s="280"/>
      <c r="H14" s="278">
        <f t="shared" si="0"/>
        <v>23</v>
      </c>
      <c r="I14" s="279">
        <v>3</v>
      </c>
      <c r="J14" s="279">
        <v>7</v>
      </c>
      <c r="K14" s="279">
        <v>2</v>
      </c>
      <c r="L14" s="279">
        <v>4</v>
      </c>
      <c r="M14" s="279">
        <f t="shared" si="1"/>
        <v>6</v>
      </c>
      <c r="N14" s="279">
        <v>1</v>
      </c>
      <c r="O14" s="279">
        <v>6</v>
      </c>
      <c r="P14" s="281">
        <f t="shared" si="2"/>
        <v>7</v>
      </c>
      <c r="Q14" s="282">
        <f t="shared" si="3"/>
        <v>20</v>
      </c>
      <c r="R14" s="283">
        <v>4</v>
      </c>
    </row>
    <row r="15" spans="1:18" s="275" customFormat="1" ht="11.25">
      <c r="A15" s="267"/>
      <c r="B15" s="268"/>
      <c r="C15" s="269">
        <v>609</v>
      </c>
      <c r="D15" s="270">
        <v>7391</v>
      </c>
      <c r="E15" s="270">
        <v>291</v>
      </c>
      <c r="F15" s="270">
        <v>3503</v>
      </c>
      <c r="G15" s="271">
        <v>2</v>
      </c>
      <c r="H15" s="269">
        <f t="shared" si="0"/>
        <v>52</v>
      </c>
      <c r="I15" s="270">
        <v>3</v>
      </c>
      <c r="J15" s="270">
        <v>32</v>
      </c>
      <c r="K15" s="270">
        <v>8</v>
      </c>
      <c r="L15" s="270">
        <v>8</v>
      </c>
      <c r="M15" s="270">
        <f t="shared" si="1"/>
        <v>16</v>
      </c>
      <c r="N15" s="270">
        <v>0</v>
      </c>
      <c r="O15" s="270">
        <v>1</v>
      </c>
      <c r="P15" s="272">
        <f t="shared" si="2"/>
        <v>1</v>
      </c>
      <c r="Q15" s="273">
        <f t="shared" si="3"/>
        <v>49</v>
      </c>
      <c r="R15" s="274">
        <v>0</v>
      </c>
    </row>
    <row r="16" spans="1:18" ht="11.25">
      <c r="A16" s="276"/>
      <c r="B16" s="277"/>
      <c r="C16" s="278"/>
      <c r="D16" s="279"/>
      <c r="E16" s="279"/>
      <c r="F16" s="279"/>
      <c r="G16" s="280"/>
      <c r="H16" s="278">
        <f t="shared" si="0"/>
        <v>10</v>
      </c>
      <c r="I16" s="279">
        <v>1</v>
      </c>
      <c r="J16" s="279">
        <v>3</v>
      </c>
      <c r="K16" s="279">
        <v>0</v>
      </c>
      <c r="L16" s="279">
        <v>3</v>
      </c>
      <c r="M16" s="279">
        <f t="shared" si="1"/>
        <v>3</v>
      </c>
      <c r="N16" s="279">
        <v>0</v>
      </c>
      <c r="O16" s="279">
        <v>3</v>
      </c>
      <c r="P16" s="281">
        <f t="shared" si="2"/>
        <v>3</v>
      </c>
      <c r="Q16" s="282">
        <f t="shared" si="3"/>
        <v>9</v>
      </c>
      <c r="R16" s="283">
        <v>0</v>
      </c>
    </row>
    <row r="17" spans="1:18" s="275" customFormat="1" ht="11.25">
      <c r="A17" s="267"/>
      <c r="B17" s="268"/>
      <c r="C17" s="269">
        <v>159</v>
      </c>
      <c r="D17" s="270">
        <v>4552</v>
      </c>
      <c r="E17" s="270">
        <v>111</v>
      </c>
      <c r="F17" s="270">
        <v>2659</v>
      </c>
      <c r="G17" s="271">
        <v>1</v>
      </c>
      <c r="H17" s="269">
        <f t="shared" si="0"/>
        <v>11</v>
      </c>
      <c r="I17" s="270">
        <v>2</v>
      </c>
      <c r="J17" s="270">
        <v>8</v>
      </c>
      <c r="K17" s="270">
        <v>0</v>
      </c>
      <c r="L17" s="270">
        <v>1</v>
      </c>
      <c r="M17" s="270">
        <f t="shared" si="1"/>
        <v>1</v>
      </c>
      <c r="N17" s="270">
        <v>0</v>
      </c>
      <c r="O17" s="270">
        <v>0</v>
      </c>
      <c r="P17" s="272">
        <f t="shared" si="2"/>
        <v>0</v>
      </c>
      <c r="Q17" s="273">
        <f t="shared" si="3"/>
        <v>9</v>
      </c>
      <c r="R17" s="274">
        <v>1</v>
      </c>
    </row>
    <row r="18" spans="1:18" ht="11.25">
      <c r="A18" s="276"/>
      <c r="B18" s="277"/>
      <c r="C18" s="278"/>
      <c r="D18" s="279"/>
      <c r="E18" s="279"/>
      <c r="F18" s="279"/>
      <c r="G18" s="280"/>
      <c r="H18" s="278">
        <f t="shared" si="0"/>
        <v>11</v>
      </c>
      <c r="I18" s="279">
        <v>4</v>
      </c>
      <c r="J18" s="279">
        <v>3</v>
      </c>
      <c r="K18" s="279">
        <v>0</v>
      </c>
      <c r="L18" s="279">
        <v>1</v>
      </c>
      <c r="M18" s="279">
        <f t="shared" si="1"/>
        <v>1</v>
      </c>
      <c r="N18" s="279">
        <v>0</v>
      </c>
      <c r="O18" s="279">
        <v>3</v>
      </c>
      <c r="P18" s="281">
        <f t="shared" si="2"/>
        <v>3</v>
      </c>
      <c r="Q18" s="282">
        <f t="shared" si="3"/>
        <v>7</v>
      </c>
      <c r="R18" s="283">
        <v>1</v>
      </c>
    </row>
    <row r="19" spans="1:18" s="275" customFormat="1" ht="11.25">
      <c r="A19" s="267"/>
      <c r="B19" s="268"/>
      <c r="C19" s="269">
        <v>156</v>
      </c>
      <c r="D19" s="270">
        <v>1951</v>
      </c>
      <c r="E19" s="270">
        <v>86</v>
      </c>
      <c r="F19" s="270">
        <v>1160</v>
      </c>
      <c r="G19" s="271">
        <v>1</v>
      </c>
      <c r="H19" s="269">
        <f t="shared" si="0"/>
        <v>42</v>
      </c>
      <c r="I19" s="270">
        <v>0</v>
      </c>
      <c r="J19" s="270">
        <v>34</v>
      </c>
      <c r="K19" s="270">
        <v>2</v>
      </c>
      <c r="L19" s="270">
        <v>6</v>
      </c>
      <c r="M19" s="270">
        <f t="shared" si="1"/>
        <v>8</v>
      </c>
      <c r="N19" s="270">
        <v>0</v>
      </c>
      <c r="O19" s="270">
        <v>0</v>
      </c>
      <c r="P19" s="272">
        <f t="shared" si="2"/>
        <v>0</v>
      </c>
      <c r="Q19" s="273">
        <f t="shared" si="3"/>
        <v>42</v>
      </c>
      <c r="R19" s="274">
        <v>0</v>
      </c>
    </row>
    <row r="20" spans="1:18" ht="11.25">
      <c r="A20" s="276"/>
      <c r="B20" s="277"/>
      <c r="C20" s="278"/>
      <c r="D20" s="279"/>
      <c r="E20" s="279"/>
      <c r="F20" s="279"/>
      <c r="G20" s="280"/>
      <c r="H20" s="278">
        <f t="shared" si="0"/>
        <v>45</v>
      </c>
      <c r="I20" s="279">
        <v>17</v>
      </c>
      <c r="J20" s="279">
        <v>10</v>
      </c>
      <c r="K20" s="279">
        <v>4</v>
      </c>
      <c r="L20" s="279">
        <v>5</v>
      </c>
      <c r="M20" s="279">
        <f t="shared" si="1"/>
        <v>9</v>
      </c>
      <c r="N20" s="279">
        <v>0</v>
      </c>
      <c r="O20" s="279">
        <v>9</v>
      </c>
      <c r="P20" s="281">
        <f t="shared" si="2"/>
        <v>9</v>
      </c>
      <c r="Q20" s="282">
        <f t="shared" si="3"/>
        <v>28</v>
      </c>
      <c r="R20" s="283">
        <v>4</v>
      </c>
    </row>
    <row r="21" spans="1:18" s="275" customFormat="1" ht="11.25">
      <c r="A21" s="267"/>
      <c r="B21" s="268"/>
      <c r="C21" s="269">
        <v>1619</v>
      </c>
      <c r="D21" s="270">
        <v>15435</v>
      </c>
      <c r="E21" s="270">
        <v>800</v>
      </c>
      <c r="F21" s="270">
        <v>9584</v>
      </c>
      <c r="G21" s="271">
        <v>4</v>
      </c>
      <c r="H21" s="269">
        <f t="shared" si="0"/>
        <v>76</v>
      </c>
      <c r="I21" s="270">
        <v>16</v>
      </c>
      <c r="J21" s="270">
        <v>34</v>
      </c>
      <c r="K21" s="270">
        <v>11</v>
      </c>
      <c r="L21" s="270">
        <v>14</v>
      </c>
      <c r="M21" s="270">
        <f t="shared" si="1"/>
        <v>25</v>
      </c>
      <c r="N21" s="270">
        <v>0</v>
      </c>
      <c r="O21" s="270">
        <v>1</v>
      </c>
      <c r="P21" s="272">
        <f t="shared" si="2"/>
        <v>1</v>
      </c>
      <c r="Q21" s="273">
        <f t="shared" si="3"/>
        <v>60</v>
      </c>
      <c r="R21" s="274">
        <v>0</v>
      </c>
    </row>
    <row r="22" spans="1:18" ht="11.25">
      <c r="A22" s="276"/>
      <c r="B22" s="277"/>
      <c r="C22" s="278"/>
      <c r="D22" s="279"/>
      <c r="E22" s="279"/>
      <c r="F22" s="279"/>
      <c r="G22" s="280"/>
      <c r="H22" s="278">
        <f t="shared" si="0"/>
        <v>10</v>
      </c>
      <c r="I22" s="279">
        <v>5</v>
      </c>
      <c r="J22" s="279">
        <v>3</v>
      </c>
      <c r="K22" s="279">
        <v>1</v>
      </c>
      <c r="L22" s="279">
        <v>0</v>
      </c>
      <c r="M22" s="279">
        <f t="shared" si="1"/>
        <v>1</v>
      </c>
      <c r="N22" s="279">
        <v>0</v>
      </c>
      <c r="O22" s="279">
        <v>1</v>
      </c>
      <c r="P22" s="281">
        <f t="shared" si="2"/>
        <v>1</v>
      </c>
      <c r="Q22" s="282">
        <f t="shared" si="3"/>
        <v>5</v>
      </c>
      <c r="R22" s="283">
        <v>0</v>
      </c>
    </row>
    <row r="23" spans="1:18" s="275" customFormat="1" ht="11.25">
      <c r="A23" s="267"/>
      <c r="B23" s="268"/>
      <c r="C23" s="269">
        <v>516</v>
      </c>
      <c r="D23" s="270">
        <v>28519</v>
      </c>
      <c r="E23" s="270">
        <v>351</v>
      </c>
      <c r="F23" s="270">
        <v>11819</v>
      </c>
      <c r="G23" s="271">
        <v>12</v>
      </c>
      <c r="H23" s="269">
        <f t="shared" si="0"/>
        <v>23</v>
      </c>
      <c r="I23" s="270">
        <v>3</v>
      </c>
      <c r="J23" s="270">
        <v>18</v>
      </c>
      <c r="K23" s="270">
        <v>0</v>
      </c>
      <c r="L23" s="270">
        <v>2</v>
      </c>
      <c r="M23" s="270">
        <f t="shared" si="1"/>
        <v>2</v>
      </c>
      <c r="N23" s="270">
        <v>0</v>
      </c>
      <c r="O23" s="270">
        <v>0</v>
      </c>
      <c r="P23" s="272">
        <f t="shared" si="2"/>
        <v>0</v>
      </c>
      <c r="Q23" s="273">
        <f t="shared" si="3"/>
        <v>20</v>
      </c>
      <c r="R23" s="274">
        <v>0</v>
      </c>
    </row>
    <row r="24" spans="1:18" ht="11.25">
      <c r="A24" s="276"/>
      <c r="B24" s="277"/>
      <c r="C24" s="278"/>
      <c r="D24" s="279"/>
      <c r="E24" s="279"/>
      <c r="F24" s="279"/>
      <c r="G24" s="280"/>
      <c r="H24" s="278">
        <f t="shared" si="0"/>
        <v>30</v>
      </c>
      <c r="I24" s="279">
        <v>2</v>
      </c>
      <c r="J24" s="279">
        <v>22</v>
      </c>
      <c r="K24" s="279">
        <v>1</v>
      </c>
      <c r="L24" s="279">
        <v>1</v>
      </c>
      <c r="M24" s="279">
        <f t="shared" si="1"/>
        <v>2</v>
      </c>
      <c r="N24" s="279">
        <v>0</v>
      </c>
      <c r="O24" s="279">
        <v>4</v>
      </c>
      <c r="P24" s="281">
        <f t="shared" si="2"/>
        <v>4</v>
      </c>
      <c r="Q24" s="282">
        <f t="shared" si="3"/>
        <v>28</v>
      </c>
      <c r="R24" s="283">
        <v>0</v>
      </c>
    </row>
    <row r="25" spans="1:18" s="275" customFormat="1" ht="11.25">
      <c r="A25" s="267"/>
      <c r="B25" s="268"/>
      <c r="C25" s="269">
        <v>819</v>
      </c>
      <c r="D25" s="270">
        <v>20462</v>
      </c>
      <c r="E25" s="270">
        <v>471</v>
      </c>
      <c r="F25" s="270">
        <v>8224</v>
      </c>
      <c r="G25" s="271">
        <v>18</v>
      </c>
      <c r="H25" s="269">
        <f t="shared" si="0"/>
        <v>148</v>
      </c>
      <c r="I25" s="270">
        <v>5</v>
      </c>
      <c r="J25" s="270">
        <v>104</v>
      </c>
      <c r="K25" s="270">
        <v>15</v>
      </c>
      <c r="L25" s="270">
        <v>24</v>
      </c>
      <c r="M25" s="270">
        <f t="shared" si="1"/>
        <v>39</v>
      </c>
      <c r="N25" s="270">
        <v>0</v>
      </c>
      <c r="O25" s="270">
        <v>0</v>
      </c>
      <c r="P25" s="272">
        <f t="shared" si="2"/>
        <v>0</v>
      </c>
      <c r="Q25" s="273">
        <f t="shared" si="3"/>
        <v>143</v>
      </c>
      <c r="R25" s="274">
        <v>1</v>
      </c>
    </row>
    <row r="26" spans="1:18" ht="11.25">
      <c r="A26" s="276"/>
      <c r="B26" s="277"/>
      <c r="C26" s="278"/>
      <c r="D26" s="279"/>
      <c r="E26" s="279"/>
      <c r="F26" s="279"/>
      <c r="G26" s="280"/>
      <c r="H26" s="278">
        <f t="shared" si="0"/>
        <v>3</v>
      </c>
      <c r="I26" s="279">
        <v>1</v>
      </c>
      <c r="J26" s="279">
        <v>2</v>
      </c>
      <c r="K26" s="279">
        <v>0</v>
      </c>
      <c r="L26" s="279">
        <v>0</v>
      </c>
      <c r="M26" s="279">
        <f t="shared" si="1"/>
        <v>0</v>
      </c>
      <c r="N26" s="279">
        <v>0</v>
      </c>
      <c r="O26" s="279">
        <v>0</v>
      </c>
      <c r="P26" s="281">
        <f t="shared" si="2"/>
        <v>0</v>
      </c>
      <c r="Q26" s="282">
        <f t="shared" si="3"/>
        <v>2</v>
      </c>
      <c r="R26" s="283">
        <v>0</v>
      </c>
    </row>
    <row r="27" spans="1:18" s="275" customFormat="1" ht="11.25">
      <c r="A27" s="267"/>
      <c r="B27" s="268"/>
      <c r="C27" s="269">
        <v>340</v>
      </c>
      <c r="D27" s="270">
        <v>5725</v>
      </c>
      <c r="E27" s="270">
        <v>190</v>
      </c>
      <c r="F27" s="270">
        <v>2934</v>
      </c>
      <c r="G27" s="271">
        <v>0</v>
      </c>
      <c r="H27" s="269">
        <f t="shared" si="0"/>
        <v>20</v>
      </c>
      <c r="I27" s="270">
        <v>2</v>
      </c>
      <c r="J27" s="270">
        <v>17</v>
      </c>
      <c r="K27" s="270">
        <v>0</v>
      </c>
      <c r="L27" s="270">
        <v>0</v>
      </c>
      <c r="M27" s="270">
        <f t="shared" si="1"/>
        <v>0</v>
      </c>
      <c r="N27" s="270">
        <v>0</v>
      </c>
      <c r="O27" s="270">
        <v>1</v>
      </c>
      <c r="P27" s="272">
        <f t="shared" si="2"/>
        <v>1</v>
      </c>
      <c r="Q27" s="273">
        <f t="shared" si="3"/>
        <v>18</v>
      </c>
      <c r="R27" s="274">
        <v>0</v>
      </c>
    </row>
    <row r="28" spans="1:18" ht="11.25">
      <c r="A28" s="276"/>
      <c r="B28" s="277"/>
      <c r="C28" s="278"/>
      <c r="D28" s="279"/>
      <c r="E28" s="279"/>
      <c r="F28" s="279"/>
      <c r="G28" s="280"/>
      <c r="H28" s="278">
        <f t="shared" si="0"/>
        <v>4</v>
      </c>
      <c r="I28" s="279">
        <v>1</v>
      </c>
      <c r="J28" s="279">
        <v>2</v>
      </c>
      <c r="K28" s="279">
        <v>0</v>
      </c>
      <c r="L28" s="279">
        <v>0</v>
      </c>
      <c r="M28" s="279">
        <f t="shared" si="1"/>
        <v>0</v>
      </c>
      <c r="N28" s="279">
        <v>0</v>
      </c>
      <c r="O28" s="279">
        <v>1</v>
      </c>
      <c r="P28" s="281">
        <f t="shared" si="2"/>
        <v>1</v>
      </c>
      <c r="Q28" s="282">
        <f t="shared" si="3"/>
        <v>3</v>
      </c>
      <c r="R28" s="283">
        <v>0</v>
      </c>
    </row>
    <row r="29" spans="1:18" s="275" customFormat="1" ht="11.25">
      <c r="A29" s="267"/>
      <c r="B29" s="268"/>
      <c r="C29" s="269">
        <v>255</v>
      </c>
      <c r="D29" s="270">
        <v>9090</v>
      </c>
      <c r="E29" s="270">
        <v>181</v>
      </c>
      <c r="F29" s="270">
        <v>4418</v>
      </c>
      <c r="G29" s="271">
        <v>0</v>
      </c>
      <c r="H29" s="269">
        <f t="shared" si="0"/>
        <v>11</v>
      </c>
      <c r="I29" s="270">
        <v>3</v>
      </c>
      <c r="J29" s="270">
        <v>7</v>
      </c>
      <c r="K29" s="270">
        <v>1</v>
      </c>
      <c r="L29" s="270">
        <v>0</v>
      </c>
      <c r="M29" s="270">
        <f t="shared" si="1"/>
        <v>1</v>
      </c>
      <c r="N29" s="270">
        <v>0</v>
      </c>
      <c r="O29" s="270">
        <v>0</v>
      </c>
      <c r="P29" s="272">
        <f t="shared" si="2"/>
        <v>0</v>
      </c>
      <c r="Q29" s="273">
        <f t="shared" si="3"/>
        <v>8</v>
      </c>
      <c r="R29" s="274">
        <v>0</v>
      </c>
    </row>
    <row r="30" spans="1:18" ht="11.25">
      <c r="A30" s="276"/>
      <c r="B30" s="277"/>
      <c r="C30" s="278"/>
      <c r="D30" s="279"/>
      <c r="E30" s="279"/>
      <c r="F30" s="279"/>
      <c r="G30" s="280"/>
      <c r="H30" s="278">
        <f t="shared" si="0"/>
        <v>2</v>
      </c>
      <c r="I30" s="279">
        <v>1</v>
      </c>
      <c r="J30" s="279">
        <v>1</v>
      </c>
      <c r="K30" s="279">
        <v>0</v>
      </c>
      <c r="L30" s="279">
        <v>0</v>
      </c>
      <c r="M30" s="279">
        <f t="shared" si="1"/>
        <v>0</v>
      </c>
      <c r="N30" s="279">
        <v>0</v>
      </c>
      <c r="O30" s="279">
        <v>0</v>
      </c>
      <c r="P30" s="281">
        <f t="shared" si="2"/>
        <v>0</v>
      </c>
      <c r="Q30" s="282">
        <f t="shared" si="3"/>
        <v>1</v>
      </c>
      <c r="R30" s="283">
        <v>0</v>
      </c>
    </row>
    <row r="31" spans="1:18" s="275" customFormat="1" ht="11.25">
      <c r="A31" s="267"/>
      <c r="B31" s="268"/>
      <c r="C31" s="269">
        <v>440</v>
      </c>
      <c r="D31" s="270">
        <v>6539</v>
      </c>
      <c r="E31" s="270">
        <v>246</v>
      </c>
      <c r="F31" s="270">
        <v>3037</v>
      </c>
      <c r="G31" s="271">
        <v>2</v>
      </c>
      <c r="H31" s="269">
        <f t="shared" si="0"/>
        <v>34</v>
      </c>
      <c r="I31" s="270">
        <v>3</v>
      </c>
      <c r="J31" s="270">
        <v>21</v>
      </c>
      <c r="K31" s="270">
        <v>3</v>
      </c>
      <c r="L31" s="270">
        <v>7</v>
      </c>
      <c r="M31" s="270">
        <f t="shared" si="1"/>
        <v>10</v>
      </c>
      <c r="N31" s="270">
        <v>0</v>
      </c>
      <c r="O31" s="270">
        <v>0</v>
      </c>
      <c r="P31" s="272">
        <f t="shared" si="2"/>
        <v>0</v>
      </c>
      <c r="Q31" s="273">
        <f t="shared" si="3"/>
        <v>31</v>
      </c>
      <c r="R31" s="274">
        <v>1</v>
      </c>
    </row>
    <row r="32" spans="1:18" ht="11.25">
      <c r="A32" s="276"/>
      <c r="B32" s="277"/>
      <c r="C32" s="278"/>
      <c r="D32" s="279"/>
      <c r="E32" s="279"/>
      <c r="F32" s="279"/>
      <c r="G32" s="280"/>
      <c r="H32" s="278">
        <f t="shared" si="0"/>
        <v>1</v>
      </c>
      <c r="I32" s="279">
        <v>0</v>
      </c>
      <c r="J32" s="279">
        <v>1</v>
      </c>
      <c r="K32" s="279">
        <v>0</v>
      </c>
      <c r="L32" s="279">
        <v>0</v>
      </c>
      <c r="M32" s="279">
        <f t="shared" si="1"/>
        <v>0</v>
      </c>
      <c r="N32" s="279">
        <v>0</v>
      </c>
      <c r="O32" s="279">
        <v>0</v>
      </c>
      <c r="P32" s="281">
        <f t="shared" si="2"/>
        <v>0</v>
      </c>
      <c r="Q32" s="282">
        <f t="shared" si="3"/>
        <v>1</v>
      </c>
      <c r="R32" s="283">
        <v>0</v>
      </c>
    </row>
    <row r="33" spans="1:18" s="275" customFormat="1" ht="11.25">
      <c r="A33" s="267"/>
      <c r="B33" s="268"/>
      <c r="C33" s="269">
        <v>334</v>
      </c>
      <c r="D33" s="270">
        <v>6113</v>
      </c>
      <c r="E33" s="270">
        <v>196</v>
      </c>
      <c r="F33" s="270">
        <v>2926</v>
      </c>
      <c r="G33" s="271">
        <v>1</v>
      </c>
      <c r="H33" s="269">
        <f t="shared" si="0"/>
        <v>11</v>
      </c>
      <c r="I33" s="270">
        <v>1</v>
      </c>
      <c r="J33" s="270">
        <v>8</v>
      </c>
      <c r="K33" s="270">
        <v>2</v>
      </c>
      <c r="L33" s="270">
        <v>0</v>
      </c>
      <c r="M33" s="270">
        <f t="shared" si="1"/>
        <v>2</v>
      </c>
      <c r="N33" s="270">
        <v>0</v>
      </c>
      <c r="O33" s="270">
        <v>0</v>
      </c>
      <c r="P33" s="272">
        <f t="shared" si="2"/>
        <v>0</v>
      </c>
      <c r="Q33" s="273">
        <f t="shared" si="3"/>
        <v>10</v>
      </c>
      <c r="R33" s="274">
        <v>0</v>
      </c>
    </row>
    <row r="34" spans="1:18" ht="11.25">
      <c r="A34" s="276"/>
      <c r="B34" s="277"/>
      <c r="C34" s="278"/>
      <c r="D34" s="279"/>
      <c r="E34" s="279"/>
      <c r="F34" s="279"/>
      <c r="G34" s="280"/>
      <c r="H34" s="278">
        <f t="shared" si="0"/>
        <v>73</v>
      </c>
      <c r="I34" s="279">
        <v>14</v>
      </c>
      <c r="J34" s="279">
        <v>54</v>
      </c>
      <c r="K34" s="279">
        <v>0</v>
      </c>
      <c r="L34" s="279">
        <v>2</v>
      </c>
      <c r="M34" s="279">
        <f t="shared" si="1"/>
        <v>2</v>
      </c>
      <c r="N34" s="279">
        <v>1</v>
      </c>
      <c r="O34" s="279">
        <v>2</v>
      </c>
      <c r="P34" s="281">
        <f t="shared" si="2"/>
        <v>3</v>
      </c>
      <c r="Q34" s="282">
        <f t="shared" si="3"/>
        <v>59</v>
      </c>
      <c r="R34" s="283">
        <v>3</v>
      </c>
    </row>
    <row r="35" spans="1:18" s="275" customFormat="1" ht="11.25">
      <c r="A35" s="267"/>
      <c r="B35" s="268"/>
      <c r="C35" s="269">
        <v>14197</v>
      </c>
      <c r="D35" s="270">
        <v>124233</v>
      </c>
      <c r="E35" s="270">
        <v>6795</v>
      </c>
      <c r="F35" s="270">
        <v>54991</v>
      </c>
      <c r="G35" s="271">
        <v>28</v>
      </c>
      <c r="H35" s="269">
        <f t="shared" si="0"/>
        <v>208</v>
      </c>
      <c r="I35" s="270">
        <v>25</v>
      </c>
      <c r="J35" s="270">
        <v>173</v>
      </c>
      <c r="K35" s="270">
        <v>4</v>
      </c>
      <c r="L35" s="270">
        <v>4</v>
      </c>
      <c r="M35" s="270">
        <f t="shared" si="1"/>
        <v>8</v>
      </c>
      <c r="N35" s="270">
        <v>0</v>
      </c>
      <c r="O35" s="270">
        <v>2</v>
      </c>
      <c r="P35" s="272">
        <f t="shared" si="2"/>
        <v>2</v>
      </c>
      <c r="Q35" s="273">
        <f t="shared" si="3"/>
        <v>183</v>
      </c>
      <c r="R35" s="274">
        <v>0</v>
      </c>
    </row>
    <row r="36" spans="1:18" ht="11.25">
      <c r="A36" s="276"/>
      <c r="B36" s="277"/>
      <c r="C36" s="278"/>
      <c r="D36" s="279"/>
      <c r="E36" s="279"/>
      <c r="F36" s="279"/>
      <c r="G36" s="280"/>
      <c r="H36" s="278">
        <f t="shared" si="0"/>
        <v>22</v>
      </c>
      <c r="I36" s="279">
        <v>3</v>
      </c>
      <c r="J36" s="279">
        <v>15</v>
      </c>
      <c r="K36" s="279">
        <v>3</v>
      </c>
      <c r="L36" s="279">
        <v>0</v>
      </c>
      <c r="M36" s="279">
        <f t="shared" si="1"/>
        <v>3</v>
      </c>
      <c r="N36" s="279">
        <v>1</v>
      </c>
      <c r="O36" s="279">
        <v>0</v>
      </c>
      <c r="P36" s="281">
        <f t="shared" si="2"/>
        <v>1</v>
      </c>
      <c r="Q36" s="282">
        <f t="shared" si="3"/>
        <v>19</v>
      </c>
      <c r="R36" s="283">
        <v>2</v>
      </c>
    </row>
    <row r="37" spans="1:18" s="275" customFormat="1" ht="11.25">
      <c r="A37" s="267"/>
      <c r="B37" s="268"/>
      <c r="C37" s="269">
        <v>6276</v>
      </c>
      <c r="D37" s="270">
        <v>77466</v>
      </c>
      <c r="E37" s="270">
        <v>3335</v>
      </c>
      <c r="F37" s="270">
        <v>36027</v>
      </c>
      <c r="G37" s="271">
        <v>11</v>
      </c>
      <c r="H37" s="269">
        <f t="shared" si="0"/>
        <v>167</v>
      </c>
      <c r="I37" s="270">
        <v>29</v>
      </c>
      <c r="J37" s="270">
        <v>132</v>
      </c>
      <c r="K37" s="270">
        <v>5</v>
      </c>
      <c r="L37" s="270">
        <v>0</v>
      </c>
      <c r="M37" s="270">
        <f t="shared" si="1"/>
        <v>5</v>
      </c>
      <c r="N37" s="270">
        <v>0</v>
      </c>
      <c r="O37" s="270">
        <v>1</v>
      </c>
      <c r="P37" s="272">
        <f t="shared" si="2"/>
        <v>1</v>
      </c>
      <c r="Q37" s="273">
        <f t="shared" si="3"/>
        <v>138</v>
      </c>
      <c r="R37" s="274">
        <v>0</v>
      </c>
    </row>
    <row r="38" spans="1:18" ht="11.25">
      <c r="A38" s="276"/>
      <c r="B38" s="277"/>
      <c r="C38" s="278"/>
      <c r="D38" s="279"/>
      <c r="E38" s="279"/>
      <c r="F38" s="279"/>
      <c r="G38" s="280"/>
      <c r="H38" s="278">
        <f t="shared" si="0"/>
        <v>9</v>
      </c>
      <c r="I38" s="279">
        <v>1</v>
      </c>
      <c r="J38" s="279">
        <v>7</v>
      </c>
      <c r="K38" s="279">
        <v>0</v>
      </c>
      <c r="L38" s="279">
        <v>0</v>
      </c>
      <c r="M38" s="279">
        <f t="shared" si="1"/>
        <v>0</v>
      </c>
      <c r="N38" s="279">
        <v>0</v>
      </c>
      <c r="O38" s="279">
        <v>1</v>
      </c>
      <c r="P38" s="281">
        <f t="shared" si="2"/>
        <v>1</v>
      </c>
      <c r="Q38" s="282">
        <f t="shared" si="3"/>
        <v>8</v>
      </c>
      <c r="R38" s="283">
        <v>1</v>
      </c>
    </row>
    <row r="39" spans="1:18" s="275" customFormat="1" ht="11.25">
      <c r="A39" s="267"/>
      <c r="B39" s="268"/>
      <c r="C39" s="269">
        <v>1854</v>
      </c>
      <c r="D39" s="270">
        <v>34935</v>
      </c>
      <c r="E39" s="270">
        <v>1158</v>
      </c>
      <c r="F39" s="270">
        <v>18355</v>
      </c>
      <c r="G39" s="271">
        <v>3</v>
      </c>
      <c r="H39" s="269">
        <f t="shared" si="0"/>
        <v>38</v>
      </c>
      <c r="I39" s="270">
        <v>7</v>
      </c>
      <c r="J39" s="270">
        <v>28</v>
      </c>
      <c r="K39" s="270">
        <v>3</v>
      </c>
      <c r="L39" s="270">
        <v>0</v>
      </c>
      <c r="M39" s="270">
        <f t="shared" si="1"/>
        <v>3</v>
      </c>
      <c r="N39" s="270">
        <v>0</v>
      </c>
      <c r="O39" s="270">
        <v>0</v>
      </c>
      <c r="P39" s="272">
        <f t="shared" si="2"/>
        <v>0</v>
      </c>
      <c r="Q39" s="273">
        <f t="shared" si="3"/>
        <v>31</v>
      </c>
      <c r="R39" s="274">
        <v>0</v>
      </c>
    </row>
    <row r="40" spans="1:18" ht="11.25">
      <c r="A40" s="276"/>
      <c r="B40" s="277"/>
      <c r="C40" s="278"/>
      <c r="D40" s="279"/>
      <c r="E40" s="279"/>
      <c r="F40" s="279"/>
      <c r="G40" s="280"/>
      <c r="H40" s="278">
        <f t="shared" si="0"/>
        <v>30</v>
      </c>
      <c r="I40" s="279">
        <v>13</v>
      </c>
      <c r="J40" s="279">
        <v>12</v>
      </c>
      <c r="K40" s="279">
        <v>2</v>
      </c>
      <c r="L40" s="279">
        <v>2</v>
      </c>
      <c r="M40" s="279">
        <f t="shared" si="1"/>
        <v>4</v>
      </c>
      <c r="N40" s="279">
        <v>0</v>
      </c>
      <c r="O40" s="279">
        <v>1</v>
      </c>
      <c r="P40" s="281">
        <f t="shared" si="2"/>
        <v>1</v>
      </c>
      <c r="Q40" s="282">
        <f t="shared" si="3"/>
        <v>17</v>
      </c>
      <c r="R40" s="283">
        <v>3</v>
      </c>
    </row>
    <row r="41" spans="1:18" s="275" customFormat="1" ht="11.25">
      <c r="A41" s="267"/>
      <c r="B41" s="268"/>
      <c r="C41" s="269">
        <v>2750</v>
      </c>
      <c r="D41" s="270">
        <v>35166</v>
      </c>
      <c r="E41" s="270">
        <v>1481</v>
      </c>
      <c r="F41" s="270">
        <v>13843</v>
      </c>
      <c r="G41" s="271">
        <v>7</v>
      </c>
      <c r="H41" s="269">
        <f t="shared" si="0"/>
        <v>56</v>
      </c>
      <c r="I41" s="270">
        <v>10</v>
      </c>
      <c r="J41" s="270">
        <v>45</v>
      </c>
      <c r="K41" s="270">
        <v>1</v>
      </c>
      <c r="L41" s="270">
        <v>0</v>
      </c>
      <c r="M41" s="270">
        <f t="shared" si="1"/>
        <v>1</v>
      </c>
      <c r="N41" s="270">
        <v>0</v>
      </c>
      <c r="O41" s="270">
        <v>0</v>
      </c>
      <c r="P41" s="272">
        <f t="shared" si="2"/>
        <v>0</v>
      </c>
      <c r="Q41" s="273">
        <f t="shared" si="3"/>
        <v>46</v>
      </c>
      <c r="R41" s="274">
        <v>0</v>
      </c>
    </row>
    <row r="42" spans="1:18" ht="11.25">
      <c r="A42" s="276"/>
      <c r="B42" s="277"/>
      <c r="C42" s="278"/>
      <c r="D42" s="279"/>
      <c r="E42" s="279"/>
      <c r="F42" s="279"/>
      <c r="G42" s="280"/>
      <c r="H42" s="278">
        <f t="shared" si="0"/>
        <v>59</v>
      </c>
      <c r="I42" s="279">
        <v>20</v>
      </c>
      <c r="J42" s="279">
        <v>30</v>
      </c>
      <c r="K42" s="279">
        <v>3</v>
      </c>
      <c r="L42" s="279">
        <v>4</v>
      </c>
      <c r="M42" s="279">
        <f t="shared" si="1"/>
        <v>7</v>
      </c>
      <c r="N42" s="279">
        <v>0</v>
      </c>
      <c r="O42" s="279">
        <v>2</v>
      </c>
      <c r="P42" s="281">
        <f t="shared" si="2"/>
        <v>2</v>
      </c>
      <c r="Q42" s="282">
        <f t="shared" si="3"/>
        <v>39</v>
      </c>
      <c r="R42" s="283">
        <v>3</v>
      </c>
    </row>
    <row r="43" spans="1:18" s="275" customFormat="1" ht="11.25">
      <c r="A43" s="267"/>
      <c r="B43" s="268"/>
      <c r="C43" s="269">
        <v>3138</v>
      </c>
      <c r="D43" s="270">
        <v>113657</v>
      </c>
      <c r="E43" s="270">
        <v>1968</v>
      </c>
      <c r="F43" s="270">
        <v>54605</v>
      </c>
      <c r="G43" s="271">
        <v>1</v>
      </c>
      <c r="H43" s="269">
        <f t="shared" si="0"/>
        <v>171</v>
      </c>
      <c r="I43" s="270">
        <v>13</v>
      </c>
      <c r="J43" s="270">
        <v>146</v>
      </c>
      <c r="K43" s="270">
        <v>5</v>
      </c>
      <c r="L43" s="270">
        <v>6</v>
      </c>
      <c r="M43" s="270">
        <f t="shared" si="1"/>
        <v>11</v>
      </c>
      <c r="N43" s="270">
        <v>0</v>
      </c>
      <c r="O43" s="270">
        <v>1</v>
      </c>
      <c r="P43" s="272">
        <f t="shared" si="2"/>
        <v>1</v>
      </c>
      <c r="Q43" s="273">
        <f t="shared" si="3"/>
        <v>158</v>
      </c>
      <c r="R43" s="274">
        <v>0</v>
      </c>
    </row>
    <row r="44" spans="1:18" ht="11.25">
      <c r="A44" s="276"/>
      <c r="B44" s="277"/>
      <c r="C44" s="278"/>
      <c r="D44" s="279"/>
      <c r="E44" s="279"/>
      <c r="F44" s="279"/>
      <c r="G44" s="280"/>
      <c r="H44" s="278">
        <f t="shared" si="0"/>
        <v>22</v>
      </c>
      <c r="I44" s="279">
        <v>10</v>
      </c>
      <c r="J44" s="279">
        <v>11</v>
      </c>
      <c r="K44" s="279">
        <v>1</v>
      </c>
      <c r="L44" s="279">
        <v>0</v>
      </c>
      <c r="M44" s="279">
        <f t="shared" si="1"/>
        <v>1</v>
      </c>
      <c r="N44" s="279">
        <v>0</v>
      </c>
      <c r="O44" s="279">
        <v>0</v>
      </c>
      <c r="P44" s="281">
        <f t="shared" si="2"/>
        <v>0</v>
      </c>
      <c r="Q44" s="282">
        <f t="shared" si="3"/>
        <v>12</v>
      </c>
      <c r="R44" s="283">
        <v>3</v>
      </c>
    </row>
    <row r="45" spans="1:18" s="275" customFormat="1" ht="11.25">
      <c r="A45" s="267"/>
      <c r="B45" s="268"/>
      <c r="C45" s="269">
        <v>3408</v>
      </c>
      <c r="D45" s="270">
        <v>28274</v>
      </c>
      <c r="E45" s="270">
        <v>1590</v>
      </c>
      <c r="F45" s="270">
        <v>13494</v>
      </c>
      <c r="G45" s="271">
        <v>16</v>
      </c>
      <c r="H45" s="269">
        <f t="shared" si="0"/>
        <v>27</v>
      </c>
      <c r="I45" s="270">
        <v>5</v>
      </c>
      <c r="J45" s="270">
        <v>14</v>
      </c>
      <c r="K45" s="270">
        <v>4</v>
      </c>
      <c r="L45" s="270">
        <v>3</v>
      </c>
      <c r="M45" s="270">
        <f t="shared" si="1"/>
        <v>7</v>
      </c>
      <c r="N45" s="270">
        <v>0</v>
      </c>
      <c r="O45" s="270">
        <v>1</v>
      </c>
      <c r="P45" s="272">
        <f t="shared" si="2"/>
        <v>1</v>
      </c>
      <c r="Q45" s="273">
        <f t="shared" si="3"/>
        <v>22</v>
      </c>
      <c r="R45" s="274">
        <v>0</v>
      </c>
    </row>
    <row r="46" spans="1:18" ht="11.25">
      <c r="A46" s="276"/>
      <c r="B46" s="277"/>
      <c r="C46" s="278"/>
      <c r="D46" s="279"/>
      <c r="E46" s="279"/>
      <c r="F46" s="279"/>
      <c r="G46" s="280"/>
      <c r="H46" s="278">
        <f t="shared" si="0"/>
        <v>365</v>
      </c>
      <c r="I46" s="279">
        <f>SUM(I6:I45)-I47</f>
        <v>99</v>
      </c>
      <c r="J46" s="279">
        <f>SUM(J6:J45)-J47</f>
        <v>188</v>
      </c>
      <c r="K46" s="279">
        <f>SUM(K6:K45)-K47</f>
        <v>18</v>
      </c>
      <c r="L46" s="279">
        <f>SUM(L6:L45)-L47</f>
        <v>23</v>
      </c>
      <c r="M46" s="279">
        <f t="shared" si="1"/>
        <v>41</v>
      </c>
      <c r="N46" s="279">
        <f>SUM(N6:N45)-N47</f>
        <v>3</v>
      </c>
      <c r="O46" s="279">
        <f>SUM(O6:O45)-O47</f>
        <v>34</v>
      </c>
      <c r="P46" s="281">
        <f t="shared" si="2"/>
        <v>37</v>
      </c>
      <c r="Q46" s="282">
        <f>SUM(Q6,Q8,Q10,Q12,Q14,Q16,Q18,Q20,Q22,Q24,Q26,Q28,Q30,Q32,Q34,Q36,Q38,Q40,Q42,Q44)</f>
        <v>266</v>
      </c>
      <c r="R46" s="283">
        <f>SUM(R6:R45)-R47</f>
        <v>27</v>
      </c>
    </row>
    <row r="47" spans="1:18" s="275" customFormat="1" ht="12" thickBot="1">
      <c r="A47" s="284"/>
      <c r="B47" s="285"/>
      <c r="C47" s="286">
        <f>SUMIF($B6:$B45,"",C6:C45)</f>
        <v>40204</v>
      </c>
      <c r="D47" s="287">
        <f>SUMIF($B6:$B45,"",D6:D45)</f>
        <v>575973</v>
      </c>
      <c r="E47" s="287">
        <f>SUMIF($B6:$B45,"",E6:E45)</f>
        <v>21409</v>
      </c>
      <c r="F47" s="287">
        <f>SUMIF($B6:$B45,"",F6:F45)</f>
        <v>271093</v>
      </c>
      <c r="G47" s="288">
        <f>SUMIF($B6:$B45,"",G6:G45)</f>
        <v>108</v>
      </c>
      <c r="H47" s="286">
        <f t="shared" si="0"/>
        <v>1145</v>
      </c>
      <c r="I47" s="287">
        <f>SUM(I7,I9,I11,I13,I15,I17,I19,I21,I23,I25,I27,I29,I31,I33,I35,I37,I39,I41,I43,I45)</f>
        <v>143</v>
      </c>
      <c r="J47" s="287">
        <f>SUM(J7,J9,J11,J13,J15,J17,J19,J21,J23,J25,J27,J29,J31,J33,J35,J37,J39,J41,J43,J45)</f>
        <v>850</v>
      </c>
      <c r="K47" s="287">
        <f>SUM(K7,K9,K11,K13,K15,K17,K19,K21,K23,K25,K27,K29,K31,K33,K35,K37,K39,K41,K43,K45)</f>
        <v>66</v>
      </c>
      <c r="L47" s="287">
        <f>SUM(L7,L9,L11,L13,L15,L17,L19,L21,L23,L25,L27,L29,L31,L33,L35,L37,L39,L41,L43,L45)</f>
        <v>77</v>
      </c>
      <c r="M47" s="287">
        <f t="shared" si="1"/>
        <v>143</v>
      </c>
      <c r="N47" s="287">
        <f>SUM(N7,N9,N11,N13,N15,N17,N19,N21,N23,N25,N27,N29,N31,N33,N35,N37,N39,N41,N43,N45)</f>
        <v>0</v>
      </c>
      <c r="O47" s="287">
        <f>SUM(O7,O9,O11,O13,O15,O17,O19,O21,O23,O25,O27,O29,O31,O33,O35,O37,O39,O41,O43,O45)</f>
        <v>9</v>
      </c>
      <c r="P47" s="289">
        <f t="shared" si="2"/>
        <v>9</v>
      </c>
      <c r="Q47" s="290">
        <f>SUM(Q7,Q9,Q11,Q13,Q15,Q17,Q19,Q21,Q23,Q25,Q27,Q29,Q31,Q33,Q35,Q37,Q39,Q41,Q43,Q45)</f>
        <v>1002</v>
      </c>
      <c r="R47" s="291">
        <f>SUM(R7,R9,R11,R13,R15,R17,R19,R21,R23,R25,R27,R29,R31,R33,R35,R37,R39,R41,R43,R45)</f>
        <v>3</v>
      </c>
    </row>
    <row r="48" spans="1:18" ht="11.25">
      <c r="A48" s="259"/>
      <c r="B48" s="260"/>
      <c r="C48" s="279"/>
      <c r="D48" s="279"/>
      <c r="E48" s="279"/>
      <c r="F48" s="279"/>
      <c r="G48" s="280"/>
      <c r="H48" s="278">
        <f t="shared" si="0"/>
        <v>62</v>
      </c>
      <c r="I48" s="279">
        <v>16</v>
      </c>
      <c r="J48" s="279">
        <v>18</v>
      </c>
      <c r="K48" s="279">
        <v>5</v>
      </c>
      <c r="L48" s="279">
        <v>7</v>
      </c>
      <c r="M48" s="279">
        <f t="shared" si="1"/>
        <v>12</v>
      </c>
      <c r="N48" s="279">
        <v>9</v>
      </c>
      <c r="O48" s="279">
        <v>7</v>
      </c>
      <c r="P48" s="281">
        <f t="shared" si="2"/>
        <v>16</v>
      </c>
      <c r="Q48" s="282">
        <f aca="true" t="shared" si="4" ref="Q48:Q63">SUM(J48,M48,P48)</f>
        <v>46</v>
      </c>
      <c r="R48" s="283">
        <v>7</v>
      </c>
    </row>
    <row r="49" spans="1:18" s="275" customFormat="1" ht="11.25">
      <c r="A49" s="267"/>
      <c r="B49" s="268"/>
      <c r="C49" s="270">
        <v>5</v>
      </c>
      <c r="D49" s="270">
        <v>172</v>
      </c>
      <c r="E49" s="270">
        <v>4</v>
      </c>
      <c r="F49" s="270">
        <v>187</v>
      </c>
      <c r="G49" s="271">
        <v>0</v>
      </c>
      <c r="H49" s="269">
        <f t="shared" si="0"/>
        <v>0</v>
      </c>
      <c r="I49" s="270">
        <v>0</v>
      </c>
      <c r="J49" s="270">
        <v>0</v>
      </c>
      <c r="K49" s="270">
        <v>0</v>
      </c>
      <c r="L49" s="270">
        <v>0</v>
      </c>
      <c r="M49" s="270">
        <f t="shared" si="1"/>
        <v>0</v>
      </c>
      <c r="N49" s="270">
        <v>0</v>
      </c>
      <c r="O49" s="270">
        <v>0</v>
      </c>
      <c r="P49" s="272">
        <f t="shared" si="2"/>
        <v>0</v>
      </c>
      <c r="Q49" s="273">
        <f t="shared" si="4"/>
        <v>0</v>
      </c>
      <c r="R49" s="274">
        <v>0</v>
      </c>
    </row>
    <row r="50" spans="1:18" ht="11.25">
      <c r="A50" s="276"/>
      <c r="B50" s="277"/>
      <c r="C50" s="279"/>
      <c r="D50" s="279"/>
      <c r="E50" s="279"/>
      <c r="F50" s="279"/>
      <c r="G50" s="280"/>
      <c r="H50" s="278">
        <f t="shared" si="0"/>
        <v>3</v>
      </c>
      <c r="I50" s="279">
        <v>1</v>
      </c>
      <c r="J50" s="279">
        <v>1</v>
      </c>
      <c r="K50" s="279">
        <v>0</v>
      </c>
      <c r="L50" s="279">
        <v>1</v>
      </c>
      <c r="M50" s="279">
        <f t="shared" si="1"/>
        <v>1</v>
      </c>
      <c r="N50" s="279">
        <v>0</v>
      </c>
      <c r="O50" s="279">
        <v>0</v>
      </c>
      <c r="P50" s="281">
        <f t="shared" si="2"/>
        <v>0</v>
      </c>
      <c r="Q50" s="282">
        <f t="shared" si="4"/>
        <v>2</v>
      </c>
      <c r="R50" s="283">
        <v>1</v>
      </c>
    </row>
    <row r="51" spans="1:18" s="275" customFormat="1" ht="11.25">
      <c r="A51" s="267"/>
      <c r="B51" s="268"/>
      <c r="C51" s="270">
        <v>2</v>
      </c>
      <c r="D51" s="270">
        <v>10</v>
      </c>
      <c r="E51" s="270">
        <v>2</v>
      </c>
      <c r="F51" s="270">
        <v>10</v>
      </c>
      <c r="G51" s="271">
        <v>0</v>
      </c>
      <c r="H51" s="269">
        <f t="shared" si="0"/>
        <v>2</v>
      </c>
      <c r="I51" s="270">
        <v>2</v>
      </c>
      <c r="J51" s="270">
        <v>0</v>
      </c>
      <c r="K51" s="270">
        <v>0</v>
      </c>
      <c r="L51" s="270">
        <v>0</v>
      </c>
      <c r="M51" s="270">
        <f t="shared" si="1"/>
        <v>0</v>
      </c>
      <c r="N51" s="270">
        <v>0</v>
      </c>
      <c r="O51" s="270">
        <v>0</v>
      </c>
      <c r="P51" s="272">
        <f t="shared" si="2"/>
        <v>0</v>
      </c>
      <c r="Q51" s="273">
        <f t="shared" si="4"/>
        <v>0</v>
      </c>
      <c r="R51" s="274">
        <v>0</v>
      </c>
    </row>
    <row r="52" spans="1:18" ht="11.25">
      <c r="A52" s="276"/>
      <c r="B52" s="277"/>
      <c r="C52" s="279"/>
      <c r="D52" s="279"/>
      <c r="E52" s="279"/>
      <c r="F52" s="279"/>
      <c r="G52" s="280"/>
      <c r="H52" s="278">
        <f t="shared" si="0"/>
        <v>18</v>
      </c>
      <c r="I52" s="279">
        <v>3</v>
      </c>
      <c r="J52" s="279">
        <v>8</v>
      </c>
      <c r="K52" s="279">
        <v>2</v>
      </c>
      <c r="L52" s="279">
        <v>3</v>
      </c>
      <c r="M52" s="279">
        <f t="shared" si="1"/>
        <v>5</v>
      </c>
      <c r="N52" s="279">
        <v>0</v>
      </c>
      <c r="O52" s="279">
        <v>2</v>
      </c>
      <c r="P52" s="281">
        <f t="shared" si="2"/>
        <v>2</v>
      </c>
      <c r="Q52" s="282">
        <f t="shared" si="4"/>
        <v>15</v>
      </c>
      <c r="R52" s="283">
        <v>3</v>
      </c>
    </row>
    <row r="53" spans="1:18" s="275" customFormat="1" ht="11.25">
      <c r="A53" s="267"/>
      <c r="B53" s="268"/>
      <c r="C53" s="270">
        <v>781</v>
      </c>
      <c r="D53" s="270">
        <v>4646</v>
      </c>
      <c r="E53" s="270">
        <v>395</v>
      </c>
      <c r="F53" s="270">
        <v>2448</v>
      </c>
      <c r="G53" s="271">
        <v>2</v>
      </c>
      <c r="H53" s="269">
        <f t="shared" si="0"/>
        <v>58</v>
      </c>
      <c r="I53" s="270">
        <v>13</v>
      </c>
      <c r="J53" s="270">
        <v>38</v>
      </c>
      <c r="K53" s="270">
        <v>5</v>
      </c>
      <c r="L53" s="270">
        <v>1</v>
      </c>
      <c r="M53" s="270">
        <f t="shared" si="1"/>
        <v>6</v>
      </c>
      <c r="N53" s="270">
        <v>1</v>
      </c>
      <c r="O53" s="270">
        <v>0</v>
      </c>
      <c r="P53" s="272">
        <f t="shared" si="2"/>
        <v>1</v>
      </c>
      <c r="Q53" s="273">
        <f t="shared" si="4"/>
        <v>45</v>
      </c>
      <c r="R53" s="274">
        <v>0</v>
      </c>
    </row>
    <row r="54" spans="1:18" ht="11.25">
      <c r="A54" s="276"/>
      <c r="B54" s="277"/>
      <c r="C54" s="279"/>
      <c r="D54" s="279"/>
      <c r="E54" s="279"/>
      <c r="F54" s="279"/>
      <c r="G54" s="280"/>
      <c r="H54" s="278">
        <f t="shared" si="0"/>
        <v>0</v>
      </c>
      <c r="I54" s="279">
        <v>0</v>
      </c>
      <c r="J54" s="279">
        <v>0</v>
      </c>
      <c r="K54" s="279">
        <v>0</v>
      </c>
      <c r="L54" s="279">
        <v>0</v>
      </c>
      <c r="M54" s="279">
        <f t="shared" si="1"/>
        <v>0</v>
      </c>
      <c r="N54" s="279">
        <v>0</v>
      </c>
      <c r="O54" s="279">
        <v>0</v>
      </c>
      <c r="P54" s="281">
        <f t="shared" si="2"/>
        <v>0</v>
      </c>
      <c r="Q54" s="282">
        <f t="shared" si="4"/>
        <v>0</v>
      </c>
      <c r="R54" s="283">
        <v>0</v>
      </c>
    </row>
    <row r="55" spans="1:18" s="275" customFormat="1" ht="11.25">
      <c r="A55" s="267"/>
      <c r="B55" s="268"/>
      <c r="C55" s="270">
        <v>135</v>
      </c>
      <c r="D55" s="270">
        <v>595</v>
      </c>
      <c r="E55" s="270">
        <v>60</v>
      </c>
      <c r="F55" s="270">
        <v>341</v>
      </c>
      <c r="G55" s="271">
        <v>0</v>
      </c>
      <c r="H55" s="269">
        <f t="shared" si="0"/>
        <v>5</v>
      </c>
      <c r="I55" s="270">
        <v>1</v>
      </c>
      <c r="J55" s="270">
        <v>2</v>
      </c>
      <c r="K55" s="270">
        <v>2</v>
      </c>
      <c r="L55" s="270">
        <v>0</v>
      </c>
      <c r="M55" s="270">
        <f t="shared" si="1"/>
        <v>2</v>
      </c>
      <c r="N55" s="270">
        <v>0</v>
      </c>
      <c r="O55" s="270">
        <v>0</v>
      </c>
      <c r="P55" s="272">
        <f t="shared" si="2"/>
        <v>0</v>
      </c>
      <c r="Q55" s="273">
        <f t="shared" si="4"/>
        <v>4</v>
      </c>
      <c r="R55" s="274">
        <v>0</v>
      </c>
    </row>
    <row r="56" spans="1:18" ht="11.25">
      <c r="A56" s="276"/>
      <c r="B56" s="277"/>
      <c r="C56" s="279"/>
      <c r="D56" s="279"/>
      <c r="E56" s="279"/>
      <c r="F56" s="279"/>
      <c r="G56" s="280"/>
      <c r="H56" s="278">
        <f t="shared" si="0"/>
        <v>2</v>
      </c>
      <c r="I56" s="279">
        <v>1</v>
      </c>
      <c r="J56" s="279">
        <v>1</v>
      </c>
      <c r="K56" s="279">
        <v>0</v>
      </c>
      <c r="L56" s="279">
        <v>0</v>
      </c>
      <c r="M56" s="279">
        <f t="shared" si="1"/>
        <v>0</v>
      </c>
      <c r="N56" s="279">
        <v>0</v>
      </c>
      <c r="O56" s="279">
        <v>0</v>
      </c>
      <c r="P56" s="281">
        <f t="shared" si="2"/>
        <v>0</v>
      </c>
      <c r="Q56" s="282">
        <f t="shared" si="4"/>
        <v>1</v>
      </c>
      <c r="R56" s="283">
        <v>0</v>
      </c>
    </row>
    <row r="57" spans="1:18" s="275" customFormat="1" ht="11.25">
      <c r="A57" s="267"/>
      <c r="B57" s="268"/>
      <c r="C57" s="270">
        <v>76</v>
      </c>
      <c r="D57" s="270">
        <v>465</v>
      </c>
      <c r="E57" s="270">
        <v>36</v>
      </c>
      <c r="F57" s="270">
        <v>259</v>
      </c>
      <c r="G57" s="271">
        <v>0</v>
      </c>
      <c r="H57" s="269">
        <f t="shared" si="0"/>
        <v>2</v>
      </c>
      <c r="I57" s="270">
        <v>0</v>
      </c>
      <c r="J57" s="270">
        <v>1</v>
      </c>
      <c r="K57" s="270">
        <v>1</v>
      </c>
      <c r="L57" s="270">
        <v>0</v>
      </c>
      <c r="M57" s="270">
        <f t="shared" si="1"/>
        <v>1</v>
      </c>
      <c r="N57" s="270">
        <v>0</v>
      </c>
      <c r="O57" s="270">
        <v>0</v>
      </c>
      <c r="P57" s="272">
        <f t="shared" si="2"/>
        <v>0</v>
      </c>
      <c r="Q57" s="273">
        <f t="shared" si="4"/>
        <v>2</v>
      </c>
      <c r="R57" s="274">
        <v>0</v>
      </c>
    </row>
    <row r="58" spans="1:18" ht="11.25">
      <c r="A58" s="276"/>
      <c r="B58" s="277"/>
      <c r="C58" s="279"/>
      <c r="D58" s="279"/>
      <c r="E58" s="279"/>
      <c r="F58" s="279"/>
      <c r="G58" s="280"/>
      <c r="H58" s="278">
        <f t="shared" si="0"/>
        <v>5</v>
      </c>
      <c r="I58" s="279">
        <v>1</v>
      </c>
      <c r="J58" s="279">
        <v>2</v>
      </c>
      <c r="K58" s="279">
        <v>2</v>
      </c>
      <c r="L58" s="279">
        <v>0</v>
      </c>
      <c r="M58" s="279">
        <f t="shared" si="1"/>
        <v>2</v>
      </c>
      <c r="N58" s="279">
        <v>0</v>
      </c>
      <c r="O58" s="279">
        <v>0</v>
      </c>
      <c r="P58" s="281">
        <f t="shared" si="2"/>
        <v>0</v>
      </c>
      <c r="Q58" s="282">
        <f t="shared" si="4"/>
        <v>4</v>
      </c>
      <c r="R58" s="283">
        <v>2</v>
      </c>
    </row>
    <row r="59" spans="1:18" s="275" customFormat="1" ht="11.25">
      <c r="A59" s="267"/>
      <c r="B59" s="268"/>
      <c r="C59" s="270">
        <v>11</v>
      </c>
      <c r="D59" s="270">
        <v>611</v>
      </c>
      <c r="E59" s="270">
        <v>7</v>
      </c>
      <c r="F59" s="270">
        <v>222</v>
      </c>
      <c r="G59" s="271">
        <v>0</v>
      </c>
      <c r="H59" s="269">
        <f t="shared" si="0"/>
        <v>5</v>
      </c>
      <c r="I59" s="270">
        <v>0</v>
      </c>
      <c r="J59" s="270">
        <v>5</v>
      </c>
      <c r="K59" s="270">
        <v>0</v>
      </c>
      <c r="L59" s="270">
        <v>0</v>
      </c>
      <c r="M59" s="270">
        <f t="shared" si="1"/>
        <v>0</v>
      </c>
      <c r="N59" s="270">
        <v>0</v>
      </c>
      <c r="O59" s="270">
        <v>0</v>
      </c>
      <c r="P59" s="272">
        <f t="shared" si="2"/>
        <v>0</v>
      </c>
      <c r="Q59" s="273">
        <f t="shared" si="4"/>
        <v>5</v>
      </c>
      <c r="R59" s="274">
        <v>0</v>
      </c>
    </row>
    <row r="60" spans="1:18" ht="11.25">
      <c r="A60" s="276"/>
      <c r="B60" s="277"/>
      <c r="C60" s="279"/>
      <c r="D60" s="279"/>
      <c r="E60" s="279"/>
      <c r="F60" s="279"/>
      <c r="G60" s="280"/>
      <c r="H60" s="278">
        <f t="shared" si="0"/>
        <v>0</v>
      </c>
      <c r="I60" s="279">
        <v>0</v>
      </c>
      <c r="J60" s="279">
        <v>0</v>
      </c>
      <c r="K60" s="279">
        <v>0</v>
      </c>
      <c r="L60" s="279">
        <v>0</v>
      </c>
      <c r="M60" s="279">
        <f t="shared" si="1"/>
        <v>0</v>
      </c>
      <c r="N60" s="279">
        <v>0</v>
      </c>
      <c r="O60" s="279">
        <v>0</v>
      </c>
      <c r="P60" s="281">
        <f t="shared" si="2"/>
        <v>0</v>
      </c>
      <c r="Q60" s="282">
        <f t="shared" si="4"/>
        <v>0</v>
      </c>
      <c r="R60" s="283">
        <v>0</v>
      </c>
    </row>
    <row r="61" spans="1:18" s="275" customFormat="1" ht="11.25">
      <c r="A61" s="267"/>
      <c r="B61" s="268"/>
      <c r="C61" s="270">
        <v>3</v>
      </c>
      <c r="D61" s="270">
        <v>25</v>
      </c>
      <c r="E61" s="270">
        <v>3</v>
      </c>
      <c r="F61" s="270">
        <v>28</v>
      </c>
      <c r="G61" s="271">
        <v>0</v>
      </c>
      <c r="H61" s="269">
        <f t="shared" si="0"/>
        <v>0</v>
      </c>
      <c r="I61" s="270">
        <v>0</v>
      </c>
      <c r="J61" s="270">
        <v>0</v>
      </c>
      <c r="K61" s="270">
        <v>0</v>
      </c>
      <c r="L61" s="270">
        <v>0</v>
      </c>
      <c r="M61" s="270">
        <f t="shared" si="1"/>
        <v>0</v>
      </c>
      <c r="N61" s="270">
        <v>0</v>
      </c>
      <c r="O61" s="270">
        <v>0</v>
      </c>
      <c r="P61" s="272">
        <f t="shared" si="2"/>
        <v>0</v>
      </c>
      <c r="Q61" s="273">
        <f t="shared" si="4"/>
        <v>0</v>
      </c>
      <c r="R61" s="274">
        <v>0</v>
      </c>
    </row>
    <row r="62" spans="1:18" ht="11.25">
      <c r="A62" s="276"/>
      <c r="B62" s="277"/>
      <c r="C62" s="279"/>
      <c r="D62" s="279"/>
      <c r="E62" s="279"/>
      <c r="F62" s="279"/>
      <c r="G62" s="280"/>
      <c r="H62" s="278">
        <f t="shared" si="0"/>
        <v>3</v>
      </c>
      <c r="I62" s="279">
        <v>1</v>
      </c>
      <c r="J62" s="279">
        <v>1</v>
      </c>
      <c r="K62" s="279">
        <v>1</v>
      </c>
      <c r="L62" s="279">
        <v>0</v>
      </c>
      <c r="M62" s="279">
        <f t="shared" si="1"/>
        <v>1</v>
      </c>
      <c r="N62" s="279">
        <v>0</v>
      </c>
      <c r="O62" s="279">
        <v>0</v>
      </c>
      <c r="P62" s="281">
        <f t="shared" si="2"/>
        <v>0</v>
      </c>
      <c r="Q62" s="282">
        <f t="shared" si="4"/>
        <v>2</v>
      </c>
      <c r="R62" s="283">
        <v>2</v>
      </c>
    </row>
    <row r="63" spans="1:18" s="275" customFormat="1" ht="11.25">
      <c r="A63" s="267"/>
      <c r="B63" s="268"/>
      <c r="C63" s="270">
        <v>166</v>
      </c>
      <c r="D63" s="270">
        <v>2625</v>
      </c>
      <c r="E63" s="270">
        <v>110</v>
      </c>
      <c r="F63" s="270">
        <v>1130</v>
      </c>
      <c r="G63" s="271">
        <v>1</v>
      </c>
      <c r="H63" s="269">
        <f t="shared" si="0"/>
        <v>7</v>
      </c>
      <c r="I63" s="270">
        <v>0</v>
      </c>
      <c r="J63" s="270">
        <v>6</v>
      </c>
      <c r="K63" s="270">
        <v>1</v>
      </c>
      <c r="L63" s="270">
        <v>0</v>
      </c>
      <c r="M63" s="270">
        <f t="shared" si="1"/>
        <v>1</v>
      </c>
      <c r="N63" s="270">
        <v>0</v>
      </c>
      <c r="O63" s="270">
        <v>0</v>
      </c>
      <c r="P63" s="272">
        <f t="shared" si="2"/>
        <v>0</v>
      </c>
      <c r="Q63" s="273">
        <f t="shared" si="4"/>
        <v>7</v>
      </c>
      <c r="R63" s="274">
        <v>0</v>
      </c>
    </row>
    <row r="64" spans="1:18" ht="11.25">
      <c r="A64" s="276"/>
      <c r="B64" s="277"/>
      <c r="C64" s="279"/>
      <c r="D64" s="279"/>
      <c r="E64" s="279"/>
      <c r="F64" s="279"/>
      <c r="G64" s="280"/>
      <c r="H64" s="278">
        <f t="shared" si="0"/>
        <v>93</v>
      </c>
      <c r="I64" s="279">
        <f>SUM(I48:I63)-I65</f>
        <v>23</v>
      </c>
      <c r="J64" s="279">
        <f>SUM(J48:J63)-J65</f>
        <v>31</v>
      </c>
      <c r="K64" s="279">
        <f>SUM(K48:K63)-K65</f>
        <v>10</v>
      </c>
      <c r="L64" s="279">
        <f>SUM(L48:L63)-L65</f>
        <v>11</v>
      </c>
      <c r="M64" s="279">
        <f t="shared" si="1"/>
        <v>21</v>
      </c>
      <c r="N64" s="279">
        <f>SUM(N48:N63)-N65</f>
        <v>9</v>
      </c>
      <c r="O64" s="279">
        <f>SUM(O48:O63)-O65</f>
        <v>9</v>
      </c>
      <c r="P64" s="281">
        <f t="shared" si="2"/>
        <v>18</v>
      </c>
      <c r="Q64" s="282">
        <f>SUM(Q48,Q50,Q52,Q54,Q56,Q58,Q60,Q62)</f>
        <v>70</v>
      </c>
      <c r="R64" s="283">
        <f>SUM(R48:R63)-R65</f>
        <v>15</v>
      </c>
    </row>
    <row r="65" spans="1:18" s="275" customFormat="1" ht="12" thickBot="1">
      <c r="A65" s="284"/>
      <c r="B65" s="285"/>
      <c r="C65" s="292">
        <f>SUMIF($B48:$B63,"",C48:C63)</f>
        <v>1179</v>
      </c>
      <c r="D65" s="292">
        <f>SUMIF($B48:$B63,"",D48:D63)</f>
        <v>9149</v>
      </c>
      <c r="E65" s="292">
        <f>SUMIF($B48:$B63,"",E48:E63)</f>
        <v>617</v>
      </c>
      <c r="F65" s="292">
        <f>SUMIF($B48:$B63,"",F48:F63)</f>
        <v>4625</v>
      </c>
      <c r="G65" s="293">
        <f>SUMIF($B48:$B63,"",G48:G63)</f>
        <v>3</v>
      </c>
      <c r="H65" s="294">
        <f t="shared" si="0"/>
        <v>79</v>
      </c>
      <c r="I65" s="292">
        <f>SUM(I49,I51,I53,I55,I57,I59,I61,I63)</f>
        <v>16</v>
      </c>
      <c r="J65" s="292">
        <f>SUM(J49,J51,J53,J55,J57,J59,J61,J63)</f>
        <v>52</v>
      </c>
      <c r="K65" s="292">
        <f>SUM(K49,K51,K53,K55,K57,K59,K61,K63)</f>
        <v>9</v>
      </c>
      <c r="L65" s="292">
        <f>SUM(L49,L51,L53,L55,L57,L59,L61,L63)</f>
        <v>1</v>
      </c>
      <c r="M65" s="292">
        <f t="shared" si="1"/>
        <v>10</v>
      </c>
      <c r="N65" s="292">
        <f>SUM(N49,N51,N53,N55,N57,N59,N61,N63)</f>
        <v>1</v>
      </c>
      <c r="O65" s="292">
        <f>SUM(O49,O51,O53,O55,O57,O59,O61,O63)</f>
        <v>0</v>
      </c>
      <c r="P65" s="295">
        <f t="shared" si="2"/>
        <v>1</v>
      </c>
      <c r="Q65" s="296">
        <f>SUM(Q49,Q51,Q53,Q55,Q57,Q59,Q61,Q63)</f>
        <v>63</v>
      </c>
      <c r="R65" s="297">
        <f>SUM(R49,R51,R53,R55,R57,R59,R61,R63)</f>
        <v>0</v>
      </c>
    </row>
    <row r="66" spans="1:18" ht="11.25">
      <c r="A66" s="276"/>
      <c r="B66" s="277"/>
      <c r="C66" s="261"/>
      <c r="D66" s="262"/>
      <c r="E66" s="262"/>
      <c r="F66" s="262"/>
      <c r="G66" s="263"/>
      <c r="H66" s="261">
        <f t="shared" si="0"/>
        <v>102</v>
      </c>
      <c r="I66" s="262">
        <v>71</v>
      </c>
      <c r="J66" s="262">
        <v>22</v>
      </c>
      <c r="K66" s="262">
        <v>7</v>
      </c>
      <c r="L66" s="262">
        <v>2</v>
      </c>
      <c r="M66" s="262">
        <f t="shared" si="1"/>
        <v>9</v>
      </c>
      <c r="N66" s="262">
        <v>0</v>
      </c>
      <c r="O66" s="262">
        <v>0</v>
      </c>
      <c r="P66" s="264">
        <f t="shared" si="2"/>
        <v>0</v>
      </c>
      <c r="Q66" s="265">
        <f aca="true" t="shared" si="5" ref="Q66:Q71">SUM(J66,M66,P66)</f>
        <v>31</v>
      </c>
      <c r="R66" s="266">
        <v>6</v>
      </c>
    </row>
    <row r="67" spans="1:18" s="275" customFormat="1" ht="11.25">
      <c r="A67" s="267"/>
      <c r="B67" s="268"/>
      <c r="C67" s="269">
        <v>289</v>
      </c>
      <c r="D67" s="270">
        <v>3854</v>
      </c>
      <c r="E67" s="270">
        <v>161</v>
      </c>
      <c r="F67" s="270">
        <v>3513</v>
      </c>
      <c r="G67" s="271">
        <v>1</v>
      </c>
      <c r="H67" s="269">
        <f t="shared" si="0"/>
        <v>10</v>
      </c>
      <c r="I67" s="270">
        <v>6</v>
      </c>
      <c r="J67" s="270">
        <v>3</v>
      </c>
      <c r="K67" s="270">
        <v>0</v>
      </c>
      <c r="L67" s="270">
        <v>1</v>
      </c>
      <c r="M67" s="270">
        <f t="shared" si="1"/>
        <v>1</v>
      </c>
      <c r="N67" s="270">
        <v>0</v>
      </c>
      <c r="O67" s="270">
        <v>0</v>
      </c>
      <c r="P67" s="272">
        <f t="shared" si="2"/>
        <v>0</v>
      </c>
      <c r="Q67" s="273">
        <f t="shared" si="5"/>
        <v>4</v>
      </c>
      <c r="R67" s="274">
        <v>0</v>
      </c>
    </row>
    <row r="68" spans="1:18" ht="11.25">
      <c r="A68" s="276"/>
      <c r="B68" s="277"/>
      <c r="C68" s="278"/>
      <c r="D68" s="279"/>
      <c r="E68" s="279"/>
      <c r="F68" s="279"/>
      <c r="G68" s="280"/>
      <c r="H68" s="278">
        <f t="shared" si="0"/>
        <v>195</v>
      </c>
      <c r="I68" s="279">
        <v>87</v>
      </c>
      <c r="J68" s="279">
        <v>49</v>
      </c>
      <c r="K68" s="279">
        <v>19</v>
      </c>
      <c r="L68" s="279">
        <v>15</v>
      </c>
      <c r="M68" s="279">
        <f t="shared" si="1"/>
        <v>34</v>
      </c>
      <c r="N68" s="279">
        <v>3</v>
      </c>
      <c r="O68" s="279">
        <v>22</v>
      </c>
      <c r="P68" s="281">
        <f t="shared" si="2"/>
        <v>25</v>
      </c>
      <c r="Q68" s="282">
        <f t="shared" si="5"/>
        <v>108</v>
      </c>
      <c r="R68" s="283">
        <v>12</v>
      </c>
    </row>
    <row r="69" spans="1:18" s="275" customFormat="1" ht="12" thickBot="1">
      <c r="A69" s="284"/>
      <c r="B69" s="285"/>
      <c r="C69" s="286">
        <v>3648</v>
      </c>
      <c r="D69" s="287">
        <v>34589</v>
      </c>
      <c r="E69" s="287">
        <v>1973</v>
      </c>
      <c r="F69" s="287">
        <v>18101</v>
      </c>
      <c r="G69" s="288">
        <v>18</v>
      </c>
      <c r="H69" s="286">
        <f t="shared" si="0"/>
        <v>140</v>
      </c>
      <c r="I69" s="287">
        <v>20</v>
      </c>
      <c r="J69" s="287">
        <v>88</v>
      </c>
      <c r="K69" s="287">
        <v>16</v>
      </c>
      <c r="L69" s="287">
        <v>14</v>
      </c>
      <c r="M69" s="287">
        <f t="shared" si="1"/>
        <v>30</v>
      </c>
      <c r="N69" s="287">
        <v>0</v>
      </c>
      <c r="O69" s="287">
        <v>2</v>
      </c>
      <c r="P69" s="289">
        <f t="shared" si="2"/>
        <v>2</v>
      </c>
      <c r="Q69" s="290">
        <f t="shared" si="5"/>
        <v>120</v>
      </c>
      <c r="R69" s="291">
        <v>1</v>
      </c>
    </row>
    <row r="70" spans="1:18" ht="11.25">
      <c r="A70" s="298"/>
      <c r="B70" s="299"/>
      <c r="C70" s="279"/>
      <c r="D70" s="279"/>
      <c r="E70" s="279"/>
      <c r="F70" s="279"/>
      <c r="G70" s="280"/>
      <c r="H70" s="278">
        <f>I70+J70+M70+P70</f>
        <v>25</v>
      </c>
      <c r="I70" s="279">
        <v>6</v>
      </c>
      <c r="J70" s="279">
        <v>12</v>
      </c>
      <c r="K70" s="279">
        <v>0</v>
      </c>
      <c r="L70" s="279">
        <v>4</v>
      </c>
      <c r="M70" s="279">
        <f>K70+L70</f>
        <v>4</v>
      </c>
      <c r="N70" s="279">
        <v>0</v>
      </c>
      <c r="O70" s="279">
        <v>3</v>
      </c>
      <c r="P70" s="281">
        <f>N70+O70</f>
        <v>3</v>
      </c>
      <c r="Q70" s="282">
        <f t="shared" si="5"/>
        <v>19</v>
      </c>
      <c r="R70" s="283">
        <v>4</v>
      </c>
    </row>
    <row r="71" spans="1:18" s="275" customFormat="1" ht="12" thickBot="1">
      <c r="A71" s="300"/>
      <c r="B71" s="301"/>
      <c r="C71" s="292">
        <v>3845</v>
      </c>
      <c r="D71" s="292">
        <v>42303</v>
      </c>
      <c r="E71" s="292">
        <v>2226</v>
      </c>
      <c r="F71" s="292">
        <v>21652</v>
      </c>
      <c r="G71" s="293">
        <v>18</v>
      </c>
      <c r="H71" s="294">
        <f>I71+J71+M71+P71</f>
        <v>27</v>
      </c>
      <c r="I71" s="292">
        <v>5</v>
      </c>
      <c r="J71" s="292">
        <v>18</v>
      </c>
      <c r="K71" s="292">
        <v>1</v>
      </c>
      <c r="L71" s="292">
        <v>2</v>
      </c>
      <c r="M71" s="292">
        <f>K71+L71</f>
        <v>3</v>
      </c>
      <c r="N71" s="292">
        <v>0</v>
      </c>
      <c r="O71" s="292">
        <v>1</v>
      </c>
      <c r="P71" s="295">
        <f>N71+O71</f>
        <v>1</v>
      </c>
      <c r="Q71" s="296">
        <f t="shared" si="5"/>
        <v>22</v>
      </c>
      <c r="R71" s="297">
        <v>0</v>
      </c>
    </row>
    <row r="72" spans="1:18" ht="11.25">
      <c r="A72" s="242"/>
      <c r="B72" s="299"/>
      <c r="C72" s="261"/>
      <c r="D72" s="262"/>
      <c r="E72" s="262"/>
      <c r="F72" s="262"/>
      <c r="G72" s="263"/>
      <c r="H72" s="261">
        <f>I72+J72+M72+P72</f>
        <v>780</v>
      </c>
      <c r="I72" s="262">
        <f aca="true" t="shared" si="6" ref="I72:L73">I70+I68+I66+I64+I46</f>
        <v>286</v>
      </c>
      <c r="J72" s="262">
        <f t="shared" si="6"/>
        <v>302</v>
      </c>
      <c r="K72" s="262">
        <f t="shared" si="6"/>
        <v>54</v>
      </c>
      <c r="L72" s="262">
        <f t="shared" si="6"/>
        <v>55</v>
      </c>
      <c r="M72" s="262">
        <f>K72+L72</f>
        <v>109</v>
      </c>
      <c r="N72" s="262">
        <f>N70+N68+N66+N64+N46</f>
        <v>15</v>
      </c>
      <c r="O72" s="262">
        <f>O70+O68+O66+O64+O46</f>
        <v>68</v>
      </c>
      <c r="P72" s="264">
        <f>N72+O72</f>
        <v>83</v>
      </c>
      <c r="Q72" s="265">
        <f>J72+M72+P72</f>
        <v>494</v>
      </c>
      <c r="R72" s="266">
        <f>R70+R68+R66+R64+R46</f>
        <v>64</v>
      </c>
    </row>
    <row r="73" spans="1:18" s="275" customFormat="1" ht="12" thickBot="1">
      <c r="A73" s="302"/>
      <c r="B73" s="303"/>
      <c r="C73" s="286">
        <f>C71+C69+C67+C65+C47</f>
        <v>49165</v>
      </c>
      <c r="D73" s="287">
        <f>D71+D69+D67+D65+D47</f>
        <v>665868</v>
      </c>
      <c r="E73" s="287">
        <f>E71+E69+E67+E65+E47</f>
        <v>26386</v>
      </c>
      <c r="F73" s="287">
        <f>F71+F69+F67+F65+F47</f>
        <v>318984</v>
      </c>
      <c r="G73" s="288">
        <f>G71+G69+G67+G65+G47</f>
        <v>148</v>
      </c>
      <c r="H73" s="286">
        <f>I73+J73+M73+P73</f>
        <v>1401</v>
      </c>
      <c r="I73" s="287">
        <f t="shared" si="6"/>
        <v>190</v>
      </c>
      <c r="J73" s="287">
        <f t="shared" si="6"/>
        <v>1011</v>
      </c>
      <c r="K73" s="287">
        <f t="shared" si="6"/>
        <v>92</v>
      </c>
      <c r="L73" s="287">
        <f t="shared" si="6"/>
        <v>95</v>
      </c>
      <c r="M73" s="287">
        <f>K73+L73</f>
        <v>187</v>
      </c>
      <c r="N73" s="287">
        <f>N71+N69+N67+N65+N47</f>
        <v>1</v>
      </c>
      <c r="O73" s="287">
        <f>O71+O69+O67+O65+O47</f>
        <v>12</v>
      </c>
      <c r="P73" s="289">
        <f>N73+O73</f>
        <v>13</v>
      </c>
      <c r="Q73" s="290">
        <f>J73+M73+P73</f>
        <v>1211</v>
      </c>
      <c r="R73" s="291">
        <f>R71+R69+R67+R65+R47</f>
        <v>4</v>
      </c>
    </row>
    <row r="74" spans="1:18" ht="11.25">
      <c r="A74" s="304" t="s">
        <v>258</v>
      </c>
      <c r="B74" s="304"/>
      <c r="C74" s="304"/>
      <c r="D74" s="304"/>
      <c r="E74" s="304"/>
      <c r="F74" s="304"/>
      <c r="G74" s="304"/>
      <c r="H74" s="304" t="s">
        <v>259</v>
      </c>
      <c r="I74" s="304"/>
      <c r="J74" s="304"/>
      <c r="K74" s="304"/>
      <c r="L74" s="304"/>
      <c r="M74" s="304"/>
      <c r="N74" s="304"/>
      <c r="O74" s="304"/>
      <c r="P74" s="304"/>
      <c r="Q74" s="304"/>
      <c r="R74" s="304"/>
    </row>
    <row r="75" spans="1:18" ht="11.25">
      <c r="A75" s="304" t="s">
        <v>260</v>
      </c>
      <c r="B75" s="304"/>
      <c r="C75" s="304"/>
      <c r="D75" s="304"/>
      <c r="E75" s="304"/>
      <c r="F75" s="304"/>
      <c r="G75" s="304"/>
      <c r="H75" s="304" t="s">
        <v>261</v>
      </c>
      <c r="I75" s="304"/>
      <c r="J75" s="304"/>
      <c r="K75" s="304"/>
      <c r="L75" s="304"/>
      <c r="M75" s="304"/>
      <c r="N75" s="304"/>
      <c r="O75" s="304"/>
      <c r="P75" s="304"/>
      <c r="Q75" s="304"/>
      <c r="R75" s="304"/>
    </row>
    <row r="76" spans="1:18" ht="11.25">
      <c r="A76" s="304"/>
      <c r="B76" s="304"/>
      <c r="C76" s="304"/>
      <c r="D76" s="304"/>
      <c r="E76" s="304"/>
      <c r="F76" s="304"/>
      <c r="G76" s="304"/>
      <c r="H76" s="304" t="s">
        <v>262</v>
      </c>
      <c r="I76" s="304"/>
      <c r="J76" s="304"/>
      <c r="K76" s="304"/>
      <c r="L76" s="304"/>
      <c r="M76" s="304"/>
      <c r="N76" s="304"/>
      <c r="O76" s="304"/>
      <c r="P76" s="304"/>
      <c r="Q76" s="304"/>
      <c r="R76" s="304"/>
    </row>
    <row r="77" spans="1:18" ht="11.25">
      <c r="A77" s="304"/>
      <c r="B77" s="304"/>
      <c r="C77" s="304"/>
      <c r="D77" s="304"/>
      <c r="E77" s="304"/>
      <c r="F77" s="304"/>
      <c r="G77" s="304"/>
      <c r="H77" s="304" t="s">
        <v>263</v>
      </c>
      <c r="I77" s="304"/>
      <c r="J77" s="304"/>
      <c r="K77" s="304"/>
      <c r="L77" s="304"/>
      <c r="M77" s="304"/>
      <c r="N77" s="304"/>
      <c r="O77" s="304"/>
      <c r="P77" s="304"/>
      <c r="Q77" s="304"/>
      <c r="R77" s="304"/>
    </row>
    <row r="78" spans="1:18" ht="11.25">
      <c r="A78" s="305"/>
      <c r="B78" s="305"/>
      <c r="C78" s="305"/>
      <c r="D78" s="305"/>
      <c r="E78" s="305"/>
      <c r="F78" s="305"/>
      <c r="G78" s="305"/>
      <c r="H78" s="305"/>
      <c r="I78" s="305"/>
      <c r="J78" s="305"/>
      <c r="K78" s="305"/>
      <c r="L78" s="305"/>
      <c r="M78" s="305"/>
      <c r="N78" s="305"/>
      <c r="O78" s="305"/>
      <c r="P78" s="305"/>
      <c r="Q78" s="305"/>
      <c r="R78" s="305"/>
    </row>
  </sheetData>
  <sheetProtection/>
  <mergeCells count="13">
    <mergeCell ref="J4:J5"/>
    <mergeCell ref="K4:M4"/>
    <mergeCell ref="N4:P4"/>
    <mergeCell ref="A1:Q2"/>
    <mergeCell ref="Q3:Q5"/>
    <mergeCell ref="R3:R5"/>
    <mergeCell ref="C4:C5"/>
    <mergeCell ref="D4:D5"/>
    <mergeCell ref="E4:E5"/>
    <mergeCell ref="F4:F5"/>
    <mergeCell ref="G4:G5"/>
    <mergeCell ref="H4:H5"/>
    <mergeCell ref="I4:I5"/>
  </mergeCells>
  <printOptions horizontalCentered="1" verticalCentered="1"/>
  <pageMargins left="0.25" right="0.25" top="0.75" bottom="0.75" header="0.3" footer="0.3"/>
  <pageSetup horizontalDpi="600" verticalDpi="600" orientation="landscape" pageOrder="overThenDown" paperSize="8" scale="78" r:id="rId2"/>
  <rowBreaks count="1" manualBreakCount="1">
    <brk id="77" max="17"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46"/>
  <sheetViews>
    <sheetView view="pageBreakPreview" zoomScaleSheetLayoutView="100" zoomScalePageLayoutView="0" workbookViewId="0" topLeftCell="A1">
      <pane ySplit="4" topLeftCell="A5" activePane="bottomLeft" state="frozen"/>
      <selection pane="topLeft" activeCell="A1" sqref="A1:Y1"/>
      <selection pane="bottomLeft" activeCell="A2" sqref="A2:N2"/>
    </sheetView>
  </sheetViews>
  <sheetFormatPr defaultColWidth="9.00390625" defaultRowHeight="12"/>
  <cols>
    <col min="1" max="3" width="13.875" style="321" customWidth="1"/>
    <col min="4" max="5" width="12.50390625" style="321" customWidth="1"/>
    <col min="6" max="8" width="12.50390625" style="309" customWidth="1"/>
    <col min="9" max="9" width="12.50390625" style="323" customWidth="1"/>
    <col min="10" max="14" width="12.50390625" style="309" customWidth="1"/>
    <col min="15" max="16384" width="9.375" style="309" customWidth="1"/>
  </cols>
  <sheetData>
    <row r="1" spans="1:14" ht="12">
      <c r="A1" s="306"/>
      <c r="B1" s="306"/>
      <c r="C1" s="306"/>
      <c r="D1" s="306"/>
      <c r="E1" s="306"/>
      <c r="F1" s="307"/>
      <c r="G1" s="307"/>
      <c r="H1" s="307"/>
      <c r="I1" s="308"/>
      <c r="J1" s="307"/>
      <c r="K1" s="307"/>
      <c r="L1" s="307"/>
      <c r="M1" s="307"/>
      <c r="N1" s="307"/>
    </row>
    <row r="2" spans="1:14" ht="21" customHeight="1">
      <c r="A2" s="548" t="s">
        <v>264</v>
      </c>
      <c r="B2" s="548"/>
      <c r="C2" s="548"/>
      <c r="D2" s="548"/>
      <c r="E2" s="548"/>
      <c r="F2" s="548"/>
      <c r="G2" s="548"/>
      <c r="H2" s="548"/>
      <c r="I2" s="548"/>
      <c r="J2" s="548"/>
      <c r="K2" s="548"/>
      <c r="L2" s="548"/>
      <c r="M2" s="548"/>
      <c r="N2" s="548"/>
    </row>
    <row r="3" spans="1:14" ht="3.75" customHeight="1">
      <c r="A3" s="310"/>
      <c r="B3" s="306"/>
      <c r="C3" s="306"/>
      <c r="D3" s="306"/>
      <c r="E3" s="306"/>
      <c r="F3" s="307"/>
      <c r="G3" s="307"/>
      <c r="H3" s="307"/>
      <c r="I3" s="308"/>
      <c r="J3" s="307"/>
      <c r="K3" s="307"/>
      <c r="L3" s="307"/>
      <c r="M3" s="307"/>
      <c r="N3" s="307"/>
    </row>
    <row r="4" spans="1:14" s="314" customFormat="1" ht="35.25" customHeight="1" thickBot="1">
      <c r="A4" s="311"/>
      <c r="B4" s="312" t="s">
        <v>265</v>
      </c>
      <c r="C4" s="312" t="s">
        <v>266</v>
      </c>
      <c r="D4" s="313" t="s">
        <v>267</v>
      </c>
      <c r="E4" s="313" t="s">
        <v>268</v>
      </c>
      <c r="F4" s="313" t="s">
        <v>269</v>
      </c>
      <c r="G4" s="313" t="s">
        <v>270</v>
      </c>
      <c r="H4" s="313" t="s">
        <v>271</v>
      </c>
      <c r="I4" s="313" t="s">
        <v>272</v>
      </c>
      <c r="J4" s="313" t="s">
        <v>273</v>
      </c>
      <c r="K4" s="313" t="s">
        <v>274</v>
      </c>
      <c r="L4" s="313" t="s">
        <v>275</v>
      </c>
      <c r="M4" s="313" t="s">
        <v>276</v>
      </c>
      <c r="N4" s="313" t="s">
        <v>277</v>
      </c>
    </row>
    <row r="5" spans="1:14" ht="26.25" customHeight="1" thickTop="1">
      <c r="A5" s="315" t="s">
        <v>465</v>
      </c>
      <c r="B5" s="316">
        <v>5.2</v>
      </c>
      <c r="C5" s="316">
        <v>9.3</v>
      </c>
      <c r="D5" s="316">
        <v>2.6</v>
      </c>
      <c r="E5" s="316">
        <v>0.9</v>
      </c>
      <c r="F5" s="316">
        <v>7.7</v>
      </c>
      <c r="G5" s="316">
        <v>4.9</v>
      </c>
      <c r="H5" s="316">
        <v>10.1</v>
      </c>
      <c r="I5" s="316">
        <v>13.6</v>
      </c>
      <c r="J5" s="316" t="s">
        <v>279</v>
      </c>
      <c r="K5" s="316">
        <v>3.1</v>
      </c>
      <c r="L5" s="316">
        <v>2.1</v>
      </c>
      <c r="M5" s="316">
        <v>6.8</v>
      </c>
      <c r="N5" s="316">
        <v>27.4</v>
      </c>
    </row>
    <row r="6" spans="1:14" ht="26.25" customHeight="1">
      <c r="A6" s="315" t="s">
        <v>278</v>
      </c>
      <c r="B6" s="316">
        <v>5.2</v>
      </c>
      <c r="C6" s="316">
        <v>9.9</v>
      </c>
      <c r="D6" s="316">
        <v>2.1</v>
      </c>
      <c r="E6" s="316">
        <v>0.9</v>
      </c>
      <c r="F6" s="316">
        <v>8.1</v>
      </c>
      <c r="G6" s="316">
        <v>5.1</v>
      </c>
      <c r="H6" s="316">
        <v>11.3</v>
      </c>
      <c r="I6" s="316">
        <v>15.8</v>
      </c>
      <c r="J6" s="316" t="s">
        <v>279</v>
      </c>
      <c r="K6" s="316">
        <v>3.1</v>
      </c>
      <c r="L6" s="316">
        <v>2.3</v>
      </c>
      <c r="M6" s="316">
        <v>7.6</v>
      </c>
      <c r="N6" s="316">
        <v>32.2</v>
      </c>
    </row>
    <row r="7" spans="1:14" ht="26.25" customHeight="1">
      <c r="A7" s="315" t="s">
        <v>280</v>
      </c>
      <c r="B7" s="316">
        <v>5</v>
      </c>
      <c r="C7" s="316">
        <v>10</v>
      </c>
      <c r="D7" s="316">
        <v>2.1</v>
      </c>
      <c r="E7" s="316">
        <v>0.7</v>
      </c>
      <c r="F7" s="316">
        <v>8.4</v>
      </c>
      <c r="G7" s="316">
        <v>5.2</v>
      </c>
      <c r="H7" s="316">
        <v>11.8</v>
      </c>
      <c r="I7" s="316">
        <v>17.2</v>
      </c>
      <c r="J7" s="316" t="s">
        <v>279</v>
      </c>
      <c r="K7" s="316">
        <v>3.3</v>
      </c>
      <c r="L7" s="316">
        <v>2.4</v>
      </c>
      <c r="M7" s="316">
        <v>7.8</v>
      </c>
      <c r="N7" s="316">
        <v>33.6</v>
      </c>
    </row>
    <row r="8" spans="1:14" ht="26.25" customHeight="1">
      <c r="A8" s="315" t="s">
        <v>281</v>
      </c>
      <c r="B8" s="316">
        <v>4.9</v>
      </c>
      <c r="C8" s="316">
        <v>9.9</v>
      </c>
      <c r="D8" s="316">
        <v>2.3</v>
      </c>
      <c r="E8" s="316">
        <v>0.8</v>
      </c>
      <c r="F8" s="316">
        <v>8.5</v>
      </c>
      <c r="G8" s="316">
        <v>5.8</v>
      </c>
      <c r="H8" s="316">
        <v>11.8</v>
      </c>
      <c r="I8" s="316">
        <v>18.3</v>
      </c>
      <c r="J8" s="316" t="s">
        <v>279</v>
      </c>
      <c r="K8" s="316">
        <v>3.2</v>
      </c>
      <c r="L8" s="316">
        <v>2.7</v>
      </c>
      <c r="M8" s="316">
        <v>8</v>
      </c>
      <c r="N8" s="316">
        <v>34.6</v>
      </c>
    </row>
    <row r="9" spans="1:14" ht="26.25" customHeight="1">
      <c r="A9" s="315" t="s">
        <v>282</v>
      </c>
      <c r="B9" s="316">
        <v>4.7</v>
      </c>
      <c r="C9" s="316">
        <v>9.9</v>
      </c>
      <c r="D9" s="316">
        <v>2.4</v>
      </c>
      <c r="E9" s="316">
        <v>0.7</v>
      </c>
      <c r="F9" s="316">
        <v>8.8</v>
      </c>
      <c r="G9" s="316">
        <v>5.8</v>
      </c>
      <c r="H9" s="316">
        <v>12.7</v>
      </c>
      <c r="I9" s="316">
        <v>20</v>
      </c>
      <c r="J9" s="316" t="s">
        <v>279</v>
      </c>
      <c r="K9" s="316">
        <v>3.5</v>
      </c>
      <c r="L9" s="316">
        <v>2.7</v>
      </c>
      <c r="M9" s="316">
        <v>8.1</v>
      </c>
      <c r="N9" s="316">
        <v>36.4</v>
      </c>
    </row>
    <row r="10" spans="1:14" ht="26.25" customHeight="1">
      <c r="A10" s="315" t="s">
        <v>283</v>
      </c>
      <c r="B10" s="316">
        <v>4.5</v>
      </c>
      <c r="C10" s="316">
        <v>9.8</v>
      </c>
      <c r="D10" s="316">
        <v>2.6</v>
      </c>
      <c r="E10" s="316">
        <v>0.9</v>
      </c>
      <c r="F10" s="316">
        <v>9.2</v>
      </c>
      <c r="G10" s="316">
        <v>5.8</v>
      </c>
      <c r="H10" s="316">
        <v>12.6</v>
      </c>
      <c r="I10" s="316">
        <v>20.9</v>
      </c>
      <c r="J10" s="316" t="s">
        <v>279</v>
      </c>
      <c r="K10" s="316">
        <v>3.4</v>
      </c>
      <c r="L10" s="316">
        <v>2.8</v>
      </c>
      <c r="M10" s="316">
        <v>8.3</v>
      </c>
      <c r="N10" s="316">
        <v>38</v>
      </c>
    </row>
    <row r="11" spans="1:14" ht="26.25" customHeight="1">
      <c r="A11" s="315" t="s">
        <v>284</v>
      </c>
      <c r="B11" s="316">
        <v>4.4</v>
      </c>
      <c r="C11" s="316">
        <v>9.7</v>
      </c>
      <c r="D11" s="316">
        <v>2.7</v>
      </c>
      <c r="E11" s="316">
        <v>1.1</v>
      </c>
      <c r="F11" s="316">
        <v>9.3</v>
      </c>
      <c r="G11" s="316">
        <v>6</v>
      </c>
      <c r="H11" s="316">
        <v>13.1</v>
      </c>
      <c r="I11" s="316">
        <v>22</v>
      </c>
      <c r="J11" s="316" t="s">
        <v>279</v>
      </c>
      <c r="K11" s="316">
        <v>3.4</v>
      </c>
      <c r="L11" s="316">
        <v>3</v>
      </c>
      <c r="M11" s="316">
        <v>8.3</v>
      </c>
      <c r="N11" s="316">
        <v>39.5</v>
      </c>
    </row>
    <row r="12" spans="1:14" ht="26.25" customHeight="1">
      <c r="A12" s="315" t="s">
        <v>285</v>
      </c>
      <c r="B12" s="316">
        <v>4.4</v>
      </c>
      <c r="C12" s="316">
        <v>9.4</v>
      </c>
      <c r="D12" s="316">
        <v>2.9</v>
      </c>
      <c r="E12" s="316">
        <v>1.9</v>
      </c>
      <c r="F12" s="316">
        <v>9.7</v>
      </c>
      <c r="G12" s="316">
        <v>6.2</v>
      </c>
      <c r="H12" s="316">
        <v>13.7</v>
      </c>
      <c r="I12" s="316">
        <v>23</v>
      </c>
      <c r="J12" s="316" t="s">
        <v>279</v>
      </c>
      <c r="K12" s="316">
        <v>3.5</v>
      </c>
      <c r="L12" s="316">
        <v>3.3</v>
      </c>
      <c r="M12" s="316">
        <v>8.5</v>
      </c>
      <c r="N12" s="316">
        <v>41.2</v>
      </c>
    </row>
    <row r="13" spans="1:14" ht="26.25" customHeight="1">
      <c r="A13" s="315" t="s">
        <v>286</v>
      </c>
      <c r="B13" s="316">
        <v>4.2</v>
      </c>
      <c r="C13" s="316">
        <v>9.3</v>
      </c>
      <c r="D13" s="316">
        <v>3.1</v>
      </c>
      <c r="E13" s="316">
        <v>1.4</v>
      </c>
      <c r="F13" s="316">
        <v>9.9</v>
      </c>
      <c r="G13" s="316">
        <v>6.2</v>
      </c>
      <c r="H13" s="316">
        <v>13.8</v>
      </c>
      <c r="I13" s="316">
        <v>24.7</v>
      </c>
      <c r="J13" s="316">
        <v>7.9</v>
      </c>
      <c r="K13" s="316">
        <v>3.3</v>
      </c>
      <c r="L13" s="316">
        <v>3.2</v>
      </c>
      <c r="M13" s="316">
        <v>8.7</v>
      </c>
      <c r="N13" s="316">
        <v>42.9</v>
      </c>
    </row>
    <row r="14" spans="1:14" ht="26.25" customHeight="1">
      <c r="A14" s="315" t="s">
        <v>287</v>
      </c>
      <c r="B14" s="316">
        <v>4.1</v>
      </c>
      <c r="C14" s="316">
        <v>9.1</v>
      </c>
      <c r="D14" s="316">
        <v>3.2</v>
      </c>
      <c r="E14" s="316">
        <v>1.5</v>
      </c>
      <c r="F14" s="316">
        <v>10.4</v>
      </c>
      <c r="G14" s="316">
        <v>6.3</v>
      </c>
      <c r="H14" s="316">
        <v>14.4</v>
      </c>
      <c r="I14" s="316">
        <v>26.5</v>
      </c>
      <c r="J14" s="316">
        <v>8.1</v>
      </c>
      <c r="K14" s="316">
        <v>3.3</v>
      </c>
      <c r="L14" s="316">
        <v>3.4</v>
      </c>
      <c r="M14" s="316">
        <v>8.8</v>
      </c>
      <c r="N14" s="316">
        <v>44.5</v>
      </c>
    </row>
    <row r="15" spans="1:14" ht="26.25" customHeight="1">
      <c r="A15" s="315" t="s">
        <v>288</v>
      </c>
      <c r="B15" s="316">
        <v>4.1</v>
      </c>
      <c r="C15" s="316">
        <v>9.1</v>
      </c>
      <c r="D15" s="316">
        <v>3.3</v>
      </c>
      <c r="E15" s="316">
        <v>1.3</v>
      </c>
      <c r="F15" s="316">
        <v>11.1</v>
      </c>
      <c r="G15" s="316">
        <v>6.6</v>
      </c>
      <c r="H15" s="316">
        <v>15.3</v>
      </c>
      <c r="I15" s="316">
        <v>28.2</v>
      </c>
      <c r="J15" s="316">
        <v>8.3</v>
      </c>
      <c r="K15" s="316">
        <v>3.3</v>
      </c>
      <c r="L15" s="316">
        <v>3.4</v>
      </c>
      <c r="M15" s="316">
        <v>8.8</v>
      </c>
      <c r="N15" s="316">
        <v>46.2</v>
      </c>
    </row>
    <row r="16" spans="1:14" ht="26.25" customHeight="1">
      <c r="A16" s="315" t="s">
        <v>289</v>
      </c>
      <c r="B16" s="316">
        <v>3.9</v>
      </c>
      <c r="C16" s="316">
        <v>8.7</v>
      </c>
      <c r="D16" s="316">
        <v>3.3</v>
      </c>
      <c r="E16" s="316">
        <v>1.4</v>
      </c>
      <c r="F16" s="316">
        <v>11.5</v>
      </c>
      <c r="G16" s="316">
        <v>6.6</v>
      </c>
      <c r="H16" s="316">
        <v>15.5</v>
      </c>
      <c r="I16" s="316">
        <v>28.4</v>
      </c>
      <c r="J16" s="316">
        <v>8.3</v>
      </c>
      <c r="K16" s="316">
        <v>3.2</v>
      </c>
      <c r="L16" s="316">
        <v>3.5</v>
      </c>
      <c r="M16" s="316">
        <v>8.8</v>
      </c>
      <c r="N16" s="316">
        <v>46.7</v>
      </c>
    </row>
    <row r="17" spans="1:14" ht="25.5" customHeight="1">
      <c r="A17" s="315" t="s">
        <v>290</v>
      </c>
      <c r="B17" s="316">
        <v>3.8</v>
      </c>
      <c r="C17" s="316">
        <v>8.5</v>
      </c>
      <c r="D17" s="316">
        <v>3.4</v>
      </c>
      <c r="E17" s="316">
        <v>1.6</v>
      </c>
      <c r="F17" s="316">
        <v>11.9</v>
      </c>
      <c r="G17" s="316">
        <v>6.5</v>
      </c>
      <c r="H17" s="316">
        <v>15.4</v>
      </c>
      <c r="I17" s="316">
        <v>29.1</v>
      </c>
      <c r="J17" s="316">
        <v>8.3</v>
      </c>
      <c r="K17" s="316">
        <v>5.1</v>
      </c>
      <c r="L17" s="316">
        <v>3.2</v>
      </c>
      <c r="M17" s="316">
        <v>8.9</v>
      </c>
      <c r="N17" s="316">
        <v>47.3</v>
      </c>
    </row>
    <row r="18" spans="1:14" ht="26.25" customHeight="1">
      <c r="A18" s="315" t="s">
        <v>291</v>
      </c>
      <c r="B18" s="316">
        <v>3.7</v>
      </c>
      <c r="C18" s="316">
        <v>8.4</v>
      </c>
      <c r="D18" s="316">
        <v>3.6</v>
      </c>
      <c r="E18" s="316">
        <v>1.5</v>
      </c>
      <c r="F18" s="316">
        <v>12</v>
      </c>
      <c r="G18" s="316">
        <v>6.6</v>
      </c>
      <c r="H18" s="316">
        <v>15.3</v>
      </c>
      <c r="I18" s="316">
        <v>28.7</v>
      </c>
      <c r="J18" s="316">
        <v>8.3</v>
      </c>
      <c r="K18" s="316">
        <v>3.1</v>
      </c>
      <c r="L18" s="316">
        <v>3.5</v>
      </c>
      <c r="M18" s="316">
        <v>8.9</v>
      </c>
      <c r="N18" s="316">
        <v>47.6</v>
      </c>
    </row>
    <row r="19" spans="1:14" ht="26.25" customHeight="1">
      <c r="A19" s="315" t="s">
        <v>292</v>
      </c>
      <c r="B19" s="316">
        <v>3.7</v>
      </c>
      <c r="C19" s="316">
        <v>8.2</v>
      </c>
      <c r="D19" s="316">
        <v>3.7</v>
      </c>
      <c r="E19" s="316">
        <v>1.5</v>
      </c>
      <c r="F19" s="316">
        <v>12.3</v>
      </c>
      <c r="G19" s="316">
        <v>6.7</v>
      </c>
      <c r="H19" s="316">
        <v>15.6</v>
      </c>
      <c r="I19" s="316">
        <v>29.4</v>
      </c>
      <c r="J19" s="316">
        <v>8.3</v>
      </c>
      <c r="K19" s="316">
        <v>3.1</v>
      </c>
      <c r="L19" s="316">
        <v>3.5</v>
      </c>
      <c r="M19" s="316">
        <v>9.1</v>
      </c>
      <c r="N19" s="316">
        <v>48.4</v>
      </c>
    </row>
    <row r="20" spans="1:14" ht="26.25" customHeight="1">
      <c r="A20" s="315" t="s">
        <v>293</v>
      </c>
      <c r="B20" s="316">
        <v>3.6</v>
      </c>
      <c r="C20" s="316">
        <v>8.2</v>
      </c>
      <c r="D20" s="316">
        <v>3.9</v>
      </c>
      <c r="E20" s="316">
        <v>1.8</v>
      </c>
      <c r="F20" s="316">
        <v>12.5</v>
      </c>
      <c r="G20" s="316">
        <v>6.9</v>
      </c>
      <c r="H20" s="316">
        <v>15.1</v>
      </c>
      <c r="I20" s="316">
        <v>30.1</v>
      </c>
      <c r="J20" s="316">
        <v>8.4</v>
      </c>
      <c r="K20" s="316">
        <v>2.9</v>
      </c>
      <c r="L20" s="316">
        <v>3.7</v>
      </c>
      <c r="M20" s="316">
        <v>9.1</v>
      </c>
      <c r="N20" s="316">
        <v>49.1</v>
      </c>
    </row>
    <row r="21" spans="1:14" ht="26.25" customHeight="1">
      <c r="A21" s="315" t="s">
        <v>294</v>
      </c>
      <c r="B21" s="316">
        <v>3.6</v>
      </c>
      <c r="C21" s="316">
        <v>8.1</v>
      </c>
      <c r="D21" s="316">
        <v>4</v>
      </c>
      <c r="E21" s="316">
        <v>2</v>
      </c>
      <c r="F21" s="316">
        <v>12.7</v>
      </c>
      <c r="G21" s="316">
        <v>7</v>
      </c>
      <c r="H21" s="316">
        <v>15.1</v>
      </c>
      <c r="I21" s="316">
        <v>30.8</v>
      </c>
      <c r="J21" s="316">
        <v>8.4</v>
      </c>
      <c r="K21" s="316">
        <v>2.8</v>
      </c>
      <c r="L21" s="316">
        <v>4</v>
      </c>
      <c r="M21" s="316">
        <v>9.2</v>
      </c>
      <c r="N21" s="316">
        <v>49.9</v>
      </c>
    </row>
    <row r="22" spans="1:14" ht="26.25" customHeight="1">
      <c r="A22" s="315" t="s">
        <v>295</v>
      </c>
      <c r="B22" s="316">
        <v>3.6</v>
      </c>
      <c r="C22" s="316">
        <v>7.9</v>
      </c>
      <c r="D22" s="316">
        <v>4.1</v>
      </c>
      <c r="E22" s="316">
        <v>2</v>
      </c>
      <c r="F22" s="316">
        <v>13.8</v>
      </c>
      <c r="G22" s="316">
        <v>7.4</v>
      </c>
      <c r="H22" s="316">
        <v>15.3</v>
      </c>
      <c r="I22" s="316">
        <v>31.7</v>
      </c>
      <c r="J22" s="316">
        <v>9.5</v>
      </c>
      <c r="K22" s="316">
        <v>2.7</v>
      </c>
      <c r="L22" s="316">
        <v>4.1</v>
      </c>
      <c r="M22" s="316">
        <v>9.3</v>
      </c>
      <c r="N22" s="316">
        <v>51.3</v>
      </c>
    </row>
    <row r="23" spans="1:14" ht="26.25" customHeight="1">
      <c r="A23" s="315" t="s">
        <v>296</v>
      </c>
      <c r="B23" s="316">
        <v>3.6</v>
      </c>
      <c r="C23" s="316">
        <v>7.9</v>
      </c>
      <c r="D23" s="316">
        <v>4.2</v>
      </c>
      <c r="E23" s="316">
        <v>1.8</v>
      </c>
      <c r="F23" s="316">
        <v>14.2</v>
      </c>
      <c r="G23" s="316">
        <v>7.6</v>
      </c>
      <c r="H23" s="316">
        <v>15.5</v>
      </c>
      <c r="I23" s="316">
        <v>32.6</v>
      </c>
      <c r="J23" s="316">
        <v>10</v>
      </c>
      <c r="K23" s="316">
        <v>2.7</v>
      </c>
      <c r="L23" s="316">
        <v>4.2</v>
      </c>
      <c r="M23" s="316">
        <v>9.7</v>
      </c>
      <c r="N23" s="316">
        <v>52.3</v>
      </c>
    </row>
    <row r="24" spans="1:14" s="317" customFormat="1" ht="26.25" customHeight="1">
      <c r="A24" s="315" t="s">
        <v>297</v>
      </c>
      <c r="B24" s="316">
        <v>3.6</v>
      </c>
      <c r="C24" s="316">
        <v>7.6</v>
      </c>
      <c r="D24" s="316">
        <v>4.4</v>
      </c>
      <c r="E24" s="316">
        <v>2</v>
      </c>
      <c r="F24" s="316">
        <v>14.3</v>
      </c>
      <c r="G24" s="316">
        <v>7.6</v>
      </c>
      <c r="H24" s="316">
        <v>15.4</v>
      </c>
      <c r="I24" s="316">
        <v>32.1</v>
      </c>
      <c r="J24" s="316">
        <v>10.3</v>
      </c>
      <c r="K24" s="316">
        <v>2.6</v>
      </c>
      <c r="L24" s="316">
        <v>4.4</v>
      </c>
      <c r="M24" s="316">
        <v>9.7</v>
      </c>
      <c r="N24" s="316">
        <v>52.5</v>
      </c>
    </row>
    <row r="25" spans="1:14" s="317" customFormat="1" ht="26.25" customHeight="1">
      <c r="A25" s="315" t="s">
        <v>298</v>
      </c>
      <c r="B25" s="316">
        <v>3.6</v>
      </c>
      <c r="C25" s="316">
        <v>7.7</v>
      </c>
      <c r="D25" s="316">
        <v>4.3</v>
      </c>
      <c r="E25" s="316">
        <v>1.7</v>
      </c>
      <c r="F25" s="316">
        <v>14.5</v>
      </c>
      <c r="G25" s="316">
        <v>7.6</v>
      </c>
      <c r="H25" s="316">
        <v>15.6</v>
      </c>
      <c r="I25" s="316">
        <v>32.2</v>
      </c>
      <c r="J25" s="316">
        <v>10.4</v>
      </c>
      <c r="K25" s="316">
        <v>2.7</v>
      </c>
      <c r="L25" s="316">
        <v>4.2</v>
      </c>
      <c r="M25" s="316">
        <v>9.7</v>
      </c>
      <c r="N25" s="316">
        <v>52.7</v>
      </c>
    </row>
    <row r="26" spans="1:14" s="317" customFormat="1" ht="26.25" customHeight="1">
      <c r="A26" s="315" t="s">
        <v>299</v>
      </c>
      <c r="B26" s="316">
        <v>3.6</v>
      </c>
      <c r="C26" s="316">
        <v>7.7</v>
      </c>
      <c r="D26" s="316">
        <v>4.3</v>
      </c>
      <c r="E26" s="316">
        <v>2.2</v>
      </c>
      <c r="F26" s="316">
        <v>14.5</v>
      </c>
      <c r="G26" s="316">
        <v>7.4</v>
      </c>
      <c r="H26" s="316">
        <v>15.1</v>
      </c>
      <c r="I26" s="316">
        <v>32.4</v>
      </c>
      <c r="J26" s="316">
        <v>10.2</v>
      </c>
      <c r="K26" s="316">
        <v>2.5</v>
      </c>
      <c r="L26" s="316">
        <v>4.2</v>
      </c>
      <c r="M26" s="316">
        <v>9.6</v>
      </c>
      <c r="N26" s="316">
        <v>52.7</v>
      </c>
    </row>
    <row r="27" spans="1:14" s="317" customFormat="1" ht="26.25" customHeight="1">
      <c r="A27" s="315" t="s">
        <v>300</v>
      </c>
      <c r="B27" s="316">
        <v>3.560909211570449</v>
      </c>
      <c r="C27" s="316">
        <v>7.574117276911624</v>
      </c>
      <c r="D27" s="316">
        <v>4.243645677422877</v>
      </c>
      <c r="E27" s="316">
        <v>1.9224225927186116</v>
      </c>
      <c r="F27" s="316">
        <v>14.666703854394624</v>
      </c>
      <c r="G27" s="316">
        <v>7.487687975152402</v>
      </c>
      <c r="H27" s="316">
        <v>14.836417471427652</v>
      </c>
      <c r="I27" s="316">
        <v>32.61973442656426</v>
      </c>
      <c r="J27" s="316">
        <v>10.231780610735914</v>
      </c>
      <c r="K27" s="316">
        <v>2.514963073353464</v>
      </c>
      <c r="L27" s="316">
        <v>4.213627874393339</v>
      </c>
      <c r="M27" s="316">
        <v>9.697727217204905</v>
      </c>
      <c r="N27" s="316">
        <v>53.01822061097706</v>
      </c>
    </row>
    <row r="28" spans="1:14" s="317" customFormat="1" ht="26.25" customHeight="1">
      <c r="A28" s="315" t="s">
        <v>301</v>
      </c>
      <c r="B28" s="316">
        <v>3.6</v>
      </c>
      <c r="C28" s="316">
        <v>7.5</v>
      </c>
      <c r="D28" s="316">
        <v>4.2</v>
      </c>
      <c r="E28" s="316">
        <v>1.9</v>
      </c>
      <c r="F28" s="316">
        <v>15.1</v>
      </c>
      <c r="G28" s="316">
        <v>7.4</v>
      </c>
      <c r="H28" s="316">
        <v>14.6</v>
      </c>
      <c r="I28" s="316">
        <v>32.7</v>
      </c>
      <c r="J28" s="316">
        <v>10.4</v>
      </c>
      <c r="K28" s="316">
        <v>2.5</v>
      </c>
      <c r="L28" s="316">
        <v>4.2</v>
      </c>
      <c r="M28" s="316">
        <v>9.7</v>
      </c>
      <c r="N28" s="316">
        <v>53.2</v>
      </c>
    </row>
    <row r="29" spans="1:14" s="317" customFormat="1" ht="26.25" customHeight="1">
      <c r="A29" s="315" t="s">
        <v>302</v>
      </c>
      <c r="B29" s="316">
        <v>3.5</v>
      </c>
      <c r="C29" s="316">
        <v>7.4</v>
      </c>
      <c r="D29" s="316">
        <v>4.2</v>
      </c>
      <c r="E29" s="316">
        <v>1.8</v>
      </c>
      <c r="F29" s="316">
        <v>15.2</v>
      </c>
      <c r="G29" s="316">
        <v>7.6</v>
      </c>
      <c r="H29" s="316">
        <v>14.7</v>
      </c>
      <c r="I29" s="316">
        <v>32.6</v>
      </c>
      <c r="J29" s="316">
        <v>10.9</v>
      </c>
      <c r="K29" s="316">
        <v>2.5</v>
      </c>
      <c r="L29" s="316">
        <v>4.3</v>
      </c>
      <c r="M29" s="316">
        <v>9.8</v>
      </c>
      <c r="N29" s="316">
        <v>53.6</v>
      </c>
    </row>
    <row r="30" spans="1:14" s="317" customFormat="1" ht="26.25" customHeight="1">
      <c r="A30" s="315" t="s">
        <v>464</v>
      </c>
      <c r="B30" s="316" t="s">
        <v>463</v>
      </c>
      <c r="C30" s="316" t="s">
        <v>462</v>
      </c>
      <c r="D30" s="316" t="s">
        <v>454</v>
      </c>
      <c r="E30" s="316" t="s">
        <v>461</v>
      </c>
      <c r="F30" s="316" t="s">
        <v>460</v>
      </c>
      <c r="G30" s="316">
        <v>7.8</v>
      </c>
      <c r="H30" s="316" t="s">
        <v>460</v>
      </c>
      <c r="I30" s="316" t="s">
        <v>459</v>
      </c>
      <c r="J30" s="316" t="s">
        <v>458</v>
      </c>
      <c r="K30" s="316" t="s">
        <v>457</v>
      </c>
      <c r="L30" s="316" t="s">
        <v>440</v>
      </c>
      <c r="M30" s="316">
        <v>9.9</v>
      </c>
      <c r="N30" s="316" t="s">
        <v>456</v>
      </c>
    </row>
    <row r="31" spans="1:14" s="317" customFormat="1" ht="26.25" customHeight="1">
      <c r="A31" s="315" t="s">
        <v>455</v>
      </c>
      <c r="B31" s="316" t="s">
        <v>446</v>
      </c>
      <c r="C31" s="316" t="s">
        <v>445</v>
      </c>
      <c r="D31" s="316" t="s">
        <v>454</v>
      </c>
      <c r="E31" s="316" t="s">
        <v>453</v>
      </c>
      <c r="F31" s="316" t="s">
        <v>452</v>
      </c>
      <c r="G31" s="316">
        <v>7.8</v>
      </c>
      <c r="H31" s="316" t="s">
        <v>451</v>
      </c>
      <c r="I31" s="316" t="s">
        <v>450</v>
      </c>
      <c r="J31" s="316">
        <v>11.4</v>
      </c>
      <c r="K31" s="316">
        <v>2.8</v>
      </c>
      <c r="L31" s="316" t="s">
        <v>449</v>
      </c>
      <c r="M31" s="316">
        <v>9.9</v>
      </c>
      <c r="N31" s="316" t="s">
        <v>448</v>
      </c>
    </row>
    <row r="32" spans="1:14" s="317" customFormat="1" ht="26.25" customHeight="1">
      <c r="A32" s="315" t="s">
        <v>447</v>
      </c>
      <c r="B32" s="316" t="s">
        <v>446</v>
      </c>
      <c r="C32" s="316" t="s">
        <v>445</v>
      </c>
      <c r="D32" s="316" t="s">
        <v>444</v>
      </c>
      <c r="E32" s="316" t="s">
        <v>443</v>
      </c>
      <c r="F32" s="316" t="s">
        <v>442</v>
      </c>
      <c r="G32" s="316">
        <v>7.7</v>
      </c>
      <c r="H32" s="316" t="s">
        <v>442</v>
      </c>
      <c r="I32" s="316" t="s">
        <v>441</v>
      </c>
      <c r="J32" s="316">
        <v>11.7</v>
      </c>
      <c r="K32" s="316">
        <v>2.8</v>
      </c>
      <c r="L32" s="316" t="s">
        <v>440</v>
      </c>
      <c r="M32" s="316">
        <v>9.9</v>
      </c>
      <c r="N32" s="316" t="s">
        <v>439</v>
      </c>
    </row>
    <row r="33" spans="1:14" s="317" customFormat="1" ht="26.25" customHeight="1">
      <c r="A33" s="315" t="s">
        <v>303</v>
      </c>
      <c r="B33" s="316">
        <v>3.545162976871959</v>
      </c>
      <c r="C33" s="316">
        <v>6.918293835342502</v>
      </c>
      <c r="D33" s="316">
        <v>4.56917608337096</v>
      </c>
      <c r="E33" s="316">
        <v>1.6480953340189353</v>
      </c>
      <c r="F33" s="316">
        <v>16.181786658025057</v>
      </c>
      <c r="G33" s="316">
        <v>7.737289526483339</v>
      </c>
      <c r="H33" s="316">
        <v>15.881181718221168</v>
      </c>
      <c r="I33" s="316">
        <v>31.98925074428968</v>
      </c>
      <c r="J33" s="316">
        <v>11.914544939707156</v>
      </c>
      <c r="K33" s="316">
        <v>2.910272051086019</v>
      </c>
      <c r="L33" s="316">
        <v>4.371107407541889</v>
      </c>
      <c r="M33" s="316">
        <v>9.950143298487127</v>
      </c>
      <c r="N33" s="316">
        <v>56.988686878366465</v>
      </c>
    </row>
    <row r="34" spans="1:14" ht="17.25" customHeight="1">
      <c r="A34" s="415" t="s">
        <v>438</v>
      </c>
      <c r="B34" s="429" t="s">
        <v>437</v>
      </c>
      <c r="C34" s="318"/>
      <c r="D34" s="318"/>
      <c r="E34" s="318"/>
      <c r="F34" s="319"/>
      <c r="G34" s="319"/>
      <c r="H34" s="319"/>
      <c r="I34" s="320"/>
      <c r="J34" s="319"/>
      <c r="K34" s="547" t="s">
        <v>304</v>
      </c>
      <c r="L34" s="547"/>
      <c r="M34" s="547"/>
      <c r="N34" s="547"/>
    </row>
    <row r="35" ht="12" customHeight="1">
      <c r="D35" s="322"/>
    </row>
    <row r="36" ht="12" customHeight="1">
      <c r="D36" s="322"/>
    </row>
    <row r="37" ht="12" customHeight="1">
      <c r="D37" s="322"/>
    </row>
    <row r="38" ht="12" customHeight="1">
      <c r="D38" s="322"/>
    </row>
    <row r="39" ht="12" customHeight="1">
      <c r="D39" s="322"/>
    </row>
    <row r="40" spans="4:14" s="321" customFormat="1" ht="12" customHeight="1">
      <c r="D40" s="322"/>
      <c r="F40" s="309"/>
      <c r="G40" s="309"/>
      <c r="H40" s="309"/>
      <c r="I40" s="323"/>
      <c r="J40" s="309"/>
      <c r="K40" s="309"/>
      <c r="L40" s="309"/>
      <c r="M40" s="309"/>
      <c r="N40" s="309"/>
    </row>
    <row r="41" spans="4:14" s="321" customFormat="1" ht="12" customHeight="1">
      <c r="D41" s="322"/>
      <c r="F41" s="309"/>
      <c r="G41" s="309"/>
      <c r="H41" s="309"/>
      <c r="I41" s="323"/>
      <c r="J41" s="309"/>
      <c r="K41" s="309"/>
      <c r="L41" s="309"/>
      <c r="M41" s="309"/>
      <c r="N41" s="309"/>
    </row>
    <row r="42" spans="4:14" s="321" customFormat="1" ht="12" customHeight="1">
      <c r="D42" s="322"/>
      <c r="F42" s="309"/>
      <c r="G42" s="309"/>
      <c r="H42" s="309"/>
      <c r="I42" s="323"/>
      <c r="J42" s="309"/>
      <c r="K42" s="309"/>
      <c r="L42" s="309"/>
      <c r="M42" s="309"/>
      <c r="N42" s="309"/>
    </row>
    <row r="43" spans="4:14" s="321" customFormat="1" ht="12" customHeight="1">
      <c r="D43" s="322"/>
      <c r="F43" s="309"/>
      <c r="G43" s="309"/>
      <c r="H43" s="309"/>
      <c r="I43" s="323"/>
      <c r="J43" s="309"/>
      <c r="K43" s="309"/>
      <c r="L43" s="309"/>
      <c r="M43" s="309"/>
      <c r="N43" s="309"/>
    </row>
    <row r="44" spans="4:14" s="321" customFormat="1" ht="12" customHeight="1">
      <c r="D44" s="322"/>
      <c r="F44" s="309"/>
      <c r="G44" s="309"/>
      <c r="H44" s="309"/>
      <c r="I44" s="323"/>
      <c r="J44" s="309"/>
      <c r="K44" s="309"/>
      <c r="L44" s="309"/>
      <c r="M44" s="309"/>
      <c r="N44" s="309"/>
    </row>
    <row r="45" spans="4:14" s="321" customFormat="1" ht="12" customHeight="1">
      <c r="D45" s="322"/>
      <c r="F45" s="309"/>
      <c r="G45" s="309"/>
      <c r="H45" s="309"/>
      <c r="I45" s="323"/>
      <c r="J45" s="309"/>
      <c r="K45" s="309"/>
      <c r="L45" s="309"/>
      <c r="M45" s="309"/>
      <c r="N45" s="309"/>
    </row>
    <row r="46" spans="4:14" s="321" customFormat="1" ht="12" customHeight="1">
      <c r="D46" s="322"/>
      <c r="F46" s="309"/>
      <c r="G46" s="309"/>
      <c r="H46" s="309"/>
      <c r="I46" s="323"/>
      <c r="J46" s="309"/>
      <c r="K46" s="309"/>
      <c r="L46" s="309"/>
      <c r="M46" s="309"/>
      <c r="N46" s="309"/>
    </row>
  </sheetData>
  <sheetProtection/>
  <mergeCells count="2">
    <mergeCell ref="K34:N34"/>
    <mergeCell ref="A2:N2"/>
  </mergeCells>
  <printOptions/>
  <pageMargins left="0.7086614173228347" right="0.5118110236220472" top="0.5905511811023623" bottom="0.5511811023622047" header="0.5118110236220472" footer="0.433070866141732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AB62"/>
  <sheetViews>
    <sheetView showGridLines="0" view="pageBreakPreview" zoomScale="115" zoomScaleSheetLayoutView="115" zoomScalePageLayoutView="0" workbookViewId="0" topLeftCell="A1">
      <selection activeCell="A1" sqref="A1:G3"/>
    </sheetView>
  </sheetViews>
  <sheetFormatPr defaultColWidth="9.00390625" defaultRowHeight="12"/>
  <cols>
    <col min="1" max="1" width="8.625" style="333" customWidth="1"/>
    <col min="2" max="2" width="26.00390625" style="384" customWidth="1"/>
    <col min="3" max="4" width="11.00390625" style="327" customWidth="1"/>
    <col min="5" max="5" width="12.875" style="327" customWidth="1"/>
    <col min="6" max="6" width="13.00390625" style="327" customWidth="1"/>
    <col min="7" max="7" width="14.375" style="327" customWidth="1"/>
    <col min="8" max="9" width="12.875" style="327" customWidth="1"/>
    <col min="10" max="10" width="9.625" style="327" customWidth="1"/>
    <col min="11" max="12" width="12.875" style="327" customWidth="1"/>
    <col min="13" max="13" width="9.875" style="327" customWidth="1"/>
    <col min="14" max="15" width="12.875" style="327" customWidth="1"/>
    <col min="16" max="16" width="9.625" style="327" customWidth="1"/>
    <col min="17" max="18" width="12.875" style="327" customWidth="1"/>
    <col min="19" max="19" width="9.625" style="327" customWidth="1"/>
    <col min="20" max="21" width="12.875" style="327" customWidth="1"/>
    <col min="22" max="22" width="9.625" style="327" customWidth="1"/>
    <col min="23" max="24" width="12.875" style="327" customWidth="1"/>
    <col min="25" max="25" width="9.625" style="327" customWidth="1"/>
    <col min="26" max="27" width="12.875" style="327" customWidth="1"/>
    <col min="28" max="28" width="9.625" style="327" customWidth="1"/>
    <col min="29" max="16384" width="9.375" style="327" customWidth="1"/>
  </cols>
  <sheetData>
    <row r="1" spans="1:28" s="325" customFormat="1" ht="19.5" customHeight="1">
      <c r="A1" s="549" t="s">
        <v>305</v>
      </c>
      <c r="B1" s="549"/>
      <c r="C1" s="549"/>
      <c r="D1" s="549"/>
      <c r="E1" s="549"/>
      <c r="F1" s="549"/>
      <c r="G1" s="549"/>
      <c r="H1" s="324"/>
      <c r="I1" s="324"/>
      <c r="J1" s="324"/>
      <c r="K1" s="324"/>
      <c r="L1" s="324"/>
      <c r="M1" s="324"/>
      <c r="N1" s="324"/>
      <c r="O1" s="324"/>
      <c r="P1" s="324"/>
      <c r="Q1" s="324"/>
      <c r="R1" s="324"/>
      <c r="S1" s="324"/>
      <c r="T1" s="324"/>
      <c r="U1" s="324"/>
      <c r="V1" s="324"/>
      <c r="W1" s="324"/>
      <c r="X1" s="324"/>
      <c r="Y1" s="324"/>
      <c r="Z1" s="324"/>
      <c r="AA1" s="324"/>
      <c r="AB1" s="324"/>
    </row>
    <row r="2" spans="1:28" ht="12.75" customHeight="1">
      <c r="A2" s="549"/>
      <c r="B2" s="549"/>
      <c r="C2" s="549"/>
      <c r="D2" s="549"/>
      <c r="E2" s="549"/>
      <c r="F2" s="549"/>
      <c r="G2" s="549"/>
      <c r="H2" s="326"/>
      <c r="I2" s="326"/>
      <c r="J2" s="326"/>
      <c r="K2" s="326"/>
      <c r="L2" s="326"/>
      <c r="M2" s="326"/>
      <c r="N2" s="326"/>
      <c r="O2" s="326"/>
      <c r="P2" s="326"/>
      <c r="Q2" s="326"/>
      <c r="R2" s="326"/>
      <c r="S2" s="326"/>
      <c r="T2" s="326"/>
      <c r="U2" s="326"/>
      <c r="V2" s="326"/>
      <c r="W2" s="326"/>
      <c r="X2" s="326"/>
      <c r="Y2" s="326"/>
      <c r="Z2" s="326"/>
      <c r="AA2" s="326"/>
      <c r="AB2" s="326"/>
    </row>
    <row r="3" spans="1:28" s="328" customFormat="1" ht="12.75" customHeight="1">
      <c r="A3" s="550"/>
      <c r="B3" s="550"/>
      <c r="C3" s="550"/>
      <c r="D3" s="550"/>
      <c r="E3" s="550"/>
      <c r="F3" s="550"/>
      <c r="G3" s="550"/>
      <c r="L3" s="329"/>
      <c r="M3" s="329"/>
      <c r="AB3" s="330"/>
    </row>
    <row r="4" spans="1:7" s="333" customFormat="1" ht="15" customHeight="1">
      <c r="A4" s="551" t="s">
        <v>306</v>
      </c>
      <c r="B4" s="552"/>
      <c r="C4" s="551" t="s">
        <v>307</v>
      </c>
      <c r="D4" s="552"/>
      <c r="E4" s="555" t="s">
        <v>308</v>
      </c>
      <c r="F4" s="331" t="s">
        <v>309</v>
      </c>
      <c r="G4" s="332"/>
    </row>
    <row r="5" spans="1:7" s="335" customFormat="1" ht="15" customHeight="1">
      <c r="A5" s="553"/>
      <c r="B5" s="554"/>
      <c r="C5" s="553"/>
      <c r="D5" s="554"/>
      <c r="E5" s="556"/>
      <c r="F5" s="334" t="s">
        <v>310</v>
      </c>
      <c r="G5" s="334" t="s">
        <v>311</v>
      </c>
    </row>
    <row r="6" spans="1:7" s="335" customFormat="1" ht="16.5" customHeight="1">
      <c r="A6" s="336">
        <v>1</v>
      </c>
      <c r="B6" s="337" t="s">
        <v>312</v>
      </c>
      <c r="C6" s="338"/>
      <c r="D6" s="339"/>
      <c r="E6" s="340"/>
      <c r="F6" s="340"/>
      <c r="G6" s="341"/>
    </row>
    <row r="7" spans="1:7" ht="16.5" customHeight="1">
      <c r="A7" s="342">
        <v>1</v>
      </c>
      <c r="B7" s="337" t="s">
        <v>313</v>
      </c>
      <c r="C7" s="343">
        <v>6166</v>
      </c>
      <c r="D7" s="344">
        <v>2548</v>
      </c>
      <c r="E7" s="345">
        <v>731582</v>
      </c>
      <c r="F7" s="346">
        <v>425247</v>
      </c>
      <c r="G7" s="347">
        <v>58.12704522527892</v>
      </c>
    </row>
    <row r="8" spans="1:7" ht="16.5" customHeight="1">
      <c r="A8" s="342">
        <v>2</v>
      </c>
      <c r="B8" s="337" t="s">
        <v>314</v>
      </c>
      <c r="C8" s="343">
        <v>456</v>
      </c>
      <c r="D8" s="344">
        <v>236</v>
      </c>
      <c r="E8" s="345">
        <v>44286</v>
      </c>
      <c r="F8" s="346">
        <v>25482</v>
      </c>
      <c r="G8" s="347">
        <v>57.539628776588536</v>
      </c>
    </row>
    <row r="9" spans="1:7" ht="16.5" customHeight="1">
      <c r="A9" s="342">
        <v>3</v>
      </c>
      <c r="B9" s="337" t="s">
        <v>315</v>
      </c>
      <c r="C9" s="343">
        <v>544</v>
      </c>
      <c r="D9" s="344">
        <v>86</v>
      </c>
      <c r="E9" s="345">
        <v>43829</v>
      </c>
      <c r="F9" s="346">
        <v>25276</v>
      </c>
      <c r="G9" s="347">
        <v>57.66957950215611</v>
      </c>
    </row>
    <row r="10" spans="1:7" ht="16.5" customHeight="1">
      <c r="A10" s="342">
        <v>4</v>
      </c>
      <c r="B10" s="337" t="s">
        <v>316</v>
      </c>
      <c r="C10" s="343">
        <v>382</v>
      </c>
      <c r="D10" s="344">
        <v>165</v>
      </c>
      <c r="E10" s="345">
        <v>30638</v>
      </c>
      <c r="F10" s="346">
        <v>19253</v>
      </c>
      <c r="G10" s="347">
        <v>62.84026372478622</v>
      </c>
    </row>
    <row r="11" spans="1:7" ht="16.5" customHeight="1">
      <c r="A11" s="342">
        <v>5</v>
      </c>
      <c r="B11" s="337" t="s">
        <v>317</v>
      </c>
      <c r="C11" s="343">
        <v>253</v>
      </c>
      <c r="D11" s="344">
        <v>68</v>
      </c>
      <c r="E11" s="345">
        <v>23939</v>
      </c>
      <c r="F11" s="346">
        <v>13598</v>
      </c>
      <c r="G11" s="347">
        <v>56.80270687998663</v>
      </c>
    </row>
    <row r="12" spans="1:7" ht="16.5" customHeight="1">
      <c r="A12" s="342">
        <v>6</v>
      </c>
      <c r="B12" s="337" t="s">
        <v>318</v>
      </c>
      <c r="C12" s="343">
        <v>909</v>
      </c>
      <c r="D12" s="344">
        <v>525</v>
      </c>
      <c r="E12" s="345">
        <v>92639</v>
      </c>
      <c r="F12" s="346">
        <v>55982</v>
      </c>
      <c r="G12" s="347">
        <v>60.43027234749944</v>
      </c>
    </row>
    <row r="13" spans="1:7" ht="16.5" customHeight="1">
      <c r="A13" s="342">
        <v>7</v>
      </c>
      <c r="B13" s="337" t="s">
        <v>319</v>
      </c>
      <c r="C13" s="343">
        <v>1285</v>
      </c>
      <c r="D13" s="344">
        <v>599</v>
      </c>
      <c r="E13" s="345">
        <v>128761</v>
      </c>
      <c r="F13" s="346">
        <v>74977</v>
      </c>
      <c r="G13" s="347">
        <v>58.22958815169189</v>
      </c>
    </row>
    <row r="14" spans="1:7" ht="16.5" customHeight="1">
      <c r="A14" s="342">
        <v>8</v>
      </c>
      <c r="B14" s="337" t="s">
        <v>320</v>
      </c>
      <c r="C14" s="343">
        <v>4613</v>
      </c>
      <c r="D14" s="344">
        <v>2877</v>
      </c>
      <c r="E14" s="345">
        <v>594910</v>
      </c>
      <c r="F14" s="346">
        <v>329793</v>
      </c>
      <c r="G14" s="347">
        <v>55.43578020204737</v>
      </c>
    </row>
    <row r="15" spans="1:7" ht="16.5" customHeight="1">
      <c r="A15" s="342">
        <v>9</v>
      </c>
      <c r="B15" s="337" t="s">
        <v>321</v>
      </c>
      <c r="C15" s="343">
        <v>891</v>
      </c>
      <c r="D15" s="344">
        <v>490</v>
      </c>
      <c r="E15" s="345">
        <v>87225</v>
      </c>
      <c r="F15" s="346">
        <v>52046</v>
      </c>
      <c r="G15" s="347">
        <v>59.66867297219834</v>
      </c>
    </row>
    <row r="16" spans="1:7" ht="16.5" customHeight="1">
      <c r="A16" s="342">
        <v>10</v>
      </c>
      <c r="B16" s="337" t="s">
        <v>322</v>
      </c>
      <c r="C16" s="343">
        <v>742</v>
      </c>
      <c r="D16" s="344">
        <v>512</v>
      </c>
      <c r="E16" s="345">
        <v>146179</v>
      </c>
      <c r="F16" s="346">
        <v>75828</v>
      </c>
      <c r="G16" s="347">
        <v>51.87338810636275</v>
      </c>
    </row>
    <row r="17" spans="1:7" ht="16.5" customHeight="1">
      <c r="A17" s="342">
        <v>11</v>
      </c>
      <c r="B17" s="337" t="s">
        <v>323</v>
      </c>
      <c r="C17" s="343">
        <v>632</v>
      </c>
      <c r="D17" s="344">
        <v>435</v>
      </c>
      <c r="E17" s="345">
        <v>89349</v>
      </c>
      <c r="F17" s="346">
        <v>50409</v>
      </c>
      <c r="G17" s="347">
        <v>56.41809085720042</v>
      </c>
    </row>
    <row r="18" spans="1:7" ht="16.5" customHeight="1">
      <c r="A18" s="342">
        <v>12</v>
      </c>
      <c r="B18" s="337" t="s">
        <v>324</v>
      </c>
      <c r="C18" s="343">
        <v>3657</v>
      </c>
      <c r="D18" s="344">
        <v>1378</v>
      </c>
      <c r="E18" s="345">
        <v>309518</v>
      </c>
      <c r="F18" s="346">
        <v>181644</v>
      </c>
      <c r="G18" s="347">
        <v>58.68608610807772</v>
      </c>
    </row>
    <row r="19" spans="1:7" ht="16.5" customHeight="1">
      <c r="A19" s="342">
        <v>13</v>
      </c>
      <c r="B19" s="337" t="s">
        <v>325</v>
      </c>
      <c r="C19" s="343">
        <v>4021</v>
      </c>
      <c r="D19" s="344">
        <v>1577</v>
      </c>
      <c r="E19" s="345">
        <v>619279</v>
      </c>
      <c r="F19" s="346">
        <v>348019</v>
      </c>
      <c r="G19" s="347">
        <v>56.19744896888156</v>
      </c>
    </row>
    <row r="20" spans="1:7" ht="16.5" customHeight="1">
      <c r="A20" s="342">
        <v>14</v>
      </c>
      <c r="B20" s="337" t="s">
        <v>326</v>
      </c>
      <c r="C20" s="343">
        <v>4471</v>
      </c>
      <c r="D20" s="344">
        <v>2198</v>
      </c>
      <c r="E20" s="345">
        <v>841887</v>
      </c>
      <c r="F20" s="346">
        <v>474081</v>
      </c>
      <c r="G20" s="347">
        <v>56.311714042383365</v>
      </c>
    </row>
    <row r="21" spans="1:7" ht="16.5" customHeight="1">
      <c r="A21" s="342">
        <v>15</v>
      </c>
      <c r="B21" s="337" t="s">
        <v>327</v>
      </c>
      <c r="C21" s="343">
        <v>3320</v>
      </c>
      <c r="D21" s="344">
        <v>1951</v>
      </c>
      <c r="E21" s="345">
        <v>798154</v>
      </c>
      <c r="F21" s="346">
        <v>396908</v>
      </c>
      <c r="G21" s="347">
        <v>49.72824793210333</v>
      </c>
    </row>
    <row r="22" spans="1:7" ht="16.5" customHeight="1">
      <c r="A22" s="342">
        <v>16</v>
      </c>
      <c r="B22" s="337" t="s">
        <v>328</v>
      </c>
      <c r="C22" s="343">
        <v>1096</v>
      </c>
      <c r="D22" s="344">
        <v>498</v>
      </c>
      <c r="E22" s="345">
        <v>123733</v>
      </c>
      <c r="F22" s="346">
        <v>80821</v>
      </c>
      <c r="G22" s="347">
        <v>65.31887208747868</v>
      </c>
    </row>
    <row r="23" spans="1:7" ht="16.5" customHeight="1">
      <c r="A23" s="342">
        <v>17</v>
      </c>
      <c r="B23" s="337" t="s">
        <v>329</v>
      </c>
      <c r="C23" s="343">
        <v>2172</v>
      </c>
      <c r="D23" s="344">
        <v>652</v>
      </c>
      <c r="E23" s="345">
        <v>198160</v>
      </c>
      <c r="F23" s="346">
        <v>115481</v>
      </c>
      <c r="G23" s="347">
        <v>58.276645135244244</v>
      </c>
    </row>
    <row r="24" spans="1:7" ht="16.5" customHeight="1">
      <c r="A24" s="348"/>
      <c r="B24" s="349" t="s">
        <v>330</v>
      </c>
      <c r="C24" s="350">
        <v>35610</v>
      </c>
      <c r="D24" s="351">
        <v>16795</v>
      </c>
      <c r="E24" s="352">
        <v>4904068</v>
      </c>
      <c r="F24" s="352">
        <v>2744845</v>
      </c>
      <c r="G24" s="353">
        <v>55.97077772983572</v>
      </c>
    </row>
    <row r="25" spans="1:7" ht="16.5" customHeight="1">
      <c r="A25" s="336">
        <v>2</v>
      </c>
      <c r="B25" s="337" t="s">
        <v>331</v>
      </c>
      <c r="C25" s="343"/>
      <c r="D25" s="354"/>
      <c r="E25" s="355"/>
      <c r="F25" s="356"/>
      <c r="G25" s="357"/>
    </row>
    <row r="26" spans="1:7" ht="16.5" customHeight="1">
      <c r="A26" s="342">
        <v>1</v>
      </c>
      <c r="B26" s="337" t="s">
        <v>332</v>
      </c>
      <c r="C26" s="358">
        <v>2</v>
      </c>
      <c r="D26" s="359">
        <v>1</v>
      </c>
      <c r="E26" s="345">
        <v>210</v>
      </c>
      <c r="F26" s="346">
        <v>166</v>
      </c>
      <c r="G26" s="347">
        <v>79.04761904761905</v>
      </c>
    </row>
    <row r="27" spans="1:7" ht="16.5" customHeight="1">
      <c r="A27" s="342">
        <v>2</v>
      </c>
      <c r="B27" s="337" t="s">
        <v>333</v>
      </c>
      <c r="C27" s="358">
        <v>13</v>
      </c>
      <c r="D27" s="359">
        <v>2</v>
      </c>
      <c r="E27" s="345">
        <v>522</v>
      </c>
      <c r="F27" s="346">
        <v>399</v>
      </c>
      <c r="G27" s="347">
        <v>76.4367816091954</v>
      </c>
    </row>
    <row r="28" spans="1:7" ht="16.5" customHeight="1">
      <c r="A28" s="342">
        <v>3</v>
      </c>
      <c r="B28" s="337" t="s">
        <v>334</v>
      </c>
      <c r="C28" s="358">
        <v>40</v>
      </c>
      <c r="D28" s="359">
        <v>22</v>
      </c>
      <c r="E28" s="345">
        <v>2970</v>
      </c>
      <c r="F28" s="346">
        <v>1959</v>
      </c>
      <c r="G28" s="347">
        <v>65.95959595959596</v>
      </c>
    </row>
    <row r="29" spans="1:7" ht="16.5" customHeight="1">
      <c r="A29" s="348"/>
      <c r="B29" s="349" t="s">
        <v>330</v>
      </c>
      <c r="C29" s="350">
        <v>55</v>
      </c>
      <c r="D29" s="351">
        <v>25</v>
      </c>
      <c r="E29" s="352">
        <v>3702</v>
      </c>
      <c r="F29" s="352">
        <v>2524</v>
      </c>
      <c r="G29" s="353">
        <v>68.17936250675311</v>
      </c>
    </row>
    <row r="30" spans="1:7" ht="16.5" customHeight="1">
      <c r="A30" s="336">
        <v>3</v>
      </c>
      <c r="B30" s="337" t="s">
        <v>335</v>
      </c>
      <c r="C30" s="343"/>
      <c r="D30" s="354"/>
      <c r="E30" s="355"/>
      <c r="F30" s="356"/>
      <c r="G30" s="357"/>
    </row>
    <row r="31" spans="1:7" ht="16.5" customHeight="1">
      <c r="A31" s="342">
        <v>1</v>
      </c>
      <c r="B31" s="337" t="s">
        <v>336</v>
      </c>
      <c r="C31" s="358">
        <v>1052</v>
      </c>
      <c r="D31" s="359">
        <v>174</v>
      </c>
      <c r="E31" s="345">
        <v>83673</v>
      </c>
      <c r="F31" s="346">
        <v>58316</v>
      </c>
      <c r="G31" s="347">
        <v>69.6951226799565</v>
      </c>
    </row>
    <row r="32" spans="1:7" ht="16.5" customHeight="1">
      <c r="A32" s="342">
        <v>2</v>
      </c>
      <c r="B32" s="337" t="s">
        <v>337</v>
      </c>
      <c r="C32" s="358">
        <v>1829</v>
      </c>
      <c r="D32" s="359">
        <v>287</v>
      </c>
      <c r="E32" s="345">
        <v>196074</v>
      </c>
      <c r="F32" s="346">
        <v>119087</v>
      </c>
      <c r="G32" s="347">
        <v>60.73574262778338</v>
      </c>
    </row>
    <row r="33" spans="1:7" ht="16.5" customHeight="1">
      <c r="A33" s="342">
        <v>3</v>
      </c>
      <c r="B33" s="337" t="s">
        <v>338</v>
      </c>
      <c r="C33" s="358">
        <v>1740</v>
      </c>
      <c r="D33" s="359">
        <v>461</v>
      </c>
      <c r="E33" s="345">
        <v>183430</v>
      </c>
      <c r="F33" s="346">
        <v>112894</v>
      </c>
      <c r="G33" s="347">
        <v>61.54609387777354</v>
      </c>
    </row>
    <row r="34" spans="1:7" ht="16.5" customHeight="1">
      <c r="A34" s="348"/>
      <c r="B34" s="349" t="s">
        <v>330</v>
      </c>
      <c r="C34" s="350">
        <v>4621</v>
      </c>
      <c r="D34" s="351">
        <v>922</v>
      </c>
      <c r="E34" s="352">
        <v>463177</v>
      </c>
      <c r="F34" s="352">
        <v>290297</v>
      </c>
      <c r="G34" s="353">
        <v>62.67517601262584</v>
      </c>
    </row>
    <row r="35" spans="1:7" ht="16.5" customHeight="1">
      <c r="A35" s="336">
        <v>4</v>
      </c>
      <c r="B35" s="337" t="s">
        <v>339</v>
      </c>
      <c r="C35" s="343"/>
      <c r="D35" s="354"/>
      <c r="E35" s="355"/>
      <c r="F35" s="356"/>
      <c r="G35" s="357"/>
    </row>
    <row r="36" spans="1:7" ht="16.5" customHeight="1">
      <c r="A36" s="342">
        <v>1</v>
      </c>
      <c r="B36" s="337" t="s">
        <v>340</v>
      </c>
      <c r="C36" s="358">
        <v>1263</v>
      </c>
      <c r="D36" s="359">
        <v>966</v>
      </c>
      <c r="E36" s="345">
        <v>188473</v>
      </c>
      <c r="F36" s="346">
        <v>76089</v>
      </c>
      <c r="G36" s="347">
        <v>40.37129986788558</v>
      </c>
    </row>
    <row r="37" spans="1:7" ht="16.5" customHeight="1">
      <c r="A37" s="342">
        <v>2</v>
      </c>
      <c r="B37" s="337" t="s">
        <v>341</v>
      </c>
      <c r="C37" s="358">
        <v>3034</v>
      </c>
      <c r="D37" s="359">
        <v>2335</v>
      </c>
      <c r="E37" s="345">
        <v>313383</v>
      </c>
      <c r="F37" s="346">
        <v>230750</v>
      </c>
      <c r="G37" s="347">
        <v>73.63194557458445</v>
      </c>
    </row>
    <row r="38" spans="1:7" ht="16.5" customHeight="1">
      <c r="A38" s="342">
        <v>3</v>
      </c>
      <c r="B38" s="337" t="s">
        <v>342</v>
      </c>
      <c r="C38" s="358">
        <v>6808</v>
      </c>
      <c r="D38" s="359">
        <v>3824</v>
      </c>
      <c r="E38" s="345">
        <v>517755</v>
      </c>
      <c r="F38" s="346">
        <v>340035</v>
      </c>
      <c r="G38" s="347">
        <v>65.67488483935452</v>
      </c>
    </row>
    <row r="39" spans="1:7" ht="16.5" customHeight="1">
      <c r="A39" s="342">
        <v>4</v>
      </c>
      <c r="B39" s="337" t="s">
        <v>343</v>
      </c>
      <c r="C39" s="358">
        <v>57</v>
      </c>
      <c r="D39" s="359">
        <v>27</v>
      </c>
      <c r="E39" s="345">
        <v>6334</v>
      </c>
      <c r="F39" s="346">
        <v>3426</v>
      </c>
      <c r="G39" s="347">
        <v>54.08904325860435</v>
      </c>
    </row>
    <row r="40" spans="1:7" ht="16.5" customHeight="1">
      <c r="A40" s="348"/>
      <c r="B40" s="349" t="s">
        <v>330</v>
      </c>
      <c r="C40" s="350">
        <v>11162</v>
      </c>
      <c r="D40" s="360">
        <v>7152</v>
      </c>
      <c r="E40" s="352">
        <v>1025945</v>
      </c>
      <c r="F40" s="361">
        <v>650300</v>
      </c>
      <c r="G40" s="362">
        <v>63.38546413306756</v>
      </c>
    </row>
    <row r="41" spans="1:7" ht="16.5" customHeight="1">
      <c r="A41" s="336">
        <v>5</v>
      </c>
      <c r="B41" s="337" t="s">
        <v>344</v>
      </c>
      <c r="C41" s="343"/>
      <c r="D41" s="354"/>
      <c r="E41" s="355"/>
      <c r="F41" s="356"/>
      <c r="G41" s="357"/>
    </row>
    <row r="42" spans="1:7" ht="16.5" customHeight="1">
      <c r="A42" s="342">
        <v>1</v>
      </c>
      <c r="B42" s="337" t="s">
        <v>345</v>
      </c>
      <c r="C42" s="358">
        <v>1542</v>
      </c>
      <c r="D42" s="359">
        <v>686</v>
      </c>
      <c r="E42" s="345">
        <v>143551</v>
      </c>
      <c r="F42" s="346">
        <v>85246</v>
      </c>
      <c r="G42" s="347">
        <v>59.38377301446872</v>
      </c>
    </row>
    <row r="43" spans="1:7" ht="16.5" customHeight="1">
      <c r="A43" s="342">
        <v>2</v>
      </c>
      <c r="B43" s="337" t="s">
        <v>346</v>
      </c>
      <c r="C43" s="358">
        <v>321</v>
      </c>
      <c r="D43" s="359">
        <v>133</v>
      </c>
      <c r="E43" s="345">
        <v>32491</v>
      </c>
      <c r="F43" s="346">
        <v>20119</v>
      </c>
      <c r="G43" s="347">
        <v>61.92176294973992</v>
      </c>
    </row>
    <row r="44" spans="1:7" ht="16.5" customHeight="1">
      <c r="A44" s="348"/>
      <c r="B44" s="349" t="s">
        <v>330</v>
      </c>
      <c r="C44" s="363">
        <v>1863</v>
      </c>
      <c r="D44" s="364">
        <v>819</v>
      </c>
      <c r="E44" s="365">
        <v>176042</v>
      </c>
      <c r="F44" s="346">
        <v>105365</v>
      </c>
      <c r="G44" s="362">
        <v>59.8521943627089</v>
      </c>
    </row>
    <row r="45" spans="1:7" ht="16.5" customHeight="1">
      <c r="A45" s="366" t="s">
        <v>347</v>
      </c>
      <c r="B45" s="367"/>
      <c r="C45" s="368">
        <v>53311</v>
      </c>
      <c r="D45" s="369">
        <v>25713</v>
      </c>
      <c r="E45" s="370">
        <v>6572934</v>
      </c>
      <c r="F45" s="371">
        <v>3793331</v>
      </c>
      <c r="G45" s="362">
        <v>57.711381249225994</v>
      </c>
    </row>
    <row r="46" spans="1:7" ht="16.5" customHeight="1">
      <c r="A46" s="336">
        <v>6</v>
      </c>
      <c r="B46" s="337" t="s">
        <v>348</v>
      </c>
      <c r="C46" s="358">
        <v>190</v>
      </c>
      <c r="D46" s="359">
        <v>36</v>
      </c>
      <c r="E46" s="345">
        <v>10468</v>
      </c>
      <c r="F46" s="346">
        <v>7210</v>
      </c>
      <c r="G46" s="347">
        <v>68.8765762323271</v>
      </c>
    </row>
    <row r="47" spans="1:7" ht="16.5" customHeight="1">
      <c r="A47" s="336">
        <v>7</v>
      </c>
      <c r="B47" s="337" t="s">
        <v>349</v>
      </c>
      <c r="C47" s="358">
        <v>128</v>
      </c>
      <c r="D47" s="359">
        <v>24</v>
      </c>
      <c r="E47" s="345">
        <v>9958</v>
      </c>
      <c r="F47" s="346">
        <v>5937</v>
      </c>
      <c r="G47" s="347">
        <v>59.620405703956614</v>
      </c>
    </row>
    <row r="48" spans="1:7" ht="16.5" customHeight="1">
      <c r="A48" s="336">
        <v>8</v>
      </c>
      <c r="B48" s="337" t="s">
        <v>350</v>
      </c>
      <c r="C48" s="358">
        <v>26412</v>
      </c>
      <c r="D48" s="359">
        <v>7111</v>
      </c>
      <c r="E48" s="345">
        <v>2142874</v>
      </c>
      <c r="F48" s="346">
        <v>1241126</v>
      </c>
      <c r="G48" s="347">
        <v>57.91875770577272</v>
      </c>
    </row>
    <row r="49" spans="1:7" ht="16.5" customHeight="1">
      <c r="A49" s="336">
        <v>9</v>
      </c>
      <c r="B49" s="337" t="s">
        <v>351</v>
      </c>
      <c r="C49" s="358">
        <v>5596</v>
      </c>
      <c r="D49" s="359">
        <v>530</v>
      </c>
      <c r="E49" s="345">
        <v>847350</v>
      </c>
      <c r="F49" s="346">
        <v>466098</v>
      </c>
      <c r="G49" s="347">
        <v>55.00654983182864</v>
      </c>
    </row>
    <row r="50" spans="1:7" ht="16.5" customHeight="1">
      <c r="A50" s="336">
        <v>10</v>
      </c>
      <c r="B50" s="337" t="s">
        <v>352</v>
      </c>
      <c r="C50" s="358">
        <v>419</v>
      </c>
      <c r="D50" s="359">
        <v>141</v>
      </c>
      <c r="E50" s="345">
        <v>36181</v>
      </c>
      <c r="F50" s="346">
        <v>20595</v>
      </c>
      <c r="G50" s="347">
        <v>56.92214145546005</v>
      </c>
    </row>
    <row r="51" spans="1:7" ht="16.5" customHeight="1">
      <c r="A51" s="336">
        <v>11</v>
      </c>
      <c r="B51" s="337" t="s">
        <v>353</v>
      </c>
      <c r="C51" s="358">
        <v>2001</v>
      </c>
      <c r="D51" s="359">
        <v>427</v>
      </c>
      <c r="E51" s="345">
        <v>369063</v>
      </c>
      <c r="F51" s="346">
        <v>227662</v>
      </c>
      <c r="G51" s="347">
        <v>61.68648713092345</v>
      </c>
    </row>
    <row r="52" spans="1:7" ht="16.5" customHeight="1">
      <c r="A52" s="336">
        <v>12</v>
      </c>
      <c r="B52" s="337" t="s">
        <v>354</v>
      </c>
      <c r="C52" s="358">
        <v>5999</v>
      </c>
      <c r="D52" s="359">
        <v>1228</v>
      </c>
      <c r="E52" s="345">
        <v>1010295</v>
      </c>
      <c r="F52" s="346">
        <v>569475</v>
      </c>
      <c r="G52" s="347">
        <v>56.36719967930159</v>
      </c>
    </row>
    <row r="53" spans="1:7" ht="16.5" customHeight="1">
      <c r="A53" s="336">
        <v>13</v>
      </c>
      <c r="B53" s="337" t="s">
        <v>355</v>
      </c>
      <c r="C53" s="358">
        <v>22151</v>
      </c>
      <c r="D53" s="359">
        <v>12896</v>
      </c>
      <c r="E53" s="345">
        <v>2870534</v>
      </c>
      <c r="F53" s="346">
        <v>1525559</v>
      </c>
      <c r="G53" s="347">
        <v>53.145477461684834</v>
      </c>
    </row>
    <row r="54" spans="1:7" ht="16.5" customHeight="1">
      <c r="A54" s="336">
        <v>14</v>
      </c>
      <c r="B54" s="337" t="s">
        <v>356</v>
      </c>
      <c r="C54" s="358">
        <v>6363</v>
      </c>
      <c r="D54" s="359">
        <v>2595</v>
      </c>
      <c r="E54" s="345">
        <v>349395</v>
      </c>
      <c r="F54" s="346">
        <v>191704</v>
      </c>
      <c r="G54" s="347">
        <v>54.86741367220481</v>
      </c>
    </row>
    <row r="55" spans="1:7" ht="16.5" customHeight="1">
      <c r="A55" s="336">
        <v>15</v>
      </c>
      <c r="B55" s="337" t="s">
        <v>357</v>
      </c>
      <c r="C55" s="358">
        <v>3828</v>
      </c>
      <c r="D55" s="359">
        <v>1416</v>
      </c>
      <c r="E55" s="345">
        <v>367284</v>
      </c>
      <c r="F55" s="346">
        <v>255957</v>
      </c>
      <c r="G55" s="347">
        <v>69.68912340314307</v>
      </c>
    </row>
    <row r="56" spans="1:7" ht="16.5" customHeight="1">
      <c r="A56" s="336">
        <v>16</v>
      </c>
      <c r="B56" s="337" t="s">
        <v>358</v>
      </c>
      <c r="C56" s="358">
        <v>190</v>
      </c>
      <c r="D56" s="359">
        <v>32</v>
      </c>
      <c r="E56" s="345">
        <v>39347</v>
      </c>
      <c r="F56" s="346">
        <v>25380</v>
      </c>
      <c r="G56" s="347">
        <v>64.50301166543828</v>
      </c>
    </row>
    <row r="57" spans="1:7" ht="16.5" customHeight="1">
      <c r="A57" s="372">
        <v>17</v>
      </c>
      <c r="B57" s="337" t="s">
        <v>359</v>
      </c>
      <c r="C57" s="358">
        <v>24326</v>
      </c>
      <c r="D57" s="359">
        <v>5990</v>
      </c>
      <c r="E57" s="345">
        <v>3490095</v>
      </c>
      <c r="F57" s="346">
        <v>1993910</v>
      </c>
      <c r="G57" s="347">
        <v>57.1305365613257</v>
      </c>
    </row>
    <row r="58" spans="1:7" ht="16.5" customHeight="1">
      <c r="A58" s="366" t="s">
        <v>360</v>
      </c>
      <c r="B58" s="373"/>
      <c r="C58" s="374">
        <v>97603</v>
      </c>
      <c r="D58" s="369">
        <v>32426</v>
      </c>
      <c r="E58" s="375">
        <v>11542844</v>
      </c>
      <c r="F58" s="375">
        <v>6530613</v>
      </c>
      <c r="G58" s="376">
        <v>56.57715724131766</v>
      </c>
    </row>
    <row r="59" spans="1:7" ht="16.5" customHeight="1">
      <c r="A59" s="377" t="s">
        <v>361</v>
      </c>
      <c r="B59" s="378"/>
      <c r="C59" s="350">
        <v>150914</v>
      </c>
      <c r="D59" s="369">
        <v>58139</v>
      </c>
      <c r="E59" s="352">
        <v>18115778</v>
      </c>
      <c r="F59" s="375">
        <v>10323944</v>
      </c>
      <c r="G59" s="376">
        <v>56.988686878366465</v>
      </c>
    </row>
    <row r="60" spans="1:7" ht="11.25">
      <c r="A60" s="379" t="s">
        <v>304</v>
      </c>
      <c r="B60" s="380"/>
      <c r="C60" s="381"/>
      <c r="D60" s="381"/>
      <c r="E60" s="381"/>
      <c r="F60" s="381"/>
      <c r="G60" s="381"/>
    </row>
    <row r="61" spans="1:7" ht="11.25">
      <c r="A61" s="382" t="s">
        <v>47</v>
      </c>
      <c r="B61" s="379" t="s">
        <v>362</v>
      </c>
      <c r="C61" s="381"/>
      <c r="D61" s="381"/>
      <c r="E61" s="381"/>
      <c r="F61" s="381"/>
      <c r="G61" s="381"/>
    </row>
    <row r="62" spans="1:7" ht="11.25">
      <c r="A62" s="383"/>
      <c r="B62" s="379" t="s">
        <v>363</v>
      </c>
      <c r="C62" s="381"/>
      <c r="D62" s="381"/>
      <c r="E62" s="381"/>
      <c r="F62" s="381"/>
      <c r="G62" s="381"/>
    </row>
  </sheetData>
  <sheetProtection/>
  <mergeCells count="4">
    <mergeCell ref="A1:G3"/>
    <mergeCell ref="A4:B5"/>
    <mergeCell ref="C4:D5"/>
    <mergeCell ref="E4:E5"/>
  </mergeCells>
  <printOptions horizontalCentered="1" verticalCentered="1"/>
  <pageMargins left="0.25" right="0.25" top="0.75" bottom="0.75" header="0.3" footer="0.3"/>
  <pageSetup horizontalDpi="600" verticalDpi="600" orientation="portrait" pageOrder="overThenDown" paperSize="9" scale="76" r:id="rId1"/>
</worksheet>
</file>

<file path=xl/worksheets/sheet9.xml><?xml version="1.0" encoding="utf-8"?>
<worksheet xmlns="http://schemas.openxmlformats.org/spreadsheetml/2006/main" xmlns:r="http://schemas.openxmlformats.org/officeDocument/2006/relationships">
  <dimension ref="A1:G57"/>
  <sheetViews>
    <sheetView showGridLines="0" view="pageBreakPreview" zoomScale="115" zoomScaleSheetLayoutView="115" zoomScalePageLayoutView="0" workbookViewId="0" topLeftCell="A1">
      <selection activeCell="A1" sqref="A1:G2"/>
    </sheetView>
  </sheetViews>
  <sheetFormatPr defaultColWidth="9.00390625" defaultRowHeight="12"/>
  <cols>
    <col min="1" max="1" width="8.625" style="390" customWidth="1"/>
    <col min="2" max="2" width="26.00390625" style="410" customWidth="1"/>
    <col min="3" max="3" width="10.125" style="386" bestFit="1" customWidth="1"/>
    <col min="4" max="4" width="11.125" style="386" bestFit="1" customWidth="1"/>
    <col min="5" max="5" width="13.50390625" style="386" bestFit="1" customWidth="1"/>
    <col min="6" max="6" width="13.375" style="386" customWidth="1"/>
    <col min="7" max="7" width="12.125" style="386" customWidth="1"/>
    <col min="8" max="16384" width="9.375" style="386" customWidth="1"/>
  </cols>
  <sheetData>
    <row r="1" spans="1:7" s="385" customFormat="1" ht="19.5" customHeight="1">
      <c r="A1" s="557" t="s">
        <v>364</v>
      </c>
      <c r="B1" s="557"/>
      <c r="C1" s="557"/>
      <c r="D1" s="557"/>
      <c r="E1" s="557"/>
      <c r="F1" s="557"/>
      <c r="G1" s="557"/>
    </row>
    <row r="2" spans="1:7" ht="12.75" customHeight="1">
      <c r="A2" s="557"/>
      <c r="B2" s="557"/>
      <c r="C2" s="557"/>
      <c r="D2" s="557"/>
      <c r="E2" s="557"/>
      <c r="F2" s="557"/>
      <c r="G2" s="557"/>
    </row>
    <row r="3" spans="1:7" s="389" customFormat="1" ht="12.75" customHeight="1" thickBot="1">
      <c r="A3" s="387"/>
      <c r="B3" s="388"/>
      <c r="C3" s="388"/>
      <c r="D3" s="388"/>
      <c r="E3" s="388"/>
      <c r="F3" s="388"/>
      <c r="G3" s="388"/>
    </row>
    <row r="4" spans="1:7" s="390" customFormat="1" ht="15" customHeight="1">
      <c r="A4" s="558" t="s">
        <v>365</v>
      </c>
      <c r="B4" s="559"/>
      <c r="C4" s="561" t="s">
        <v>307</v>
      </c>
      <c r="D4" s="562"/>
      <c r="E4" s="565" t="s">
        <v>308</v>
      </c>
      <c r="F4" s="567" t="s">
        <v>309</v>
      </c>
      <c r="G4" s="568"/>
    </row>
    <row r="5" spans="1:7" s="393" customFormat="1" ht="15" customHeight="1">
      <c r="A5" s="560"/>
      <c r="B5" s="554"/>
      <c r="C5" s="563"/>
      <c r="D5" s="564"/>
      <c r="E5" s="566"/>
      <c r="F5" s="391" t="s">
        <v>310</v>
      </c>
      <c r="G5" s="392" t="s">
        <v>366</v>
      </c>
    </row>
    <row r="6" spans="1:7" s="393" customFormat="1" ht="16.5" customHeight="1">
      <c r="A6" s="394">
        <v>1</v>
      </c>
      <c r="B6" s="395" t="s">
        <v>367</v>
      </c>
      <c r="C6" s="396">
        <v>5602</v>
      </c>
      <c r="D6" s="397">
        <v>1850</v>
      </c>
      <c r="E6" s="398">
        <v>576486</v>
      </c>
      <c r="F6" s="398">
        <v>355568</v>
      </c>
      <c r="G6" s="399">
        <v>61.67851430910724</v>
      </c>
    </row>
    <row r="7" spans="1:7" ht="16.5" customHeight="1">
      <c r="A7" s="394">
        <v>2</v>
      </c>
      <c r="B7" s="395" t="s">
        <v>368</v>
      </c>
      <c r="C7" s="396">
        <v>1357</v>
      </c>
      <c r="D7" s="397">
        <v>660</v>
      </c>
      <c r="E7" s="398">
        <v>138250</v>
      </c>
      <c r="F7" s="398">
        <v>90117</v>
      </c>
      <c r="G7" s="399">
        <v>65.18408679927667</v>
      </c>
    </row>
    <row r="8" spans="1:7" ht="16.5" customHeight="1">
      <c r="A8" s="394">
        <v>3</v>
      </c>
      <c r="B8" s="395" t="s">
        <v>369</v>
      </c>
      <c r="C8" s="396">
        <v>1453</v>
      </c>
      <c r="D8" s="397">
        <v>757</v>
      </c>
      <c r="E8" s="398">
        <v>149931</v>
      </c>
      <c r="F8" s="398">
        <v>93142</v>
      </c>
      <c r="G8" s="399">
        <v>62.123243358611624</v>
      </c>
    </row>
    <row r="9" spans="1:7" ht="16.5" customHeight="1">
      <c r="A9" s="394">
        <v>4</v>
      </c>
      <c r="B9" s="395" t="s">
        <v>370</v>
      </c>
      <c r="C9" s="396">
        <v>2914</v>
      </c>
      <c r="D9" s="397">
        <v>1132</v>
      </c>
      <c r="E9" s="398">
        <v>300963</v>
      </c>
      <c r="F9" s="398">
        <v>185425</v>
      </c>
      <c r="G9" s="399">
        <v>61.610563424739915</v>
      </c>
    </row>
    <row r="10" spans="1:7" ht="16.5" customHeight="1">
      <c r="A10" s="394">
        <v>5</v>
      </c>
      <c r="B10" s="395" t="s">
        <v>371</v>
      </c>
      <c r="C10" s="396">
        <v>1038</v>
      </c>
      <c r="D10" s="397">
        <v>525</v>
      </c>
      <c r="E10" s="398">
        <v>108065</v>
      </c>
      <c r="F10" s="398">
        <v>72222</v>
      </c>
      <c r="G10" s="399">
        <v>66.83199925970482</v>
      </c>
    </row>
    <row r="11" spans="1:7" ht="16.5" customHeight="1">
      <c r="A11" s="394">
        <v>6</v>
      </c>
      <c r="B11" s="395" t="s">
        <v>372</v>
      </c>
      <c r="C11" s="396">
        <v>1338</v>
      </c>
      <c r="D11" s="397">
        <v>606</v>
      </c>
      <c r="E11" s="398">
        <v>139700</v>
      </c>
      <c r="F11" s="398">
        <v>93066</v>
      </c>
      <c r="G11" s="399">
        <v>66.6184681460272</v>
      </c>
    </row>
    <row r="12" spans="1:7" ht="16.5" customHeight="1">
      <c r="A12" s="394">
        <v>7</v>
      </c>
      <c r="B12" s="395" t="s">
        <v>373</v>
      </c>
      <c r="C12" s="396">
        <v>2276</v>
      </c>
      <c r="D12" s="397">
        <v>1033</v>
      </c>
      <c r="E12" s="398">
        <v>231103</v>
      </c>
      <c r="F12" s="398">
        <v>135670</v>
      </c>
      <c r="G12" s="399">
        <v>58.705425719268035</v>
      </c>
    </row>
    <row r="13" spans="1:7" ht="16.5" customHeight="1">
      <c r="A13" s="394">
        <v>8</v>
      </c>
      <c r="B13" s="395" t="s">
        <v>374</v>
      </c>
      <c r="C13" s="396">
        <v>3074</v>
      </c>
      <c r="D13" s="397">
        <v>1229</v>
      </c>
      <c r="E13" s="398">
        <v>366580</v>
      </c>
      <c r="F13" s="398">
        <v>216507</v>
      </c>
      <c r="G13" s="399">
        <v>59.061323585574776</v>
      </c>
    </row>
    <row r="14" spans="1:7" ht="16.5" customHeight="1">
      <c r="A14" s="394">
        <v>9</v>
      </c>
      <c r="B14" s="395" t="s">
        <v>375</v>
      </c>
      <c r="C14" s="396">
        <v>2259</v>
      </c>
      <c r="D14" s="397">
        <v>892</v>
      </c>
      <c r="E14" s="398">
        <v>274475</v>
      </c>
      <c r="F14" s="398">
        <v>165467</v>
      </c>
      <c r="G14" s="399">
        <v>60.284907550778755</v>
      </c>
    </row>
    <row r="15" spans="1:7" ht="16.5" customHeight="1">
      <c r="A15" s="394">
        <v>10</v>
      </c>
      <c r="B15" s="395" t="s">
        <v>376</v>
      </c>
      <c r="C15" s="396">
        <v>2310</v>
      </c>
      <c r="D15" s="397">
        <v>1001</v>
      </c>
      <c r="E15" s="398">
        <v>266891</v>
      </c>
      <c r="F15" s="398">
        <v>154983</v>
      </c>
      <c r="G15" s="399">
        <v>58.069773802788404</v>
      </c>
    </row>
    <row r="16" spans="1:7" ht="16.5" customHeight="1">
      <c r="A16" s="394">
        <v>11</v>
      </c>
      <c r="B16" s="395" t="s">
        <v>377</v>
      </c>
      <c r="C16" s="396">
        <v>6392</v>
      </c>
      <c r="D16" s="397">
        <v>2361</v>
      </c>
      <c r="E16" s="398">
        <v>684660</v>
      </c>
      <c r="F16" s="398">
        <v>404779</v>
      </c>
      <c r="G16" s="399">
        <v>59.121169631641976</v>
      </c>
    </row>
    <row r="17" spans="1:7" ht="16.5" customHeight="1">
      <c r="A17" s="394">
        <v>12</v>
      </c>
      <c r="B17" s="395" t="s">
        <v>378</v>
      </c>
      <c r="C17" s="396">
        <v>5688</v>
      </c>
      <c r="D17" s="397">
        <v>2127</v>
      </c>
      <c r="E17" s="398">
        <v>622625</v>
      </c>
      <c r="F17" s="398">
        <v>337847</v>
      </c>
      <c r="G17" s="399">
        <v>54.2617145151576</v>
      </c>
    </row>
    <row r="18" spans="1:7" ht="16.5" customHeight="1">
      <c r="A18" s="394">
        <v>13</v>
      </c>
      <c r="B18" s="395" t="s">
        <v>379</v>
      </c>
      <c r="C18" s="396">
        <v>23870</v>
      </c>
      <c r="D18" s="397">
        <v>6136</v>
      </c>
      <c r="E18" s="398">
        <v>3801555</v>
      </c>
      <c r="F18" s="398">
        <v>2079238</v>
      </c>
      <c r="G18" s="399">
        <v>54.694407946222</v>
      </c>
    </row>
    <row r="19" spans="1:7" ht="16.5" customHeight="1">
      <c r="A19" s="394">
        <v>14</v>
      </c>
      <c r="B19" s="395" t="s">
        <v>380</v>
      </c>
      <c r="C19" s="396">
        <v>8999</v>
      </c>
      <c r="D19" s="397">
        <v>3344</v>
      </c>
      <c r="E19" s="398">
        <v>1117799</v>
      </c>
      <c r="F19" s="398">
        <v>640601</v>
      </c>
      <c r="G19" s="399">
        <v>57.30914055210283</v>
      </c>
    </row>
    <row r="20" spans="1:7" ht="16.5" customHeight="1">
      <c r="A20" s="394">
        <v>15</v>
      </c>
      <c r="B20" s="395" t="s">
        <v>381</v>
      </c>
      <c r="C20" s="396">
        <v>2859</v>
      </c>
      <c r="D20" s="397">
        <v>1339</v>
      </c>
      <c r="E20" s="398">
        <v>298685</v>
      </c>
      <c r="F20" s="398">
        <v>167489</v>
      </c>
      <c r="G20" s="399">
        <v>56.07546411771599</v>
      </c>
    </row>
    <row r="21" spans="1:7" ht="16.5" customHeight="1">
      <c r="A21" s="394">
        <v>16</v>
      </c>
      <c r="B21" s="395" t="s">
        <v>382</v>
      </c>
      <c r="C21" s="396">
        <v>1579</v>
      </c>
      <c r="D21" s="397">
        <v>667</v>
      </c>
      <c r="E21" s="398">
        <v>172204</v>
      </c>
      <c r="F21" s="398">
        <v>102764</v>
      </c>
      <c r="G21" s="399">
        <v>59.675733432440595</v>
      </c>
    </row>
    <row r="22" spans="1:7" ht="16.5" customHeight="1">
      <c r="A22" s="394">
        <v>17</v>
      </c>
      <c r="B22" s="395" t="s">
        <v>383</v>
      </c>
      <c r="C22" s="396">
        <v>1485</v>
      </c>
      <c r="D22" s="397">
        <v>601</v>
      </c>
      <c r="E22" s="398">
        <v>159501</v>
      </c>
      <c r="F22" s="398">
        <v>89070</v>
      </c>
      <c r="G22" s="399">
        <v>55.842910075798905</v>
      </c>
    </row>
    <row r="23" spans="1:7" ht="16.5" customHeight="1">
      <c r="A23" s="394">
        <v>18</v>
      </c>
      <c r="B23" s="395" t="s">
        <v>384</v>
      </c>
      <c r="C23" s="396">
        <v>1118</v>
      </c>
      <c r="D23" s="397">
        <v>599</v>
      </c>
      <c r="E23" s="398">
        <v>105504</v>
      </c>
      <c r="F23" s="398">
        <v>61920</v>
      </c>
      <c r="G23" s="399">
        <v>58.68971792538672</v>
      </c>
    </row>
    <row r="24" spans="1:7" ht="16.5" customHeight="1">
      <c r="A24" s="394">
        <v>19</v>
      </c>
      <c r="B24" s="395" t="s">
        <v>385</v>
      </c>
      <c r="C24" s="396">
        <v>975</v>
      </c>
      <c r="D24" s="397">
        <v>373</v>
      </c>
      <c r="E24" s="398">
        <v>98690</v>
      </c>
      <c r="F24" s="398">
        <v>60649</v>
      </c>
      <c r="G24" s="399">
        <v>61.45404802918228</v>
      </c>
    </row>
    <row r="25" spans="1:7" ht="16.5" customHeight="1">
      <c r="A25" s="394">
        <v>20</v>
      </c>
      <c r="B25" s="395" t="s">
        <v>386</v>
      </c>
      <c r="C25" s="396">
        <v>2609</v>
      </c>
      <c r="D25" s="397">
        <v>1096</v>
      </c>
      <c r="E25" s="398">
        <v>264573</v>
      </c>
      <c r="F25" s="398">
        <v>148733</v>
      </c>
      <c r="G25" s="399">
        <v>56.216242776095825</v>
      </c>
    </row>
    <row r="26" spans="1:7" ht="16.5" customHeight="1">
      <c r="A26" s="394">
        <v>21</v>
      </c>
      <c r="B26" s="395" t="s">
        <v>387</v>
      </c>
      <c r="C26" s="396">
        <v>2437</v>
      </c>
      <c r="D26" s="397">
        <v>982</v>
      </c>
      <c r="E26" s="398">
        <v>244260</v>
      </c>
      <c r="F26" s="398">
        <v>140222</v>
      </c>
      <c r="G26" s="399">
        <v>57.40686154098093</v>
      </c>
    </row>
    <row r="27" spans="1:7" ht="16.5" customHeight="1">
      <c r="A27" s="394">
        <v>22</v>
      </c>
      <c r="B27" s="395" t="s">
        <v>388</v>
      </c>
      <c r="C27" s="396">
        <v>4758</v>
      </c>
      <c r="D27" s="397">
        <v>1854</v>
      </c>
      <c r="E27" s="398">
        <v>545811</v>
      </c>
      <c r="F27" s="398">
        <v>314313</v>
      </c>
      <c r="G27" s="399">
        <v>57.58641727630993</v>
      </c>
    </row>
    <row r="28" spans="1:7" ht="16.5" customHeight="1">
      <c r="A28" s="394">
        <v>23</v>
      </c>
      <c r="B28" s="395" t="s">
        <v>389</v>
      </c>
      <c r="C28" s="396">
        <v>10205</v>
      </c>
      <c r="D28" s="397">
        <v>3883</v>
      </c>
      <c r="E28" s="398">
        <v>1341480</v>
      </c>
      <c r="F28" s="398">
        <v>720880</v>
      </c>
      <c r="G28" s="399">
        <v>53.73766287980439</v>
      </c>
    </row>
    <row r="29" spans="1:7" ht="16.5" customHeight="1">
      <c r="A29" s="394">
        <v>24</v>
      </c>
      <c r="B29" s="395" t="s">
        <v>390</v>
      </c>
      <c r="C29" s="396">
        <v>2073</v>
      </c>
      <c r="D29" s="397">
        <v>1030</v>
      </c>
      <c r="E29" s="398">
        <v>252889</v>
      </c>
      <c r="F29" s="398">
        <v>133194</v>
      </c>
      <c r="G29" s="399">
        <v>52.66895752682007</v>
      </c>
    </row>
    <row r="30" spans="1:7" ht="16.5" customHeight="1">
      <c r="A30" s="394">
        <v>25</v>
      </c>
      <c r="B30" s="395" t="s">
        <v>391</v>
      </c>
      <c r="C30" s="396">
        <v>1670</v>
      </c>
      <c r="D30" s="397">
        <v>710</v>
      </c>
      <c r="E30" s="398">
        <v>196145</v>
      </c>
      <c r="F30" s="398">
        <v>99889</v>
      </c>
      <c r="G30" s="399">
        <v>50.92610058885009</v>
      </c>
    </row>
    <row r="31" spans="1:7" ht="16.5" customHeight="1">
      <c r="A31" s="394">
        <v>26</v>
      </c>
      <c r="B31" s="395" t="s">
        <v>392</v>
      </c>
      <c r="C31" s="396">
        <v>2997</v>
      </c>
      <c r="D31" s="397">
        <v>1428</v>
      </c>
      <c r="E31" s="398">
        <v>332562</v>
      </c>
      <c r="F31" s="398">
        <v>193432</v>
      </c>
      <c r="G31" s="399">
        <v>58.1641919401495</v>
      </c>
    </row>
    <row r="32" spans="1:7" ht="16.5" customHeight="1">
      <c r="A32" s="394">
        <v>27</v>
      </c>
      <c r="B32" s="395" t="s">
        <v>393</v>
      </c>
      <c r="C32" s="396">
        <v>11489</v>
      </c>
      <c r="D32" s="397">
        <v>4013</v>
      </c>
      <c r="E32" s="398">
        <v>1381170</v>
      </c>
      <c r="F32" s="398">
        <v>768040</v>
      </c>
      <c r="G32" s="399">
        <v>55.607926612944105</v>
      </c>
    </row>
    <row r="33" spans="1:7" ht="16.5" customHeight="1">
      <c r="A33" s="394">
        <v>28</v>
      </c>
      <c r="B33" s="395" t="s">
        <v>394</v>
      </c>
      <c r="C33" s="396">
        <v>6218</v>
      </c>
      <c r="D33" s="397">
        <v>2777</v>
      </c>
      <c r="E33" s="398">
        <v>681991</v>
      </c>
      <c r="F33" s="398">
        <v>383540</v>
      </c>
      <c r="G33" s="399">
        <v>56.23827880426574</v>
      </c>
    </row>
    <row r="34" spans="1:7" ht="16.5" customHeight="1">
      <c r="A34" s="394">
        <v>29</v>
      </c>
      <c r="B34" s="395" t="s">
        <v>395</v>
      </c>
      <c r="C34" s="396">
        <v>1140</v>
      </c>
      <c r="D34" s="397">
        <v>485</v>
      </c>
      <c r="E34" s="398">
        <v>114732</v>
      </c>
      <c r="F34" s="398">
        <v>66945</v>
      </c>
      <c r="G34" s="399">
        <v>58.349022068821256</v>
      </c>
    </row>
    <row r="35" spans="1:7" ht="16.5" customHeight="1">
      <c r="A35" s="394">
        <v>30</v>
      </c>
      <c r="B35" s="395" t="s">
        <v>396</v>
      </c>
      <c r="C35" s="396">
        <v>933</v>
      </c>
      <c r="D35" s="397">
        <v>384</v>
      </c>
      <c r="E35" s="398">
        <v>96114</v>
      </c>
      <c r="F35" s="398">
        <v>55328</v>
      </c>
      <c r="G35" s="399">
        <v>57.56497492560917</v>
      </c>
    </row>
    <row r="36" spans="1:7" ht="16.5" customHeight="1">
      <c r="A36" s="394">
        <v>31</v>
      </c>
      <c r="B36" s="395" t="s">
        <v>397</v>
      </c>
      <c r="C36" s="396">
        <v>708</v>
      </c>
      <c r="D36" s="397">
        <v>359</v>
      </c>
      <c r="E36" s="398">
        <v>66491</v>
      </c>
      <c r="F36" s="398">
        <v>36989</v>
      </c>
      <c r="G36" s="399">
        <v>55.63008527469883</v>
      </c>
    </row>
    <row r="37" spans="1:7" ht="16.5" customHeight="1">
      <c r="A37" s="394">
        <v>32</v>
      </c>
      <c r="B37" s="395" t="s">
        <v>398</v>
      </c>
      <c r="C37" s="396">
        <v>719</v>
      </c>
      <c r="D37" s="397">
        <v>357</v>
      </c>
      <c r="E37" s="398">
        <v>79907</v>
      </c>
      <c r="F37" s="398">
        <v>51349</v>
      </c>
      <c r="G37" s="399">
        <v>64.260953358279</v>
      </c>
    </row>
    <row r="38" spans="1:7" ht="16.5" customHeight="1">
      <c r="A38" s="394">
        <v>33</v>
      </c>
      <c r="B38" s="395" t="s">
        <v>399</v>
      </c>
      <c r="C38" s="396">
        <v>2426</v>
      </c>
      <c r="D38" s="397">
        <v>1136</v>
      </c>
      <c r="E38" s="398">
        <v>251093</v>
      </c>
      <c r="F38" s="398">
        <v>142945</v>
      </c>
      <c r="G38" s="399">
        <v>56.92910594879188</v>
      </c>
    </row>
    <row r="39" spans="1:7" ht="16.5" customHeight="1">
      <c r="A39" s="394">
        <v>34</v>
      </c>
      <c r="B39" s="395" t="s">
        <v>400</v>
      </c>
      <c r="C39" s="396">
        <v>3597</v>
      </c>
      <c r="D39" s="397">
        <v>1647</v>
      </c>
      <c r="E39" s="398">
        <v>395424</v>
      </c>
      <c r="F39" s="398">
        <v>229731</v>
      </c>
      <c r="G39" s="399">
        <v>58.09738407380433</v>
      </c>
    </row>
    <row r="40" spans="1:7" ht="16.5" customHeight="1">
      <c r="A40" s="394">
        <v>35</v>
      </c>
      <c r="B40" s="395" t="s">
        <v>401</v>
      </c>
      <c r="C40" s="396">
        <v>1505</v>
      </c>
      <c r="D40" s="397">
        <v>725</v>
      </c>
      <c r="E40" s="398">
        <v>173808</v>
      </c>
      <c r="F40" s="398">
        <v>95554</v>
      </c>
      <c r="G40" s="399">
        <v>54.9767559606002</v>
      </c>
    </row>
    <row r="41" spans="1:7" ht="16.5" customHeight="1">
      <c r="A41" s="394">
        <v>36</v>
      </c>
      <c r="B41" s="395" t="s">
        <v>402</v>
      </c>
      <c r="C41" s="396">
        <v>727</v>
      </c>
      <c r="D41" s="397">
        <v>337</v>
      </c>
      <c r="E41" s="398">
        <v>77656</v>
      </c>
      <c r="F41" s="398">
        <v>46229</v>
      </c>
      <c r="G41" s="399">
        <v>59.53049345832903</v>
      </c>
    </row>
    <row r="42" spans="1:7" ht="16.5" customHeight="1">
      <c r="A42" s="394">
        <v>37</v>
      </c>
      <c r="B42" s="395" t="s">
        <v>403</v>
      </c>
      <c r="C42" s="396">
        <v>1152</v>
      </c>
      <c r="D42" s="397">
        <v>496</v>
      </c>
      <c r="E42" s="398">
        <v>121828</v>
      </c>
      <c r="F42" s="398">
        <v>71134</v>
      </c>
      <c r="G42" s="399">
        <v>58.38887612043209</v>
      </c>
    </row>
    <row r="43" spans="1:7" ht="16.5" customHeight="1">
      <c r="A43" s="394">
        <v>38</v>
      </c>
      <c r="B43" s="395" t="s">
        <v>404</v>
      </c>
      <c r="C43" s="396">
        <v>1489</v>
      </c>
      <c r="D43" s="397">
        <v>640</v>
      </c>
      <c r="E43" s="398">
        <v>158231</v>
      </c>
      <c r="F43" s="398">
        <v>87454</v>
      </c>
      <c r="G43" s="399">
        <v>55.26982702504566</v>
      </c>
    </row>
    <row r="44" spans="1:7" ht="16.5" customHeight="1">
      <c r="A44" s="394">
        <v>39</v>
      </c>
      <c r="B44" s="395" t="s">
        <v>405</v>
      </c>
      <c r="C44" s="396">
        <v>655</v>
      </c>
      <c r="D44" s="397">
        <v>277</v>
      </c>
      <c r="E44" s="398">
        <v>68280</v>
      </c>
      <c r="F44" s="398">
        <v>42909</v>
      </c>
      <c r="G44" s="399">
        <v>62.842706502636204</v>
      </c>
    </row>
    <row r="45" spans="1:7" ht="16.5" customHeight="1">
      <c r="A45" s="394">
        <v>40</v>
      </c>
      <c r="B45" s="395" t="s">
        <v>406</v>
      </c>
      <c r="C45" s="396">
        <v>5775</v>
      </c>
      <c r="D45" s="397">
        <v>2324</v>
      </c>
      <c r="E45" s="398">
        <v>659410</v>
      </c>
      <c r="F45" s="398">
        <v>382441</v>
      </c>
      <c r="G45" s="399">
        <v>57.99745226793649</v>
      </c>
    </row>
    <row r="46" spans="1:7" ht="16.5" customHeight="1">
      <c r="A46" s="394">
        <v>41</v>
      </c>
      <c r="B46" s="395" t="s">
        <v>407</v>
      </c>
      <c r="C46" s="396">
        <v>963</v>
      </c>
      <c r="D46" s="397">
        <v>411</v>
      </c>
      <c r="E46" s="398">
        <v>107319</v>
      </c>
      <c r="F46" s="398">
        <v>63822</v>
      </c>
      <c r="G46" s="399">
        <v>59.46943225337545</v>
      </c>
    </row>
    <row r="47" spans="1:7" ht="16.5" customHeight="1">
      <c r="A47" s="394">
        <v>42</v>
      </c>
      <c r="B47" s="395" t="s">
        <v>408</v>
      </c>
      <c r="C47" s="396">
        <v>1229</v>
      </c>
      <c r="D47" s="397">
        <v>587</v>
      </c>
      <c r="E47" s="398">
        <v>137796</v>
      </c>
      <c r="F47" s="398">
        <v>86005</v>
      </c>
      <c r="G47" s="399">
        <v>62.41472901971029</v>
      </c>
    </row>
    <row r="48" spans="1:7" ht="16.5" customHeight="1">
      <c r="A48" s="394">
        <v>43</v>
      </c>
      <c r="B48" s="395" t="s">
        <v>409</v>
      </c>
      <c r="C48" s="396">
        <v>1754</v>
      </c>
      <c r="D48" s="397">
        <v>876</v>
      </c>
      <c r="E48" s="398">
        <v>197817</v>
      </c>
      <c r="F48" s="398">
        <v>119722</v>
      </c>
      <c r="G48" s="399">
        <v>60.52159318966519</v>
      </c>
    </row>
    <row r="49" spans="1:7" ht="16.5" customHeight="1">
      <c r="A49" s="394">
        <v>44</v>
      </c>
      <c r="B49" s="395" t="s">
        <v>410</v>
      </c>
      <c r="C49" s="396">
        <v>1195</v>
      </c>
      <c r="D49" s="397">
        <v>534</v>
      </c>
      <c r="E49" s="398">
        <v>134027</v>
      </c>
      <c r="F49" s="398">
        <v>79505</v>
      </c>
      <c r="G49" s="399">
        <v>59.320136987323444</v>
      </c>
    </row>
    <row r="50" spans="1:7" ht="16.5" customHeight="1">
      <c r="A50" s="394">
        <v>45</v>
      </c>
      <c r="B50" s="395" t="s">
        <v>411</v>
      </c>
      <c r="C50" s="396">
        <v>1058</v>
      </c>
      <c r="D50" s="397">
        <v>397</v>
      </c>
      <c r="E50" s="398">
        <v>109990</v>
      </c>
      <c r="F50" s="398">
        <v>60218</v>
      </c>
      <c r="G50" s="399">
        <v>54.748613510319124</v>
      </c>
    </row>
    <row r="51" spans="1:7" ht="16.5" customHeight="1">
      <c r="A51" s="394">
        <v>46</v>
      </c>
      <c r="B51" s="395" t="s">
        <v>412</v>
      </c>
      <c r="C51" s="396">
        <v>1545</v>
      </c>
      <c r="D51" s="397">
        <v>669</v>
      </c>
      <c r="E51" s="398">
        <v>169731</v>
      </c>
      <c r="F51" s="398">
        <v>99968</v>
      </c>
      <c r="G51" s="399">
        <v>58.89790315263564</v>
      </c>
    </row>
    <row r="52" spans="1:7" ht="16.5" customHeight="1">
      <c r="A52" s="394">
        <v>47</v>
      </c>
      <c r="B52" s="395" t="s">
        <v>413</v>
      </c>
      <c r="C52" s="396">
        <v>1302</v>
      </c>
      <c r="D52" s="397">
        <v>493</v>
      </c>
      <c r="E52" s="398">
        <v>141576</v>
      </c>
      <c r="F52" s="398">
        <v>96929</v>
      </c>
      <c r="G52" s="399">
        <v>68.46428773238402</v>
      </c>
    </row>
    <row r="53" spans="1:7" ht="16.5" customHeight="1" thickBot="1">
      <c r="A53" s="400" t="s">
        <v>361</v>
      </c>
      <c r="B53" s="401"/>
      <c r="C53" s="402">
        <v>150914</v>
      </c>
      <c r="D53" s="403">
        <v>58139</v>
      </c>
      <c r="E53" s="404">
        <v>18115778</v>
      </c>
      <c r="F53" s="404">
        <v>10323944</v>
      </c>
      <c r="G53" s="405">
        <v>56.988686878366465</v>
      </c>
    </row>
    <row r="54" spans="1:7" ht="16.5" customHeight="1">
      <c r="A54" s="406"/>
      <c r="B54" s="406"/>
      <c r="C54" s="407"/>
      <c r="D54" s="408"/>
      <c r="E54" s="407"/>
      <c r="F54" s="407"/>
      <c r="G54" s="409"/>
    </row>
    <row r="55" spans="1:7" ht="11.25">
      <c r="A55" s="379" t="s">
        <v>304</v>
      </c>
      <c r="B55" s="380"/>
      <c r="C55" s="381"/>
      <c r="D55" s="381"/>
      <c r="E55" s="381"/>
      <c r="F55" s="381"/>
      <c r="G55" s="381"/>
    </row>
    <row r="56" spans="1:2" ht="11.25">
      <c r="A56" s="382" t="s">
        <v>47</v>
      </c>
      <c r="B56" s="379" t="s">
        <v>362</v>
      </c>
    </row>
    <row r="57" spans="1:2" ht="11.25">
      <c r="A57" s="383"/>
      <c r="B57" s="379" t="s">
        <v>363</v>
      </c>
    </row>
  </sheetData>
  <sheetProtection/>
  <mergeCells count="5">
    <mergeCell ref="A1:G2"/>
    <mergeCell ref="A4:B5"/>
    <mergeCell ref="C4:D5"/>
    <mergeCell ref="E4:E5"/>
    <mergeCell ref="F4:G4"/>
  </mergeCells>
  <printOptions horizontalCentered="1" verticalCentered="1"/>
  <pageMargins left="0.25" right="0.25" top="0.75" bottom="0.75" header="0.3" footer="0.3"/>
  <pageSetup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2022-07-29T11:22:21Z</dcterms:modified>
  <cp:category/>
  <cp:version/>
  <cp:contentType/>
  <cp:contentStatus/>
</cp:coreProperties>
</file>