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15" windowWidth="12615" windowHeight="9975"/>
  </bookViews>
  <sheets>
    <sheet name="第１表" sheetId="2" r:id="rId1"/>
    <sheet name="第２表" sheetId="3" r:id="rId2"/>
    <sheet name="第３表" sheetId="12" r:id="rId3"/>
    <sheet name="第４表" sheetId="13" r:id="rId4"/>
    <sheet name="第５表" sheetId="14" r:id="rId5"/>
    <sheet name="第６表" sheetId="15" r:id="rId6"/>
    <sheet name="第７表" sheetId="16" r:id="rId7"/>
    <sheet name="第８表" sheetId="17" r:id="rId8"/>
    <sheet name="第９表" sheetId="18" r:id="rId9"/>
  </sheets>
  <definedNames>
    <definedName name="_xlnm._FilterDatabase" localSheetId="0" hidden="1">第１表!$B$2:$AY$28</definedName>
    <definedName name="_xlnm.Print_Area" localSheetId="0">第１表!$A$1:$AY$31</definedName>
    <definedName name="_xlnm.Print_Area" localSheetId="1">第２表!$A$1:$N$85</definedName>
    <definedName name="_xlnm.Print_Area" localSheetId="2">第３表!$A$1:$G$44</definedName>
    <definedName name="_xlnm.Print_Area" localSheetId="3">第４表!$A$1:$F$128</definedName>
    <definedName name="_xlnm.Print_Area" localSheetId="4">第５表!$A$1:$H$42</definedName>
    <definedName name="_xlnm.Print_Area" localSheetId="5">第６表!$A$1:$R$77</definedName>
    <definedName name="_xlnm.Print_Area" localSheetId="6">第７表!$A$1:$N$33</definedName>
    <definedName name="_xlnm.Print_Area" localSheetId="7">第８表!$A$1:$G$64</definedName>
    <definedName name="_xlnm.Print_Area" localSheetId="8">第９表!$A$1:$G$59</definedName>
    <definedName name="_xlnm.Print_Titles" localSheetId="0">第１表!$A:$B,第１表!$1:$4</definedName>
    <definedName name="_xlnm.Print_Titles" localSheetId="3">第４表!$4:$4</definedName>
    <definedName name="_xlnm.Print_Titles" localSheetId="7">第８表!$4:$5</definedName>
    <definedName name="_xlnm.Print_Titles" localSheetId="8">第９表!$4:$5</definedName>
  </definedNames>
  <calcPr calcId="162913"/>
</workbook>
</file>

<file path=xl/calcChain.xml><?xml version="1.0" encoding="utf-8"?>
<calcChain xmlns="http://schemas.openxmlformats.org/spreadsheetml/2006/main">
  <c r="G6" i="18" l="1"/>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C53" i="18"/>
  <c r="D53" i="18"/>
  <c r="E53" i="18"/>
  <c r="F53" i="18"/>
  <c r="G53" i="18"/>
  <c r="G7" i="17"/>
  <c r="G8" i="17"/>
  <c r="G9" i="17"/>
  <c r="G10" i="17"/>
  <c r="G11" i="17"/>
  <c r="G12" i="17"/>
  <c r="G13" i="17"/>
  <c r="G14" i="17"/>
  <c r="G15" i="17"/>
  <c r="G16" i="17"/>
  <c r="G17" i="17"/>
  <c r="G18" i="17"/>
  <c r="G19" i="17"/>
  <c r="G20" i="17"/>
  <c r="G21" i="17"/>
  <c r="G22" i="17"/>
  <c r="G23" i="17"/>
  <c r="C24" i="17"/>
  <c r="D24" i="17"/>
  <c r="E24" i="17"/>
  <c r="E45" i="17" s="1"/>
  <c r="F24" i="17"/>
  <c r="G26" i="17"/>
  <c r="G27" i="17"/>
  <c r="G28" i="17"/>
  <c r="C29" i="17"/>
  <c r="D29" i="17"/>
  <c r="E29" i="17"/>
  <c r="G29" i="17" s="1"/>
  <c r="F29" i="17"/>
  <c r="G31" i="17"/>
  <c r="G32" i="17"/>
  <c r="G33" i="17"/>
  <c r="C34" i="17"/>
  <c r="D34" i="17"/>
  <c r="E34" i="17"/>
  <c r="G34" i="17" s="1"/>
  <c r="F34" i="17"/>
  <c r="G36" i="17"/>
  <c r="G37" i="17"/>
  <c r="G38" i="17"/>
  <c r="G39" i="17"/>
  <c r="C40" i="17"/>
  <c r="D40" i="17"/>
  <c r="E40" i="17"/>
  <c r="F40" i="17"/>
  <c r="G40" i="17"/>
  <c r="G42" i="17"/>
  <c r="G43" i="17"/>
  <c r="G44" i="17"/>
  <c r="C45" i="17"/>
  <c r="C59" i="17" s="1"/>
  <c r="D45" i="17"/>
  <c r="D59" i="17" s="1"/>
  <c r="F45" i="17"/>
  <c r="G46" i="17"/>
  <c r="G47" i="17"/>
  <c r="G48" i="17"/>
  <c r="G49" i="17"/>
  <c r="G50" i="17"/>
  <c r="G51" i="17"/>
  <c r="G52" i="17"/>
  <c r="G53" i="17"/>
  <c r="G54" i="17"/>
  <c r="G55" i="17"/>
  <c r="G56" i="17"/>
  <c r="G57" i="17"/>
  <c r="C58" i="17"/>
  <c r="D58" i="17"/>
  <c r="E58" i="17"/>
  <c r="F58" i="17"/>
  <c r="G58" i="17"/>
  <c r="F59" i="17"/>
  <c r="M5" i="15"/>
  <c r="H5" i="15" s="1"/>
  <c r="P5" i="15"/>
  <c r="Q5" i="15"/>
  <c r="Q45" i="15" s="1"/>
  <c r="M6" i="15"/>
  <c r="H6" i="15" s="1"/>
  <c r="P6" i="15"/>
  <c r="Q6" i="15"/>
  <c r="Q46" i="15" s="1"/>
  <c r="M7" i="15"/>
  <c r="H7" i="15" s="1"/>
  <c r="P7" i="15"/>
  <c r="Q7" i="15"/>
  <c r="M8" i="15"/>
  <c r="H8" i="15" s="1"/>
  <c r="P8" i="15"/>
  <c r="Q8" i="15"/>
  <c r="M9" i="15"/>
  <c r="H9" i="15" s="1"/>
  <c r="P9" i="15"/>
  <c r="Q9" i="15"/>
  <c r="M10" i="15"/>
  <c r="H10" i="15" s="1"/>
  <c r="P10" i="15"/>
  <c r="Q10" i="15"/>
  <c r="M11" i="15"/>
  <c r="H11" i="15" s="1"/>
  <c r="P11" i="15"/>
  <c r="Q11" i="15"/>
  <c r="M12" i="15"/>
  <c r="H12" i="15" s="1"/>
  <c r="P12" i="15"/>
  <c r="Q12" i="15"/>
  <c r="M13" i="15"/>
  <c r="H13" i="15" s="1"/>
  <c r="P13" i="15"/>
  <c r="Q13" i="15"/>
  <c r="M14" i="15"/>
  <c r="H14" i="15" s="1"/>
  <c r="P14" i="15"/>
  <c r="Q14" i="15"/>
  <c r="M15" i="15"/>
  <c r="H15" i="15" s="1"/>
  <c r="P15" i="15"/>
  <c r="Q15" i="15"/>
  <c r="M16" i="15"/>
  <c r="H16" i="15" s="1"/>
  <c r="P16" i="15"/>
  <c r="Q16" i="15"/>
  <c r="M17" i="15"/>
  <c r="H17" i="15" s="1"/>
  <c r="P17" i="15"/>
  <c r="Q17" i="15"/>
  <c r="M18" i="15"/>
  <c r="H18" i="15" s="1"/>
  <c r="P18" i="15"/>
  <c r="Q18" i="15"/>
  <c r="M19" i="15"/>
  <c r="H19" i="15" s="1"/>
  <c r="P19" i="15"/>
  <c r="Q19" i="15"/>
  <c r="M20" i="15"/>
  <c r="H20" i="15" s="1"/>
  <c r="P20" i="15"/>
  <c r="Q20" i="15"/>
  <c r="M21" i="15"/>
  <c r="H21" i="15" s="1"/>
  <c r="P21" i="15"/>
  <c r="Q21" i="15"/>
  <c r="M22" i="15"/>
  <c r="H22" i="15" s="1"/>
  <c r="P22" i="15"/>
  <c r="Q22" i="15"/>
  <c r="M23" i="15"/>
  <c r="H23" i="15" s="1"/>
  <c r="P23" i="15"/>
  <c r="Q23" i="15"/>
  <c r="M24" i="15"/>
  <c r="H24" i="15" s="1"/>
  <c r="P24" i="15"/>
  <c r="Q24" i="15"/>
  <c r="M25" i="15"/>
  <c r="H25" i="15" s="1"/>
  <c r="P25" i="15"/>
  <c r="Q25" i="15"/>
  <c r="M26" i="15"/>
  <c r="H26" i="15" s="1"/>
  <c r="P26" i="15"/>
  <c r="Q26" i="15"/>
  <c r="M27" i="15"/>
  <c r="H27" i="15" s="1"/>
  <c r="P27" i="15"/>
  <c r="Q27" i="15"/>
  <c r="H28" i="15"/>
  <c r="M28" i="15"/>
  <c r="P28" i="15"/>
  <c r="Q28" i="15"/>
  <c r="H29" i="15"/>
  <c r="M29" i="15"/>
  <c r="P29" i="15"/>
  <c r="Q29" i="15"/>
  <c r="H30" i="15"/>
  <c r="M30" i="15"/>
  <c r="P30" i="15"/>
  <c r="Q30" i="15"/>
  <c r="H31" i="15"/>
  <c r="M31" i="15"/>
  <c r="P31" i="15"/>
  <c r="Q31" i="15"/>
  <c r="H32" i="15"/>
  <c r="M32" i="15"/>
  <c r="P32" i="15"/>
  <c r="Q32" i="15"/>
  <c r="H33" i="15"/>
  <c r="M33" i="15"/>
  <c r="P33" i="15"/>
  <c r="Q33" i="15"/>
  <c r="H34" i="15"/>
  <c r="M34" i="15"/>
  <c r="P34" i="15"/>
  <c r="Q34" i="15"/>
  <c r="H35" i="15"/>
  <c r="M35" i="15"/>
  <c r="P35" i="15"/>
  <c r="Q35" i="15"/>
  <c r="H36" i="15"/>
  <c r="M36" i="15"/>
  <c r="P36" i="15"/>
  <c r="Q36" i="15"/>
  <c r="H37" i="15"/>
  <c r="M37" i="15"/>
  <c r="P37" i="15"/>
  <c r="Q37" i="15"/>
  <c r="H38" i="15"/>
  <c r="M38" i="15"/>
  <c r="P38" i="15"/>
  <c r="Q38" i="15"/>
  <c r="H39" i="15"/>
  <c r="M39" i="15"/>
  <c r="P39" i="15"/>
  <c r="Q39" i="15"/>
  <c r="H40" i="15"/>
  <c r="M40" i="15"/>
  <c r="P40" i="15"/>
  <c r="Q40" i="15"/>
  <c r="H41" i="15"/>
  <c r="M41" i="15"/>
  <c r="P41" i="15"/>
  <c r="Q41" i="15"/>
  <c r="H42" i="15"/>
  <c r="M42" i="15"/>
  <c r="P42" i="15"/>
  <c r="Q42" i="15"/>
  <c r="H43" i="15"/>
  <c r="M43" i="15"/>
  <c r="P43" i="15"/>
  <c r="Q43" i="15"/>
  <c r="H44" i="15"/>
  <c r="M44" i="15"/>
  <c r="P44" i="15"/>
  <c r="Q44" i="15"/>
  <c r="C46" i="15"/>
  <c r="C72" i="15" s="1"/>
  <c r="D46" i="15"/>
  <c r="E46" i="15"/>
  <c r="F46" i="15"/>
  <c r="G46" i="15"/>
  <c r="G72" i="15" s="1"/>
  <c r="I46" i="15"/>
  <c r="J46" i="15"/>
  <c r="J45" i="15" s="1"/>
  <c r="K46" i="15"/>
  <c r="M46" i="15" s="1"/>
  <c r="L46" i="15"/>
  <c r="L45" i="15" s="1"/>
  <c r="N46" i="15"/>
  <c r="P46" i="15" s="1"/>
  <c r="O46" i="15"/>
  <c r="O72" i="15" s="1"/>
  <c r="R46" i="15"/>
  <c r="R45" i="15" s="1"/>
  <c r="H47" i="15"/>
  <c r="M47" i="15"/>
  <c r="P47" i="15"/>
  <c r="Q47" i="15" s="1"/>
  <c r="H48" i="15"/>
  <c r="M48" i="15"/>
  <c r="P48" i="15"/>
  <c r="Q48" i="15" s="1"/>
  <c r="H49" i="15"/>
  <c r="M49" i="15"/>
  <c r="P49" i="15"/>
  <c r="Q49" i="15" s="1"/>
  <c r="H50" i="15"/>
  <c r="M50" i="15"/>
  <c r="P50" i="15"/>
  <c r="Q50" i="15" s="1"/>
  <c r="H51" i="15"/>
  <c r="M51" i="15"/>
  <c r="P51" i="15"/>
  <c r="Q51" i="15" s="1"/>
  <c r="H52" i="15"/>
  <c r="M52" i="15"/>
  <c r="P52" i="15"/>
  <c r="Q52" i="15" s="1"/>
  <c r="H53" i="15"/>
  <c r="M53" i="15"/>
  <c r="P53" i="15"/>
  <c r="Q53" i="15" s="1"/>
  <c r="H54" i="15"/>
  <c r="M54" i="15"/>
  <c r="P54" i="15"/>
  <c r="Q54" i="15" s="1"/>
  <c r="H55" i="15"/>
  <c r="M55" i="15"/>
  <c r="P55" i="15"/>
  <c r="Q55" i="15" s="1"/>
  <c r="H56" i="15"/>
  <c r="M56" i="15"/>
  <c r="P56" i="15"/>
  <c r="Q56" i="15" s="1"/>
  <c r="H57" i="15"/>
  <c r="M57" i="15"/>
  <c r="P57" i="15"/>
  <c r="Q57" i="15" s="1"/>
  <c r="H58" i="15"/>
  <c r="M58" i="15"/>
  <c r="P58" i="15"/>
  <c r="Q58" i="15" s="1"/>
  <c r="H59" i="15"/>
  <c r="M59" i="15"/>
  <c r="P59" i="15"/>
  <c r="Q59" i="15" s="1"/>
  <c r="H60" i="15"/>
  <c r="M60" i="15"/>
  <c r="P60" i="15"/>
  <c r="Q60" i="15" s="1"/>
  <c r="H61" i="15"/>
  <c r="M61" i="15"/>
  <c r="P61" i="15"/>
  <c r="Q61" i="15" s="1"/>
  <c r="H62" i="15"/>
  <c r="M62" i="15"/>
  <c r="P62" i="15"/>
  <c r="Q62" i="15" s="1"/>
  <c r="C64" i="15"/>
  <c r="D64" i="15"/>
  <c r="D72" i="15" s="1"/>
  <c r="E64" i="15"/>
  <c r="F64" i="15"/>
  <c r="F72" i="15" s="1"/>
  <c r="G64" i="15"/>
  <c r="I64" i="15"/>
  <c r="I63" i="15" s="1"/>
  <c r="J64" i="15"/>
  <c r="J72" i="15" s="1"/>
  <c r="K64" i="15"/>
  <c r="M64" i="15" s="1"/>
  <c r="H64" i="15" s="1"/>
  <c r="L64" i="15"/>
  <c r="L63" i="15" s="1"/>
  <c r="L71" i="15" s="1"/>
  <c r="N64" i="15"/>
  <c r="N72" i="15" s="1"/>
  <c r="O64" i="15"/>
  <c r="O63" i="15" s="1"/>
  <c r="P64" i="15"/>
  <c r="R64" i="15"/>
  <c r="R72" i="15" s="1"/>
  <c r="M65" i="15"/>
  <c r="Q65" i="15" s="1"/>
  <c r="P65" i="15"/>
  <c r="M66" i="15"/>
  <c r="Q66" i="15" s="1"/>
  <c r="P66" i="15"/>
  <c r="M67" i="15"/>
  <c r="Q67" i="15" s="1"/>
  <c r="P67" i="15"/>
  <c r="M68" i="15"/>
  <c r="Q68" i="15" s="1"/>
  <c r="P68" i="15"/>
  <c r="M69" i="15"/>
  <c r="Q69" i="15" s="1"/>
  <c r="P69" i="15"/>
  <c r="M70" i="15"/>
  <c r="Q70" i="15" s="1"/>
  <c r="P70" i="15"/>
  <c r="E72" i="15"/>
  <c r="I72" i="15"/>
  <c r="F3" i="14"/>
  <c r="H3" i="14" s="1"/>
  <c r="F4" i="14"/>
  <c r="H4" i="14"/>
  <c r="F5" i="14"/>
  <c r="H5" i="14" s="1"/>
  <c r="F6" i="14"/>
  <c r="H6" i="14"/>
  <c r="F7" i="14"/>
  <c r="H7" i="14" s="1"/>
  <c r="F8" i="14"/>
  <c r="H8" i="14"/>
  <c r="F9" i="14"/>
  <c r="H9" i="14" s="1"/>
  <c r="F10" i="14"/>
  <c r="H10" i="14"/>
  <c r="F11" i="14"/>
  <c r="H11" i="14" s="1"/>
  <c r="F12" i="14"/>
  <c r="H12" i="14"/>
  <c r="F13" i="14"/>
  <c r="H13" i="14" s="1"/>
  <c r="F14" i="14"/>
  <c r="H14" i="14"/>
  <c r="F15" i="14"/>
  <c r="H15" i="14" s="1"/>
  <c r="F16" i="14"/>
  <c r="H16" i="14"/>
  <c r="F17" i="14"/>
  <c r="H17" i="14" s="1"/>
  <c r="F18" i="14"/>
  <c r="H18" i="14"/>
  <c r="F19" i="14"/>
  <c r="H19" i="14" s="1"/>
  <c r="F20" i="14"/>
  <c r="H20" i="14"/>
  <c r="F21" i="14"/>
  <c r="H21" i="14" s="1"/>
  <c r="F22" i="14"/>
  <c r="H22" i="14"/>
  <c r="F23" i="14"/>
  <c r="H23" i="14" s="1"/>
  <c r="F24" i="14"/>
  <c r="H24" i="14"/>
  <c r="F25" i="14"/>
  <c r="H25" i="14" s="1"/>
  <c r="F26" i="14"/>
  <c r="H26" i="14"/>
  <c r="F27" i="14"/>
  <c r="H27" i="14" s="1"/>
  <c r="F28" i="14"/>
  <c r="H28" i="14"/>
  <c r="F29" i="14"/>
  <c r="H29" i="14" s="1"/>
  <c r="F30" i="14"/>
  <c r="H30" i="14"/>
  <c r="F31" i="14"/>
  <c r="H31" i="14" s="1"/>
  <c r="F32" i="14"/>
  <c r="H32" i="14"/>
  <c r="F33" i="14"/>
  <c r="H33" i="14" s="1"/>
  <c r="F34" i="14"/>
  <c r="H34" i="14"/>
  <c r="F35" i="14"/>
  <c r="F36" i="14"/>
  <c r="F37" i="14"/>
  <c r="F5" i="13"/>
  <c r="F6" i="13"/>
  <c r="F7" i="13"/>
  <c r="F8" i="13"/>
  <c r="F9" i="13"/>
  <c r="F10" i="13"/>
  <c r="F11" i="13"/>
  <c r="C12" i="13"/>
  <c r="C91" i="13" s="1"/>
  <c r="C122" i="13" s="1"/>
  <c r="D12" i="13"/>
  <c r="E12" i="13"/>
  <c r="F12" i="13"/>
  <c r="F13" i="13"/>
  <c r="F14" i="13"/>
  <c r="F15" i="13"/>
  <c r="F16" i="13"/>
  <c r="F17" i="13"/>
  <c r="F18" i="13"/>
  <c r="F19" i="13"/>
  <c r="C20" i="13"/>
  <c r="D20" i="13"/>
  <c r="F20" i="13" s="1"/>
  <c r="E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C85" i="13"/>
  <c r="D85" i="13"/>
  <c r="F85" i="13" s="1"/>
  <c r="E85" i="13"/>
  <c r="F86" i="13"/>
  <c r="F87" i="13"/>
  <c r="F88" i="13"/>
  <c r="F89" i="13"/>
  <c r="C90" i="13"/>
  <c r="D90" i="13"/>
  <c r="F90" i="13" s="1"/>
  <c r="E90" i="13"/>
  <c r="D91" i="13"/>
  <c r="F91" i="13" s="1"/>
  <c r="E91" i="13"/>
  <c r="F92" i="13"/>
  <c r="F93" i="13"/>
  <c r="F94" i="13"/>
  <c r="F95" i="13"/>
  <c r="F96" i="13"/>
  <c r="F97" i="13"/>
  <c r="F98" i="13"/>
  <c r="F99" i="13"/>
  <c r="F100" i="13"/>
  <c r="F101" i="13"/>
  <c r="F102" i="13"/>
  <c r="F103" i="13"/>
  <c r="F104" i="13"/>
  <c r="F105" i="13"/>
  <c r="F106" i="13"/>
  <c r="F107" i="13"/>
  <c r="F108" i="13"/>
  <c r="F110" i="13"/>
  <c r="F111" i="13"/>
  <c r="F112" i="13"/>
  <c r="F113" i="13"/>
  <c r="F114" i="13"/>
  <c r="F115" i="13"/>
  <c r="F116" i="13"/>
  <c r="F117" i="13"/>
  <c r="F118" i="13"/>
  <c r="F119" i="13"/>
  <c r="F120" i="13"/>
  <c r="C121" i="13"/>
  <c r="D121" i="13"/>
  <c r="D122" i="13" s="1"/>
  <c r="F122" i="13" s="1"/>
  <c r="E121" i="13"/>
  <c r="E122" i="13"/>
  <c r="E29" i="12"/>
  <c r="E30" i="12"/>
  <c r="E31" i="12"/>
  <c r="E32" i="12"/>
  <c r="E33" i="12"/>
  <c r="E34" i="12"/>
  <c r="E35" i="12"/>
  <c r="G45" i="17" l="1"/>
  <c r="E59" i="17"/>
  <c r="G59" i="17" s="1"/>
  <c r="G24" i="17"/>
  <c r="P72" i="15"/>
  <c r="I71" i="15"/>
  <c r="Q64" i="15"/>
  <c r="H46" i="15"/>
  <c r="H72" i="15"/>
  <c r="Q63" i="15"/>
  <c r="L72" i="15"/>
  <c r="H70" i="15"/>
  <c r="H69" i="15"/>
  <c r="H68" i="15"/>
  <c r="H67" i="15"/>
  <c r="H66" i="15"/>
  <c r="H65" i="15"/>
  <c r="K63" i="15"/>
  <c r="N45" i="15"/>
  <c r="I45" i="15"/>
  <c r="O45" i="15"/>
  <c r="O71" i="15" s="1"/>
  <c r="K45" i="15"/>
  <c r="M45" i="15" s="1"/>
  <c r="K72" i="15"/>
  <c r="M72" i="15" s="1"/>
  <c r="Q72" i="15" s="1"/>
  <c r="R63" i="15"/>
  <c r="R71" i="15" s="1"/>
  <c r="N63" i="15"/>
  <c r="J63" i="15"/>
  <c r="J71" i="15" s="1"/>
  <c r="F121" i="13"/>
  <c r="N75" i="3"/>
  <c r="N61" i="3"/>
  <c r="N59" i="3"/>
  <c r="N57" i="3"/>
  <c r="N55" i="3"/>
  <c r="C16" i="2"/>
  <c r="C27" i="2" s="1"/>
  <c r="AY8" i="2"/>
  <c r="AI16" i="2"/>
  <c r="AI27" i="2"/>
  <c r="AX15" i="2"/>
  <c r="AX8" i="2"/>
  <c r="AX5" i="2"/>
  <c r="G16" i="2"/>
  <c r="AX17" i="2"/>
  <c r="D16" i="2"/>
  <c r="D27" i="2" s="1"/>
  <c r="F16" i="2"/>
  <c r="F27" i="2"/>
  <c r="E16" i="2"/>
  <c r="E27" i="2" s="1"/>
  <c r="X16" i="2"/>
  <c r="X27" i="2"/>
  <c r="W16" i="2"/>
  <c r="W27" i="2" s="1"/>
  <c r="N16" i="2"/>
  <c r="N27" i="2"/>
  <c r="M16" i="2"/>
  <c r="M27" i="2" s="1"/>
  <c r="P16" i="2"/>
  <c r="P27" i="2"/>
  <c r="O16" i="2"/>
  <c r="O27" i="2" s="1"/>
  <c r="AW16" i="2"/>
  <c r="AW27" i="2"/>
  <c r="AV16" i="2"/>
  <c r="AV27" i="2" s="1"/>
  <c r="AU16" i="2"/>
  <c r="AU27" i="2"/>
  <c r="AT16" i="2"/>
  <c r="AT27" i="2" s="1"/>
  <c r="AS16" i="2"/>
  <c r="AS27" i="2"/>
  <c r="AR16" i="2"/>
  <c r="AR27" i="2" s="1"/>
  <c r="AK16" i="2"/>
  <c r="AK27" i="2"/>
  <c r="AJ16" i="2"/>
  <c r="AJ27" i="2" s="1"/>
  <c r="AH16" i="2"/>
  <c r="AH27" i="2"/>
  <c r="AG16" i="2"/>
  <c r="AG27" i="2" s="1"/>
  <c r="AB16" i="2"/>
  <c r="AB27" i="2"/>
  <c r="AA16" i="2"/>
  <c r="AA27" i="2" s="1"/>
  <c r="L16" i="2"/>
  <c r="L27" i="2"/>
  <c r="K16" i="2"/>
  <c r="K27" i="2" s="1"/>
  <c r="J16" i="2"/>
  <c r="J27" i="2"/>
  <c r="I16" i="2"/>
  <c r="I27" i="2" s="1"/>
  <c r="H16" i="2"/>
  <c r="H27" i="2"/>
  <c r="G27" i="2"/>
  <c r="R16" i="2"/>
  <c r="R27" i="2"/>
  <c r="Q16" i="2"/>
  <c r="Q27" i="2"/>
  <c r="T16" i="2"/>
  <c r="T27" i="2"/>
  <c r="S16" i="2"/>
  <c r="S27" i="2"/>
  <c r="V16" i="2"/>
  <c r="U16" i="2"/>
  <c r="U27" i="2"/>
  <c r="Z16" i="2"/>
  <c r="Y16" i="2"/>
  <c r="Y27" i="2"/>
  <c r="AD16" i="2"/>
  <c r="AD27" i="2"/>
  <c r="AC16" i="2"/>
  <c r="AC27" i="2" s="1"/>
  <c r="AP27" i="2"/>
  <c r="AN27" i="2"/>
  <c r="AL27" i="2"/>
  <c r="AF16" i="2"/>
  <c r="AF27" i="2"/>
  <c r="AE16" i="2"/>
  <c r="AE27" i="2"/>
  <c r="V27" i="2"/>
  <c r="AQ27" i="2"/>
  <c r="AO27" i="2"/>
  <c r="AM27" i="2"/>
  <c r="AX6" i="2"/>
  <c r="AX7" i="2"/>
  <c r="AX16" i="2" s="1"/>
  <c r="AX27" i="2" s="1"/>
  <c r="AX9" i="2"/>
  <c r="AX10" i="2"/>
  <c r="AX11" i="2"/>
  <c r="AX12" i="2"/>
  <c r="AX13" i="2"/>
  <c r="AX14" i="2"/>
  <c r="AX18" i="2"/>
  <c r="AX19" i="2"/>
  <c r="AX20" i="2"/>
  <c r="AX21" i="2"/>
  <c r="AX22" i="2"/>
  <c r="AX23" i="2"/>
  <c r="AX24" i="2"/>
  <c r="AX25" i="2"/>
  <c r="AX26" i="2"/>
  <c r="AY26" i="2"/>
  <c r="AY25" i="2"/>
  <c r="AY24" i="2"/>
  <c r="AY23" i="2"/>
  <c r="AY22" i="2"/>
  <c r="AY21" i="2"/>
  <c r="AY20" i="2"/>
  <c r="AY19" i="2"/>
  <c r="AY18" i="2"/>
  <c r="AY17" i="2"/>
  <c r="AY15" i="2"/>
  <c r="AY14" i="2"/>
  <c r="AY13" i="2"/>
  <c r="AY12" i="2"/>
  <c r="AY11" i="2"/>
  <c r="AY10" i="2"/>
  <c r="AY9" i="2"/>
  <c r="AY7" i="2"/>
  <c r="AY6" i="2"/>
  <c r="AY5" i="2"/>
  <c r="AY16" i="2" s="1"/>
  <c r="AY27" i="2" s="1"/>
  <c r="N71" i="15" l="1"/>
  <c r="P71" i="15" s="1"/>
  <c r="P63" i="15"/>
  <c r="P45" i="15"/>
  <c r="H45" i="15" s="1"/>
  <c r="M63" i="15"/>
  <c r="H63" i="15" s="1"/>
  <c r="K71" i="15"/>
  <c r="M71" i="15" s="1"/>
  <c r="H71" i="15" s="1"/>
  <c r="Q71" i="15" l="1"/>
</calcChain>
</file>

<file path=xl/sharedStrings.xml><?xml version="1.0" encoding="utf-8"?>
<sst xmlns="http://schemas.openxmlformats.org/spreadsheetml/2006/main" count="505" uniqueCount="461">
  <si>
    <t>(1)</t>
  </si>
  <si>
    <t>(13)</t>
  </si>
  <si>
    <t>(14)</t>
  </si>
  <si>
    <t>(15)</t>
  </si>
  <si>
    <t>(16)</t>
  </si>
  <si>
    <t>(20)</t>
  </si>
  <si>
    <t>(2)</t>
  </si>
  <si>
    <t>(3)</t>
  </si>
  <si>
    <t>(4)</t>
  </si>
  <si>
    <t>(5)</t>
  </si>
  <si>
    <t>(6)</t>
  </si>
  <si>
    <t>(8)</t>
  </si>
  <si>
    <t>(9)</t>
  </si>
  <si>
    <t>(11)</t>
  </si>
  <si>
    <t>(12)</t>
  </si>
  <si>
    <t>(18)</t>
  </si>
  <si>
    <t>　　パ ル プ ・ 紙   紙 加 工 品 印 刷 ・ 製 本 業</t>
  </si>
  <si>
    <t>　</t>
  </si>
  <si>
    <t>(21)</t>
    <phoneticPr fontId="5"/>
  </si>
  <si>
    <t>(22)</t>
    <phoneticPr fontId="5"/>
  </si>
  <si>
    <t>業種</t>
    <rPh sb="0" eb="2">
      <t>ギョウシュ</t>
    </rPh>
    <phoneticPr fontId="5"/>
  </si>
  <si>
    <t>作業態様に起因する疾病</t>
    <phoneticPr fontId="6"/>
  </si>
  <si>
    <t>物理的因子による疾病</t>
    <phoneticPr fontId="6"/>
  </si>
  <si>
    <t>疾病分類</t>
    <phoneticPr fontId="6"/>
  </si>
  <si>
    <t>　　食 料 品 製 造 業</t>
    <phoneticPr fontId="6"/>
  </si>
  <si>
    <t>　　繊 維 ・ 繊 維 製 品 製 造 業</t>
    <phoneticPr fontId="6"/>
  </si>
  <si>
    <t>　　木 材 ・ 木 製 品 家 具 装 備 品 製 造 業　</t>
    <phoneticPr fontId="6"/>
  </si>
  <si>
    <t>　　化 学 工 業</t>
    <phoneticPr fontId="6"/>
  </si>
  <si>
    <t>　　窯 業 ・ 土 石 製 品 製 造 業</t>
    <phoneticPr fontId="6"/>
  </si>
  <si>
    <t>　　鉄 鋼 ・ 非 鉄 金 属 製 造 業</t>
    <phoneticPr fontId="6"/>
  </si>
  <si>
    <t>　　金 属 製 品 製 造 業</t>
    <phoneticPr fontId="6"/>
  </si>
  <si>
    <t>　　一 般 ・ 電 気 ・ 輸 送 用 機 械 工 業</t>
    <phoneticPr fontId="6"/>
  </si>
  <si>
    <t>　　電 気 ・ ガ ス ・ 水 道 業</t>
    <phoneticPr fontId="6"/>
  </si>
  <si>
    <t>　　そ の 他 の 製 造 業</t>
    <phoneticPr fontId="6"/>
  </si>
  <si>
    <t>　製　造　業　小　計</t>
    <phoneticPr fontId="6"/>
  </si>
  <si>
    <t>　     鉱　　　　　　　業</t>
    <phoneticPr fontId="6"/>
  </si>
  <si>
    <t>　     建　　　設　　　業</t>
    <phoneticPr fontId="6"/>
  </si>
  <si>
    <t>　     運　輸　交　通　業</t>
    <phoneticPr fontId="6"/>
  </si>
  <si>
    <t>　     貨　物　取　扱　業</t>
    <phoneticPr fontId="6"/>
  </si>
  <si>
    <t>　     農　林　水　産　業</t>
    <phoneticPr fontId="6"/>
  </si>
  <si>
    <t xml:space="preserve">       商　業　・　金　融　・　広　告　業</t>
    <phoneticPr fontId="6"/>
  </si>
  <si>
    <t xml:space="preserve">       保　健　衛　生　業</t>
    <phoneticPr fontId="6"/>
  </si>
  <si>
    <t>　     接　客　・　娯　楽　業</t>
    <phoneticPr fontId="6"/>
  </si>
  <si>
    <t xml:space="preserve">       清　掃　・　と　畜　業</t>
    <phoneticPr fontId="6"/>
  </si>
  <si>
    <t>　     そ　の　他　の　事　業</t>
    <phoneticPr fontId="6"/>
  </si>
  <si>
    <t>　合　　　　　　計</t>
    <phoneticPr fontId="6"/>
  </si>
  <si>
    <t>がん</t>
    <phoneticPr fontId="6"/>
  </si>
  <si>
    <t>（注）</t>
    <rPh sb="1" eb="2">
      <t>チュウ</t>
    </rPh>
    <phoneticPr fontId="6"/>
  </si>
  <si>
    <t>１　表は休業４日以上のものである。</t>
    <rPh sb="2" eb="3">
      <t>ヒョウ</t>
    </rPh>
    <rPh sb="4" eb="6">
      <t>キュウギョウ</t>
    </rPh>
    <rPh sb="7" eb="8">
      <t>ニチ</t>
    </rPh>
    <rPh sb="8" eb="10">
      <t>イジョウ</t>
    </rPh>
    <phoneticPr fontId="6"/>
  </si>
  <si>
    <t>４　「化学物質」は労働基準法施行規則別表第１の２第７号に掲げる名称の化学物質である。</t>
    <rPh sb="3" eb="5">
      <t>カガク</t>
    </rPh>
    <rPh sb="5" eb="7">
      <t>ブッシツ</t>
    </rPh>
    <rPh sb="9" eb="11">
      <t>ロウドウ</t>
    </rPh>
    <rPh sb="11" eb="14">
      <t>キジュンホウ</t>
    </rPh>
    <rPh sb="14" eb="16">
      <t>セコウ</t>
    </rPh>
    <rPh sb="16" eb="18">
      <t>キソク</t>
    </rPh>
    <rPh sb="18" eb="20">
      <t>ベッピョウ</t>
    </rPh>
    <rPh sb="20" eb="21">
      <t>ダイ</t>
    </rPh>
    <rPh sb="24" eb="25">
      <t>ダイ</t>
    </rPh>
    <rPh sb="26" eb="27">
      <t>ゴウ</t>
    </rPh>
    <rPh sb="28" eb="29">
      <t>カカ</t>
    </rPh>
    <rPh sb="31" eb="33">
      <t>メイショウ</t>
    </rPh>
    <rPh sb="34" eb="36">
      <t>カガク</t>
    </rPh>
    <rPh sb="36" eb="38">
      <t>ブッシツ</t>
    </rPh>
    <phoneticPr fontId="6"/>
  </si>
  <si>
    <t>２　疾病分類は労働基準法施行規則第３５条によるものを整理したものである。</t>
    <rPh sb="2" eb="4">
      <t>シッペイ</t>
    </rPh>
    <rPh sb="4" eb="6">
      <t>ブンルイ</t>
    </rPh>
    <rPh sb="7" eb="9">
      <t>ロウドウ</t>
    </rPh>
    <rPh sb="9" eb="12">
      <t>キジュンホウ</t>
    </rPh>
    <rPh sb="12" eb="14">
      <t>セコウ</t>
    </rPh>
    <rPh sb="14" eb="16">
      <t>キソク</t>
    </rPh>
    <rPh sb="16" eb="17">
      <t>ダイ</t>
    </rPh>
    <rPh sb="19" eb="20">
      <t>ジョウ</t>
    </rPh>
    <rPh sb="26" eb="28">
      <t>セイリ</t>
    </rPh>
    <phoneticPr fontId="6"/>
  </si>
  <si>
    <t>３　表中の（　　）は死亡で内数である。</t>
    <rPh sb="2" eb="3">
      <t>ヒョウ</t>
    </rPh>
    <rPh sb="3" eb="4">
      <t>チュウ</t>
    </rPh>
    <rPh sb="10" eb="12">
      <t>シボウ</t>
    </rPh>
    <rPh sb="13" eb="15">
      <t>ウチスウ</t>
    </rPh>
    <phoneticPr fontId="6"/>
  </si>
  <si>
    <t>資料：業務上疾病調</t>
    <phoneticPr fontId="6"/>
  </si>
  <si>
    <t>(7)</t>
    <phoneticPr fontId="6"/>
  </si>
  <si>
    <r>
      <t xml:space="preserve">      (19)
</t>
    </r>
    <r>
      <rPr>
        <sz val="3"/>
        <color indexed="8"/>
        <rFont val="ＭＳ 明朝"/>
        <family val="1"/>
        <charset val="128"/>
      </rPr>
      <t xml:space="preserve"> 
</t>
    </r>
    <r>
      <rPr>
        <sz val="10"/>
        <color indexed="8"/>
        <rFont val="ＭＳ 明朝"/>
        <family val="1"/>
        <charset val="128"/>
      </rPr>
      <t>　（17）
　（18）</t>
    </r>
    <phoneticPr fontId="6"/>
  </si>
  <si>
    <t>(10)</t>
  </si>
  <si>
    <t>(17)</t>
    <phoneticPr fontId="6"/>
  </si>
  <si>
    <t>平成３０年業務上疾病発生状況（業種別・疾病別）</t>
    <phoneticPr fontId="6"/>
  </si>
  <si>
    <t>平成３０年業務上疾病発生状況（業種別・疾病別）</t>
    <phoneticPr fontId="6"/>
  </si>
  <si>
    <t>業務上疾病発生状況（年次別）</t>
    <rPh sb="0" eb="3">
      <t>ギョウムジョウ</t>
    </rPh>
    <rPh sb="3" eb="5">
      <t>シッペイ</t>
    </rPh>
    <rPh sb="5" eb="7">
      <t>ハッセイ</t>
    </rPh>
    <rPh sb="7" eb="9">
      <t>ジョウキョウ</t>
    </rPh>
    <rPh sb="10" eb="12">
      <t>ネンジ</t>
    </rPh>
    <rPh sb="12" eb="13">
      <t>ベツ</t>
    </rPh>
    <phoneticPr fontId="10"/>
  </si>
  <si>
    <t>製　　造　　業</t>
    <rPh sb="0" eb="1">
      <t>セイ</t>
    </rPh>
    <rPh sb="3" eb="4">
      <t>ヅクリ</t>
    </rPh>
    <rPh sb="6" eb="7">
      <t>ギョウ</t>
    </rPh>
    <phoneticPr fontId="10"/>
  </si>
  <si>
    <t>鉱
業</t>
    <rPh sb="0" eb="1">
      <t>コウ</t>
    </rPh>
    <rPh sb="4" eb="5">
      <t>ギョウ</t>
    </rPh>
    <phoneticPr fontId="10"/>
  </si>
  <si>
    <t>建
設
業</t>
    <rPh sb="0" eb="1">
      <t>ケン</t>
    </rPh>
    <rPh sb="3" eb="4">
      <t>セツ</t>
    </rPh>
    <rPh sb="6" eb="7">
      <t>ギョウ</t>
    </rPh>
    <phoneticPr fontId="10"/>
  </si>
  <si>
    <t>運
輸
交
通
業</t>
    <rPh sb="0" eb="1">
      <t>ウン</t>
    </rPh>
    <rPh sb="2" eb="3">
      <t>ユ</t>
    </rPh>
    <rPh sb="4" eb="5">
      <t>コウ</t>
    </rPh>
    <rPh sb="6" eb="7">
      <t>ツウ</t>
    </rPh>
    <rPh sb="8" eb="9">
      <t>ギョウ</t>
    </rPh>
    <phoneticPr fontId="10"/>
  </si>
  <si>
    <t>貨
物
取
扱
業</t>
    <rPh sb="0" eb="1">
      <t>カ</t>
    </rPh>
    <rPh sb="2" eb="3">
      <t>モノ</t>
    </rPh>
    <rPh sb="4" eb="5">
      <t>トリ</t>
    </rPh>
    <rPh sb="6" eb="7">
      <t>アツカイ</t>
    </rPh>
    <rPh sb="8" eb="9">
      <t>ギョウ</t>
    </rPh>
    <phoneticPr fontId="10"/>
  </si>
  <si>
    <t>そ
の
他
の
事
業</t>
    <rPh sb="4" eb="5">
      <t>タ</t>
    </rPh>
    <rPh sb="8" eb="9">
      <t>コト</t>
    </rPh>
    <rPh sb="10" eb="11">
      <t>ギョウ</t>
    </rPh>
    <phoneticPr fontId="10"/>
  </si>
  <si>
    <t>合
計</t>
    <rPh sb="0" eb="1">
      <t>ゴウ</t>
    </rPh>
    <rPh sb="4" eb="5">
      <t>ケイ</t>
    </rPh>
    <phoneticPr fontId="10"/>
  </si>
  <si>
    <t>全
製
造
業</t>
    <rPh sb="0" eb="1">
      <t>ゼン</t>
    </rPh>
    <rPh sb="2" eb="3">
      <t>セイ</t>
    </rPh>
    <rPh sb="4" eb="5">
      <t>ヅクリ</t>
    </rPh>
    <rPh sb="6" eb="7">
      <t>ギョウ</t>
    </rPh>
    <phoneticPr fontId="10"/>
  </si>
  <si>
    <t>繊
維
工
業</t>
    <rPh sb="0" eb="1">
      <t>セン</t>
    </rPh>
    <rPh sb="2" eb="3">
      <t>ユイ</t>
    </rPh>
    <rPh sb="4" eb="5">
      <t>コウ</t>
    </rPh>
    <rPh sb="6" eb="7">
      <t>ギョウ</t>
    </rPh>
    <phoneticPr fontId="10"/>
  </si>
  <si>
    <t>化
学
工
業</t>
    <rPh sb="0" eb="1">
      <t>カ</t>
    </rPh>
    <rPh sb="2" eb="3">
      <t>ガク</t>
    </rPh>
    <rPh sb="4" eb="5">
      <t>コウ</t>
    </rPh>
    <rPh sb="6" eb="7">
      <t>ギョウ</t>
    </rPh>
    <phoneticPr fontId="10"/>
  </si>
  <si>
    <t>窯製
業品
　・製
土造
石業</t>
    <rPh sb="0" eb="1">
      <t>カマ</t>
    </rPh>
    <rPh sb="1" eb="2">
      <t>セイ</t>
    </rPh>
    <rPh sb="3" eb="4">
      <t>ギョウ</t>
    </rPh>
    <rPh sb="4" eb="5">
      <t>シナ</t>
    </rPh>
    <rPh sb="8" eb="9">
      <t>セイ</t>
    </rPh>
    <rPh sb="10" eb="11">
      <t>ツチ</t>
    </rPh>
    <rPh sb="11" eb="12">
      <t>ヅクリ</t>
    </rPh>
    <rPh sb="13" eb="14">
      <t>イシ</t>
    </rPh>
    <rPh sb="14" eb="15">
      <t>ギョウ</t>
    </rPh>
    <phoneticPr fontId="10"/>
  </si>
  <si>
    <t>金
属
工
業</t>
    <rPh sb="0" eb="1">
      <t>キン</t>
    </rPh>
    <rPh sb="2" eb="3">
      <t>ゾク</t>
    </rPh>
    <rPh sb="4" eb="5">
      <t>コウ</t>
    </rPh>
    <rPh sb="6" eb="7">
      <t>ギョウ</t>
    </rPh>
    <phoneticPr fontId="10"/>
  </si>
  <si>
    <t>機
械
器
具
工
業</t>
    <rPh sb="0" eb="1">
      <t>キ</t>
    </rPh>
    <rPh sb="2" eb="3">
      <t>カイ</t>
    </rPh>
    <rPh sb="4" eb="5">
      <t>ウツワ</t>
    </rPh>
    <rPh sb="6" eb="7">
      <t>グ</t>
    </rPh>
    <rPh sb="8" eb="9">
      <t>コウ</t>
    </rPh>
    <rPh sb="10" eb="11">
      <t>ギョウ</t>
    </rPh>
    <phoneticPr fontId="10"/>
  </si>
  <si>
    <t>昭和35年</t>
    <rPh sb="0" eb="2">
      <t>ショウワ</t>
    </rPh>
    <rPh sb="4" eb="5">
      <t>ネン</t>
    </rPh>
    <phoneticPr fontId="10"/>
  </si>
  <si>
    <t>平成元年</t>
    <rPh sb="0" eb="2">
      <t>ヘイセイ</t>
    </rPh>
    <rPh sb="2" eb="4">
      <t>ガンネン</t>
    </rPh>
    <phoneticPr fontId="10"/>
  </si>
  <si>
    <t>28※</t>
    <phoneticPr fontId="6"/>
  </si>
  <si>
    <t>　資料：業務上疾病調　　（注）1　表は休業4日以上のものである。</t>
    <rPh sb="1" eb="3">
      <t>シリョウ</t>
    </rPh>
    <rPh sb="4" eb="7">
      <t>ギョウムジョウ</t>
    </rPh>
    <rPh sb="7" eb="9">
      <t>シッペイ</t>
    </rPh>
    <rPh sb="9" eb="10">
      <t>シラ</t>
    </rPh>
    <rPh sb="13" eb="14">
      <t>チュウ</t>
    </rPh>
    <rPh sb="17" eb="18">
      <t>ヒョウ</t>
    </rPh>
    <rPh sb="19" eb="21">
      <t>キュウギョウ</t>
    </rPh>
    <rPh sb="22" eb="23">
      <t>カ</t>
    </rPh>
    <rPh sb="23" eb="25">
      <t>イジョウ</t>
    </rPh>
    <phoneticPr fontId="10"/>
  </si>
  <si>
    <t>　　　　　　　　　　　　　　　　　　2　（　）は疾病者数年千人率　　疾病者数年千人率＝</t>
    <rPh sb="24" eb="26">
      <t>シッペイ</t>
    </rPh>
    <rPh sb="26" eb="27">
      <t>シャ</t>
    </rPh>
    <rPh sb="27" eb="28">
      <t>スウ</t>
    </rPh>
    <rPh sb="28" eb="29">
      <t>ネン</t>
    </rPh>
    <rPh sb="29" eb="31">
      <t>センニン</t>
    </rPh>
    <rPh sb="31" eb="32">
      <t>リツ</t>
    </rPh>
    <rPh sb="34" eb="36">
      <t>シッペイ</t>
    </rPh>
    <rPh sb="36" eb="37">
      <t>シャ</t>
    </rPh>
    <rPh sb="37" eb="38">
      <t>スウ</t>
    </rPh>
    <rPh sb="38" eb="39">
      <t>ネン</t>
    </rPh>
    <rPh sb="39" eb="41">
      <t>センニン</t>
    </rPh>
    <rPh sb="41" eb="42">
      <t>リツ</t>
    </rPh>
    <phoneticPr fontId="10"/>
  </si>
  <si>
    <t>疾病者数</t>
    <rPh sb="0" eb="2">
      <t>シッペイ</t>
    </rPh>
    <rPh sb="2" eb="3">
      <t>シャ</t>
    </rPh>
    <rPh sb="3" eb="4">
      <t>スウ</t>
    </rPh>
    <phoneticPr fontId="10"/>
  </si>
  <si>
    <t>×1,000</t>
    <phoneticPr fontId="10"/>
  </si>
  <si>
    <t>労働基準法適用労働者数</t>
    <rPh sb="0" eb="2">
      <t>ロウドウ</t>
    </rPh>
    <rPh sb="2" eb="4">
      <t>キジュン</t>
    </rPh>
    <rPh sb="4" eb="5">
      <t>ホウ</t>
    </rPh>
    <rPh sb="5" eb="7">
      <t>テキヨウ</t>
    </rPh>
    <rPh sb="7" eb="9">
      <t>ロウドウ</t>
    </rPh>
    <rPh sb="9" eb="10">
      <t>シャ</t>
    </rPh>
    <rPh sb="10" eb="11">
      <t>スウ</t>
    </rPh>
    <phoneticPr fontId="10"/>
  </si>
  <si>
    <t>　　　　　　　　　　　　　　　　　　3　平成26年までの労働基準法適用労働者数は経済センサス、</t>
    <rPh sb="20" eb="22">
      <t>ヘイセイ</t>
    </rPh>
    <rPh sb="24" eb="25">
      <t>ネン</t>
    </rPh>
    <rPh sb="28" eb="30">
      <t>ロウドウ</t>
    </rPh>
    <rPh sb="30" eb="33">
      <t>キジュンホウ</t>
    </rPh>
    <rPh sb="33" eb="35">
      <t>テキヨウ</t>
    </rPh>
    <rPh sb="35" eb="38">
      <t>ロウドウシャ</t>
    </rPh>
    <rPh sb="38" eb="39">
      <t>スウ</t>
    </rPh>
    <rPh sb="40" eb="42">
      <t>ケイザイ</t>
    </rPh>
    <phoneticPr fontId="10"/>
  </si>
  <si>
    <t>　　　　　　　　　　　　　　　　　　　　平成27年からの労働基準法適用労働者数は労働力調査より。</t>
    <phoneticPr fontId="6"/>
  </si>
  <si>
    <t>　　　　　　　　　　　　　　　　　　4　※は公表値を修正している。</t>
    <phoneticPr fontId="6"/>
  </si>
  <si>
    <t>特殊健康診断実施状況（年次別）</t>
    <rPh sb="0" eb="2">
      <t>トクシュ</t>
    </rPh>
    <rPh sb="2" eb="4">
      <t>ケンコウ</t>
    </rPh>
    <rPh sb="4" eb="6">
      <t>シンダン</t>
    </rPh>
    <rPh sb="6" eb="8">
      <t>ジッシ</t>
    </rPh>
    <rPh sb="8" eb="10">
      <t>ジョウキョウ</t>
    </rPh>
    <rPh sb="11" eb="13">
      <t>ネンジ</t>
    </rPh>
    <rPh sb="13" eb="14">
      <t>ベツ</t>
    </rPh>
    <phoneticPr fontId="10"/>
  </si>
  <si>
    <t>　　　　　　　　項目
　　　年</t>
    <rPh sb="8" eb="10">
      <t>コウモク</t>
    </rPh>
    <rPh sb="14" eb="15">
      <t>ネン</t>
    </rPh>
    <phoneticPr fontId="10"/>
  </si>
  <si>
    <t>実　　施
事業場数</t>
    <rPh sb="0" eb="1">
      <t>ジツ</t>
    </rPh>
    <rPh sb="3" eb="4">
      <t>シ</t>
    </rPh>
    <rPh sb="5" eb="7">
      <t>ジギョウ</t>
    </rPh>
    <rPh sb="7" eb="8">
      <t>バ</t>
    </rPh>
    <rPh sb="8" eb="9">
      <t>スウ</t>
    </rPh>
    <phoneticPr fontId="10"/>
  </si>
  <si>
    <t>受診者数
（A）</t>
    <rPh sb="0" eb="2">
      <t>ジュシン</t>
    </rPh>
    <rPh sb="2" eb="3">
      <t>シャ</t>
    </rPh>
    <rPh sb="3" eb="4">
      <t>スウ</t>
    </rPh>
    <phoneticPr fontId="10"/>
  </si>
  <si>
    <t>有所見者数
（B）</t>
    <rPh sb="0" eb="1">
      <t>ユウ</t>
    </rPh>
    <rPh sb="1" eb="3">
      <t>ショケン</t>
    </rPh>
    <rPh sb="3" eb="4">
      <t>シャ</t>
    </rPh>
    <rPh sb="4" eb="5">
      <t>スウ</t>
    </rPh>
    <phoneticPr fontId="10"/>
  </si>
  <si>
    <t>有所見率
　　　（％）</t>
    <rPh sb="0" eb="1">
      <t>ユウ</t>
    </rPh>
    <rPh sb="1" eb="3">
      <t>ショケン</t>
    </rPh>
    <rPh sb="3" eb="4">
      <t>リツ</t>
    </rPh>
    <phoneticPr fontId="10"/>
  </si>
  <si>
    <t>B</t>
    <phoneticPr fontId="10"/>
  </si>
  <si>
    <t>A</t>
    <phoneticPr fontId="10"/>
  </si>
  <si>
    <t>昭和35年</t>
    <rPh sb="4" eb="5">
      <t>ネン</t>
    </rPh>
    <phoneticPr fontId="10"/>
  </si>
  <si>
    <t>平成30年特殊健康診断実施状況（対象作業別）</t>
    <rPh sb="0" eb="2">
      <t>ヘイセイ</t>
    </rPh>
    <rPh sb="4" eb="5">
      <t>ネン</t>
    </rPh>
    <rPh sb="5" eb="7">
      <t>トクシュ</t>
    </rPh>
    <rPh sb="7" eb="9">
      <t>ケンコウ</t>
    </rPh>
    <rPh sb="9" eb="11">
      <t>シンダン</t>
    </rPh>
    <rPh sb="11" eb="13">
      <t>ジッシ</t>
    </rPh>
    <rPh sb="13" eb="15">
      <t>ジョウキョウ</t>
    </rPh>
    <rPh sb="16" eb="18">
      <t>タイショウ</t>
    </rPh>
    <rPh sb="18" eb="20">
      <t>サギョウ</t>
    </rPh>
    <rPh sb="20" eb="21">
      <t>ベツ</t>
    </rPh>
    <phoneticPr fontId="5"/>
  </si>
  <si>
    <t>対象作業</t>
    <rPh sb="0" eb="2">
      <t>タイショウ</t>
    </rPh>
    <rPh sb="2" eb="4">
      <t>サギョウ</t>
    </rPh>
    <phoneticPr fontId="5"/>
  </si>
  <si>
    <t>健診実施事業場数</t>
  </si>
  <si>
    <t>受診労働者数</t>
    <phoneticPr fontId="5"/>
  </si>
  <si>
    <t>有 所 見者　　数</t>
  </si>
  <si>
    <t>有所見率（％）</t>
  </si>
  <si>
    <t>有機溶剤</t>
  </si>
  <si>
    <t>鉛</t>
  </si>
  <si>
    <t>四アルキル鉛</t>
  </si>
  <si>
    <t>電離放射線</t>
  </si>
  <si>
    <t>除染等電離放射線</t>
    <rPh sb="0" eb="2">
      <t>ジョセン</t>
    </rPh>
    <rPh sb="2" eb="3">
      <t>トウ</t>
    </rPh>
    <rPh sb="3" eb="5">
      <t>デンリ</t>
    </rPh>
    <rPh sb="5" eb="8">
      <t>ホウシャセン</t>
    </rPh>
    <phoneticPr fontId="6"/>
  </si>
  <si>
    <t>高気圧</t>
    <rPh sb="0" eb="3">
      <t>コウキアツ</t>
    </rPh>
    <phoneticPr fontId="5"/>
  </si>
  <si>
    <t>高圧室</t>
  </si>
  <si>
    <t>潜水</t>
  </si>
  <si>
    <t>（小計）</t>
  </si>
  <si>
    <t>製造禁止物質</t>
    <rPh sb="0" eb="2">
      <t>セイゾウ</t>
    </rPh>
    <rPh sb="2" eb="4">
      <t>キンシ</t>
    </rPh>
    <rPh sb="4" eb="6">
      <t>ブッシツ</t>
    </rPh>
    <phoneticPr fontId="5"/>
  </si>
  <si>
    <t>ベンジジン</t>
  </si>
  <si>
    <t>4-アミノジフェニル</t>
  </si>
  <si>
    <t>4-ニトロジフェニル</t>
  </si>
  <si>
    <t>ビス（クロロメチル）エーテル</t>
  </si>
  <si>
    <t>β-ナフチルアミン</t>
  </si>
  <si>
    <t>ジクロルベンジジン</t>
  </si>
  <si>
    <t>α-ナフチルアミン</t>
  </si>
  <si>
    <t>塩素化ビフェニル</t>
  </si>
  <si>
    <t>ｏ-トリジン</t>
  </si>
  <si>
    <t>ジアニシジン</t>
  </si>
  <si>
    <t>ベリリウム</t>
  </si>
  <si>
    <t>ベンゾトリクロリド</t>
  </si>
  <si>
    <t>アクリルアミド</t>
  </si>
  <si>
    <t>アクリロニトリル</t>
  </si>
  <si>
    <t>アルキル水銀化合物</t>
  </si>
  <si>
    <t>エチレンイミン</t>
  </si>
  <si>
    <t>塩化ビニル</t>
  </si>
  <si>
    <t>塩素</t>
  </si>
  <si>
    <t>オーラミン</t>
  </si>
  <si>
    <t>ｏ-フタロジニトリル</t>
  </si>
  <si>
    <t>カドミウム</t>
  </si>
  <si>
    <t>クロム酸</t>
  </si>
  <si>
    <t>クロロメチルメチルエーテル</t>
  </si>
  <si>
    <t>五酸化バナジウム</t>
  </si>
  <si>
    <t>コールタール</t>
  </si>
  <si>
    <t>シアン化カリウム</t>
  </si>
  <si>
    <t>シアン化水素</t>
  </si>
  <si>
    <t>シアン化ナトリウム</t>
  </si>
  <si>
    <t>臭化メチル</t>
  </si>
  <si>
    <t>重クロム酸</t>
  </si>
  <si>
    <t>水銀</t>
  </si>
  <si>
    <t>トリレンジイソシアネート</t>
  </si>
  <si>
    <t>ニッケルカルボニル</t>
  </si>
  <si>
    <t>ニトログリコール</t>
  </si>
  <si>
    <t>ｐ-ジメチルアミノアゾベンゼン</t>
  </si>
  <si>
    <t>ｐ-ニトロクロルベンゼン</t>
  </si>
  <si>
    <t>フッ化水素</t>
  </si>
  <si>
    <t>β-プロピオラクトン</t>
  </si>
  <si>
    <t>ベンゼン</t>
  </si>
  <si>
    <t>ペンタクロルフェノール</t>
  </si>
  <si>
    <t>マゼンタ</t>
    <phoneticPr fontId="5"/>
  </si>
  <si>
    <t>マンガン</t>
  </si>
  <si>
    <t>沃化メチル</t>
  </si>
  <si>
    <t>硫化水素</t>
  </si>
  <si>
    <t>特定化学物質</t>
    <rPh sb="0" eb="2">
      <t>トクテイ</t>
    </rPh>
    <rPh sb="2" eb="4">
      <t>カガク</t>
    </rPh>
    <rPh sb="4" eb="6">
      <t>ブッシツ</t>
    </rPh>
    <phoneticPr fontId="5"/>
  </si>
  <si>
    <t>硫酸ジメチル</t>
  </si>
  <si>
    <t>ﾆｯｹﾙ化合物(ﾆｯｹﾙｶﾙﾎﾞﾆﾙを除き、粉状の物に限る)</t>
    <phoneticPr fontId="10"/>
  </si>
  <si>
    <t>砒素及びその化合物(ｱﾙｼﾝ及び砒化ｶﾞﾘｳﾑを除く)</t>
    <phoneticPr fontId="10"/>
  </si>
  <si>
    <t>酸化プロピレン</t>
    <rPh sb="0" eb="2">
      <t>サンカ</t>
    </rPh>
    <phoneticPr fontId="6"/>
  </si>
  <si>
    <t>1,1-ジメチルヒドラジン</t>
    <phoneticPr fontId="6"/>
  </si>
  <si>
    <t>インジウム及びその化合物</t>
    <phoneticPr fontId="10"/>
  </si>
  <si>
    <t>エチルベンゼン</t>
    <phoneticPr fontId="6"/>
  </si>
  <si>
    <t>コバルト及びその化合物</t>
  </si>
  <si>
    <t>1,2－ジクロロプロパン</t>
    <phoneticPr fontId="6"/>
  </si>
  <si>
    <t>石綿</t>
    <rPh sb="0" eb="2">
      <t>イシワタ</t>
    </rPh>
    <phoneticPr fontId="5"/>
  </si>
  <si>
    <t>アモサイト</t>
    <phoneticPr fontId="5"/>
  </si>
  <si>
    <t>クロシドライト</t>
    <phoneticPr fontId="5"/>
  </si>
  <si>
    <t>石綿（アモサイト及びクロシドライトを除く）</t>
    <rPh sb="0" eb="2">
      <t>イシワタ</t>
    </rPh>
    <rPh sb="8" eb="9">
      <t>オヨ</t>
    </rPh>
    <rPh sb="18" eb="19">
      <t>ノゾ</t>
    </rPh>
    <phoneticPr fontId="5"/>
  </si>
  <si>
    <t>石綿の製造・取扱い業務の周辺業務</t>
    <phoneticPr fontId="10"/>
  </si>
  <si>
    <t>法定特殊健診計</t>
  </si>
  <si>
    <t>指導勧奨によるもの</t>
    <rPh sb="0" eb="2">
      <t>シドウ</t>
    </rPh>
    <rPh sb="2" eb="4">
      <t>カンショウ</t>
    </rPh>
    <phoneticPr fontId="5"/>
  </si>
  <si>
    <t>紫外線、赤外線</t>
  </si>
  <si>
    <t>騒音</t>
  </si>
  <si>
    <t>マンガン化合物（塩基性酸化マンガン）</t>
  </si>
  <si>
    <t>黄りん</t>
  </si>
  <si>
    <t>有機りん剤</t>
  </si>
  <si>
    <t>亜硫酸ガス</t>
  </si>
  <si>
    <t>二硫化炭素（有機溶剤業務に係るものを除く）</t>
  </si>
  <si>
    <t>ベンゼンのニトロアミド化合物</t>
  </si>
  <si>
    <t>脂肪族の塩化または臭化炭化水素</t>
  </si>
  <si>
    <t>砒素またはその化合物（特化則適用以外のものに限る）</t>
    <phoneticPr fontId="10"/>
  </si>
  <si>
    <t>フェニル水銀化合物</t>
  </si>
  <si>
    <t>ｱﾙｷﾙ水銀化合物（特化則適用以外のものに限る）</t>
    <phoneticPr fontId="10"/>
  </si>
  <si>
    <t>クロルナフタリン</t>
  </si>
  <si>
    <t>沃素</t>
  </si>
  <si>
    <t>米杉等</t>
  </si>
  <si>
    <t>超音波溶着機</t>
  </si>
  <si>
    <r>
      <t>腰痛</t>
    </r>
    <r>
      <rPr>
        <vertAlign val="superscript"/>
        <sz val="11"/>
        <color indexed="8"/>
        <rFont val="ＭＳ Ｐゴシック"/>
        <family val="3"/>
        <charset val="128"/>
      </rPr>
      <t>(注１)</t>
    </r>
    <rPh sb="0" eb="2">
      <t>ヨウツウ</t>
    </rPh>
    <rPh sb="3" eb="4">
      <t>チュウ</t>
    </rPh>
    <phoneticPr fontId="5"/>
  </si>
  <si>
    <t>金銭登録</t>
  </si>
  <si>
    <t>引金付工具</t>
  </si>
  <si>
    <t>レーザー機器</t>
  </si>
  <si>
    <t>指導勧奨計</t>
    <rPh sb="2" eb="4">
      <t>カンショウ</t>
    </rPh>
    <phoneticPr fontId="10"/>
  </si>
  <si>
    <t>総計</t>
  </si>
  <si>
    <t>資料：特殊健康診断結果調</t>
    <rPh sb="0" eb="2">
      <t>シリョウ</t>
    </rPh>
    <rPh sb="3" eb="5">
      <t>トクシュ</t>
    </rPh>
    <rPh sb="5" eb="7">
      <t>ケンコウ</t>
    </rPh>
    <rPh sb="7" eb="9">
      <t>シンダン</t>
    </rPh>
    <rPh sb="9" eb="11">
      <t>ケッカ</t>
    </rPh>
    <rPh sb="11" eb="12">
      <t>シラ</t>
    </rPh>
    <phoneticPr fontId="10"/>
  </si>
  <si>
    <t>じん肺管理区分の決定状況（年次別）</t>
    <rPh sb="2" eb="3">
      <t>ハイ</t>
    </rPh>
    <rPh sb="3" eb="5">
      <t>カンリ</t>
    </rPh>
    <rPh sb="5" eb="7">
      <t>クブン</t>
    </rPh>
    <rPh sb="8" eb="10">
      <t>ケッテイ</t>
    </rPh>
    <rPh sb="10" eb="12">
      <t>ジョウキョウ</t>
    </rPh>
    <rPh sb="13" eb="15">
      <t>ネンジ</t>
    </rPh>
    <rPh sb="15" eb="16">
      <t>ベツ</t>
    </rPh>
    <phoneticPr fontId="10"/>
  </si>
  <si>
    <t>　　　　項目
年</t>
    <rPh sb="4" eb="6">
      <t>コウモク</t>
    </rPh>
    <rPh sb="7" eb="8">
      <t>ネン</t>
    </rPh>
    <phoneticPr fontId="10"/>
  </si>
  <si>
    <t>じん肺健
康診断受
診労働者
数（A）</t>
    <rPh sb="2" eb="3">
      <t>ハイ</t>
    </rPh>
    <rPh sb="3" eb="4">
      <t>ケン</t>
    </rPh>
    <rPh sb="5" eb="6">
      <t>ヤスシ</t>
    </rPh>
    <rPh sb="6" eb="8">
      <t>シンダン</t>
    </rPh>
    <rPh sb="8" eb="9">
      <t>ウケ</t>
    </rPh>
    <rPh sb="10" eb="11">
      <t>ミ</t>
    </rPh>
    <rPh sb="11" eb="14">
      <t>ロウドウシャ</t>
    </rPh>
    <rPh sb="15" eb="16">
      <t>スウ</t>
    </rPh>
    <phoneticPr fontId="10"/>
  </si>
  <si>
    <t>管理2</t>
    <rPh sb="0" eb="2">
      <t>カンリ</t>
    </rPh>
    <phoneticPr fontId="10"/>
  </si>
  <si>
    <t>管理3</t>
    <rPh sb="0" eb="2">
      <t>カンリ</t>
    </rPh>
    <phoneticPr fontId="10"/>
  </si>
  <si>
    <t>管理4</t>
    <rPh sb="0" eb="2">
      <t>カンリ</t>
    </rPh>
    <phoneticPr fontId="10"/>
  </si>
  <si>
    <t>合併症り患
者数</t>
    <rPh sb="0" eb="3">
      <t>ガッペイショウ</t>
    </rPh>
    <rPh sb="4" eb="5">
      <t>ワズラ</t>
    </rPh>
    <rPh sb="6" eb="7">
      <t>モノ</t>
    </rPh>
    <rPh sb="7" eb="8">
      <t>スウ</t>
    </rPh>
    <phoneticPr fontId="10"/>
  </si>
  <si>
    <t>有所見率（％）
（B）/（A）×
100</t>
    <rPh sb="0" eb="1">
      <t>ユウ</t>
    </rPh>
    <rPh sb="1" eb="3">
      <t>ショケン</t>
    </rPh>
    <rPh sb="3" eb="4">
      <t>リツ</t>
    </rPh>
    <phoneticPr fontId="10"/>
  </si>
  <si>
    <t>昭和59年</t>
    <rPh sb="0" eb="2">
      <t>ショウワ</t>
    </rPh>
    <rPh sb="4" eb="5">
      <t>ネン</t>
    </rPh>
    <phoneticPr fontId="10"/>
  </si>
  <si>
    <t>　　　　資料：じん肺健康管理実施結果調</t>
    <rPh sb="4" eb="6">
      <t>シリョウ</t>
    </rPh>
    <rPh sb="9" eb="10">
      <t>ハイ</t>
    </rPh>
    <rPh sb="10" eb="12">
      <t>ケンコウ</t>
    </rPh>
    <rPh sb="12" eb="14">
      <t>カンリ</t>
    </rPh>
    <rPh sb="14" eb="16">
      <t>ジッシ</t>
    </rPh>
    <rPh sb="16" eb="18">
      <t>ケッカ</t>
    </rPh>
    <rPh sb="18" eb="19">
      <t>シラ</t>
    </rPh>
    <phoneticPr fontId="10"/>
  </si>
  <si>
    <t>定期健康診断実施結果（年次別）</t>
    <rPh sb="0" eb="2">
      <t>テイキ</t>
    </rPh>
    <rPh sb="2" eb="4">
      <t>ケンコウ</t>
    </rPh>
    <rPh sb="4" eb="6">
      <t>シンダン</t>
    </rPh>
    <rPh sb="6" eb="8">
      <t>ジッシ</t>
    </rPh>
    <rPh sb="8" eb="10">
      <t>ケッカ</t>
    </rPh>
    <rPh sb="11" eb="13">
      <t>ネンジ</t>
    </rPh>
    <rPh sb="13" eb="14">
      <t>ベツ</t>
    </rPh>
    <phoneticPr fontId="10"/>
  </si>
  <si>
    <t>聴力
（1000Hz）</t>
    <rPh sb="0" eb="2">
      <t>チョウリョク</t>
    </rPh>
    <phoneticPr fontId="10"/>
  </si>
  <si>
    <t>聴力
（4000Hz）</t>
    <rPh sb="0" eb="2">
      <t>チョウリョク</t>
    </rPh>
    <phoneticPr fontId="10"/>
  </si>
  <si>
    <t>胸部Ｘ線検査</t>
    <rPh sb="0" eb="2">
      <t>キョウブ</t>
    </rPh>
    <rPh sb="3" eb="4">
      <t>セン</t>
    </rPh>
    <rPh sb="4" eb="6">
      <t>ケンサ</t>
    </rPh>
    <phoneticPr fontId="10"/>
  </si>
  <si>
    <t>喀痰検査</t>
    <rPh sb="0" eb="2">
      <t>カクタン</t>
    </rPh>
    <rPh sb="2" eb="4">
      <t>ケンサ</t>
    </rPh>
    <phoneticPr fontId="10"/>
  </si>
  <si>
    <t>血　圧</t>
    <rPh sb="0" eb="3">
      <t>ケツアツ</t>
    </rPh>
    <phoneticPr fontId="10"/>
  </si>
  <si>
    <t>貧血検査</t>
    <rPh sb="0" eb="2">
      <t>ヒンケツ</t>
    </rPh>
    <rPh sb="2" eb="4">
      <t>ケンサ</t>
    </rPh>
    <phoneticPr fontId="10"/>
  </si>
  <si>
    <t>肝機能検査</t>
    <rPh sb="0" eb="3">
      <t>カンキノウ</t>
    </rPh>
    <rPh sb="3" eb="5">
      <t>ケンサ</t>
    </rPh>
    <phoneticPr fontId="10"/>
  </si>
  <si>
    <t>血中脂質</t>
    <rPh sb="0" eb="2">
      <t>ケッチュウ</t>
    </rPh>
    <rPh sb="2" eb="4">
      <t>シシツ</t>
    </rPh>
    <phoneticPr fontId="10"/>
  </si>
  <si>
    <t>血糖検査</t>
    <rPh sb="0" eb="2">
      <t>ケットウ</t>
    </rPh>
    <rPh sb="2" eb="4">
      <t>ケンサ</t>
    </rPh>
    <phoneticPr fontId="10"/>
  </si>
  <si>
    <t>尿検査（糖）</t>
    <rPh sb="0" eb="1">
      <t>ニョウ</t>
    </rPh>
    <rPh sb="1" eb="3">
      <t>ケンサ</t>
    </rPh>
    <rPh sb="4" eb="5">
      <t>トウ</t>
    </rPh>
    <phoneticPr fontId="10"/>
  </si>
  <si>
    <t>尿検査（蛋白）</t>
    <rPh sb="0" eb="1">
      <t>ニョウ</t>
    </rPh>
    <rPh sb="1" eb="3">
      <t>ケンサ</t>
    </rPh>
    <rPh sb="4" eb="6">
      <t>タンパク</t>
    </rPh>
    <phoneticPr fontId="10"/>
  </si>
  <si>
    <t>心電図</t>
    <rPh sb="0" eb="3">
      <t>シンデンズ</t>
    </rPh>
    <phoneticPr fontId="10"/>
  </si>
  <si>
    <t>有所見率</t>
    <rPh sb="0" eb="1">
      <t>ユウ</t>
    </rPh>
    <rPh sb="1" eb="3">
      <t>ショケン</t>
    </rPh>
    <rPh sb="3" eb="4">
      <t>リツ</t>
    </rPh>
    <phoneticPr fontId="10"/>
  </si>
  <si>
    <t>平成　３年</t>
    <rPh sb="0" eb="2">
      <t>ヘイセイ</t>
    </rPh>
    <rPh sb="4" eb="5">
      <t>ネン</t>
    </rPh>
    <phoneticPr fontId="10"/>
  </si>
  <si>
    <t>－</t>
    <phoneticPr fontId="10"/>
  </si>
  <si>
    <t>平成　４年</t>
    <rPh sb="0" eb="2">
      <t>ヘイセイ</t>
    </rPh>
    <rPh sb="4" eb="5">
      <t>ネン</t>
    </rPh>
    <phoneticPr fontId="10"/>
  </si>
  <si>
    <t>平成　５年</t>
    <rPh sb="0" eb="2">
      <t>ヘイセイ</t>
    </rPh>
    <rPh sb="4" eb="5">
      <t>ネン</t>
    </rPh>
    <phoneticPr fontId="10"/>
  </si>
  <si>
    <t>平成　６年</t>
    <rPh sb="0" eb="2">
      <t>ヘイセイ</t>
    </rPh>
    <rPh sb="4" eb="5">
      <t>ネン</t>
    </rPh>
    <phoneticPr fontId="10"/>
  </si>
  <si>
    <t>平成　７年</t>
    <rPh sb="0" eb="2">
      <t>ヘイセイ</t>
    </rPh>
    <rPh sb="4" eb="5">
      <t>ネン</t>
    </rPh>
    <phoneticPr fontId="10"/>
  </si>
  <si>
    <t>平成　８年</t>
    <rPh sb="0" eb="2">
      <t>ヘイセイ</t>
    </rPh>
    <rPh sb="4" eb="5">
      <t>ネン</t>
    </rPh>
    <phoneticPr fontId="10"/>
  </si>
  <si>
    <t>平成　９年</t>
    <rPh sb="0" eb="2">
      <t>ヘイセイ</t>
    </rPh>
    <rPh sb="4" eb="5">
      <t>ネン</t>
    </rPh>
    <phoneticPr fontId="10"/>
  </si>
  <si>
    <t>平成１０年</t>
    <rPh sb="0" eb="2">
      <t>ヘイセイ</t>
    </rPh>
    <rPh sb="4" eb="5">
      <t>ネン</t>
    </rPh>
    <phoneticPr fontId="10"/>
  </si>
  <si>
    <t>平成１１年</t>
    <rPh sb="0" eb="2">
      <t>ヘイセイ</t>
    </rPh>
    <rPh sb="4" eb="5">
      <t>ネン</t>
    </rPh>
    <phoneticPr fontId="10"/>
  </si>
  <si>
    <t>平成１２年</t>
    <rPh sb="0" eb="2">
      <t>ヘイセイ</t>
    </rPh>
    <rPh sb="4" eb="5">
      <t>ネン</t>
    </rPh>
    <phoneticPr fontId="10"/>
  </si>
  <si>
    <t>平成１３年</t>
    <rPh sb="0" eb="2">
      <t>ヘイセイ</t>
    </rPh>
    <rPh sb="4" eb="5">
      <t>ネン</t>
    </rPh>
    <phoneticPr fontId="10"/>
  </si>
  <si>
    <t>平成１４年</t>
    <rPh sb="0" eb="2">
      <t>ヘイセイ</t>
    </rPh>
    <rPh sb="4" eb="5">
      <t>ネン</t>
    </rPh>
    <phoneticPr fontId="10"/>
  </si>
  <si>
    <t>平成１５年</t>
    <rPh sb="0" eb="2">
      <t>ヘイセイ</t>
    </rPh>
    <rPh sb="4" eb="5">
      <t>ネン</t>
    </rPh>
    <phoneticPr fontId="10"/>
  </si>
  <si>
    <t>平成１６年</t>
    <rPh sb="0" eb="2">
      <t>ヘイセイ</t>
    </rPh>
    <rPh sb="4" eb="5">
      <t>ネン</t>
    </rPh>
    <phoneticPr fontId="10"/>
  </si>
  <si>
    <t>平成１７年</t>
    <rPh sb="0" eb="2">
      <t>ヘイセイ</t>
    </rPh>
    <rPh sb="4" eb="5">
      <t>ネン</t>
    </rPh>
    <phoneticPr fontId="10"/>
  </si>
  <si>
    <t>平成１８年</t>
    <rPh sb="0" eb="2">
      <t>ヘイセイ</t>
    </rPh>
    <rPh sb="4" eb="5">
      <t>ネン</t>
    </rPh>
    <phoneticPr fontId="10"/>
  </si>
  <si>
    <t>平成１９年</t>
    <rPh sb="0" eb="2">
      <t>ヘイセイ</t>
    </rPh>
    <rPh sb="4" eb="5">
      <t>ネン</t>
    </rPh>
    <phoneticPr fontId="10"/>
  </si>
  <si>
    <t>平成２０年</t>
    <rPh sb="0" eb="2">
      <t>ヘイセイ</t>
    </rPh>
    <rPh sb="4" eb="5">
      <t>ネン</t>
    </rPh>
    <phoneticPr fontId="10"/>
  </si>
  <si>
    <t>平成２１年</t>
    <rPh sb="0" eb="2">
      <t>ヘイセイ</t>
    </rPh>
    <rPh sb="4" eb="5">
      <t>ネン</t>
    </rPh>
    <phoneticPr fontId="10"/>
  </si>
  <si>
    <t>平成２２年</t>
    <rPh sb="0" eb="2">
      <t>ヘイセイ</t>
    </rPh>
    <rPh sb="4" eb="5">
      <t>ネン</t>
    </rPh>
    <phoneticPr fontId="10"/>
  </si>
  <si>
    <t>平成２３年</t>
    <rPh sb="0" eb="2">
      <t>ヘイセイ</t>
    </rPh>
    <rPh sb="4" eb="5">
      <t>ネン</t>
    </rPh>
    <phoneticPr fontId="10"/>
  </si>
  <si>
    <t>平成２４年</t>
    <rPh sb="0" eb="2">
      <t>ヘイセイ</t>
    </rPh>
    <rPh sb="4" eb="5">
      <t>ネン</t>
    </rPh>
    <phoneticPr fontId="10"/>
  </si>
  <si>
    <t>平成２５年</t>
    <rPh sb="0" eb="2">
      <t>ヘイセイ</t>
    </rPh>
    <rPh sb="4" eb="5">
      <t>ネン</t>
    </rPh>
    <phoneticPr fontId="10"/>
  </si>
  <si>
    <t>平成２６年</t>
    <rPh sb="0" eb="2">
      <t>ヘイセイ</t>
    </rPh>
    <rPh sb="4" eb="5">
      <t>ネン</t>
    </rPh>
    <phoneticPr fontId="10"/>
  </si>
  <si>
    <t>平成２７年</t>
    <rPh sb="0" eb="2">
      <t>ヘイセイ</t>
    </rPh>
    <rPh sb="4" eb="5">
      <t>ネン</t>
    </rPh>
    <phoneticPr fontId="10"/>
  </si>
  <si>
    <t>平成２８年</t>
    <rPh sb="0" eb="2">
      <t>ヘイセイ</t>
    </rPh>
    <rPh sb="4" eb="5">
      <t>ネン</t>
    </rPh>
    <phoneticPr fontId="10"/>
  </si>
  <si>
    <t>平成２９年</t>
    <rPh sb="0" eb="2">
      <t>ヘイセイ</t>
    </rPh>
    <rPh sb="4" eb="5">
      <t>ネン</t>
    </rPh>
    <phoneticPr fontId="10"/>
  </si>
  <si>
    <t>資料：定期健康診断結果調</t>
    <rPh sb="0" eb="2">
      <t>シリョウ</t>
    </rPh>
    <rPh sb="3" eb="5">
      <t>テイキ</t>
    </rPh>
    <rPh sb="5" eb="7">
      <t>ケンコウ</t>
    </rPh>
    <rPh sb="7" eb="9">
      <t>シンダン</t>
    </rPh>
    <rPh sb="9" eb="11">
      <t>ケッカ</t>
    </rPh>
    <rPh sb="11" eb="12">
      <t>シラ</t>
    </rPh>
    <phoneticPr fontId="10"/>
  </si>
  <si>
    <t>平成30年定期健康診断実施結果（業種別）</t>
    <rPh sb="0" eb="2">
      <t>ヘイセイ</t>
    </rPh>
    <rPh sb="4" eb="5">
      <t>ネン</t>
    </rPh>
    <rPh sb="5" eb="7">
      <t>テイキ</t>
    </rPh>
    <rPh sb="7" eb="9">
      <t>ケンコウ</t>
    </rPh>
    <rPh sb="9" eb="11">
      <t>シンダン</t>
    </rPh>
    <rPh sb="11" eb="13">
      <t>ジッシ</t>
    </rPh>
    <rPh sb="13" eb="15">
      <t>ケッカ</t>
    </rPh>
    <rPh sb="16" eb="18">
      <t>ギョウシュ</t>
    </rPh>
    <rPh sb="18" eb="19">
      <t>ベツ</t>
    </rPh>
    <phoneticPr fontId="6"/>
  </si>
  <si>
    <t>業　　　　　　　　種</t>
    <rPh sb="0" eb="1">
      <t>ギョウ</t>
    </rPh>
    <rPh sb="9" eb="10">
      <t>シュ</t>
    </rPh>
    <phoneticPr fontId="6"/>
  </si>
  <si>
    <t>健診実施事業場数</t>
    <rPh sb="0" eb="2">
      <t>ケンシン</t>
    </rPh>
    <rPh sb="2" eb="4">
      <t>ジッシ</t>
    </rPh>
    <rPh sb="4" eb="7">
      <t>ジギョウジョウ</t>
    </rPh>
    <rPh sb="7" eb="8">
      <t>スウ</t>
    </rPh>
    <phoneticPr fontId="6"/>
  </si>
  <si>
    <t>受診者数</t>
    <rPh sb="0" eb="2">
      <t>ジュシン</t>
    </rPh>
    <rPh sb="2" eb="3">
      <t>シャ</t>
    </rPh>
    <rPh sb="3" eb="4">
      <t>スウ</t>
    </rPh>
    <phoneticPr fontId="6"/>
  </si>
  <si>
    <t>所見のあった者</t>
  </si>
  <si>
    <t>人  数</t>
  </si>
  <si>
    <t>有所見率（％）</t>
    <phoneticPr fontId="6"/>
  </si>
  <si>
    <t>製造業</t>
  </si>
  <si>
    <t>食品製造</t>
  </si>
  <si>
    <t>繊維工業</t>
  </si>
  <si>
    <t>衣服繊維</t>
  </si>
  <si>
    <t>木材木製</t>
  </si>
  <si>
    <t>家具装備</t>
  </si>
  <si>
    <t>パルプ等</t>
  </si>
  <si>
    <t>印刷製本</t>
  </si>
  <si>
    <t>化学工業</t>
  </si>
  <si>
    <t>窯業土石</t>
  </si>
  <si>
    <t>鉄鋼業</t>
  </si>
  <si>
    <t>非鉄金属</t>
  </si>
  <si>
    <t>金属製品</t>
  </si>
  <si>
    <t>一般機器</t>
  </si>
  <si>
    <t>電気機器</t>
  </si>
  <si>
    <t>輸送機械</t>
  </si>
  <si>
    <t>電気ガス</t>
  </si>
  <si>
    <t>他の製造</t>
  </si>
  <si>
    <t>小       計</t>
  </si>
  <si>
    <t>鉱業</t>
  </si>
  <si>
    <t>石炭鉱業</t>
  </si>
  <si>
    <t>土石採取</t>
  </si>
  <si>
    <t>他の鉱業</t>
  </si>
  <si>
    <t>建設業</t>
  </si>
  <si>
    <t>土木工事</t>
  </si>
  <si>
    <t>建築工事</t>
  </si>
  <si>
    <t>他の建設</t>
  </si>
  <si>
    <t>運輸交通</t>
  </si>
  <si>
    <t>鉄道等</t>
  </si>
  <si>
    <t>道路旅客</t>
  </si>
  <si>
    <t>道路貨物</t>
  </si>
  <si>
    <t>他の運輸</t>
  </si>
  <si>
    <t>貨物取扱</t>
  </si>
  <si>
    <t>陸上貨物</t>
  </si>
  <si>
    <t>港湾運送</t>
  </si>
  <si>
    <t>１号～５号 中計</t>
  </si>
  <si>
    <t>農林業</t>
  </si>
  <si>
    <t>畜産水産</t>
  </si>
  <si>
    <t>商業</t>
  </si>
  <si>
    <t>金融広告</t>
  </si>
  <si>
    <t>映画演劇</t>
  </si>
  <si>
    <t>通信業</t>
  </si>
  <si>
    <t>教育研究</t>
  </si>
  <si>
    <t>保健衛生</t>
  </si>
  <si>
    <t>接客娯楽</t>
  </si>
  <si>
    <t>清掃と畜</t>
  </si>
  <si>
    <t>官公署</t>
  </si>
  <si>
    <t>他の事業</t>
  </si>
  <si>
    <t>６号～１７号 中計</t>
  </si>
  <si>
    <t>合       計</t>
  </si>
  <si>
    <t>１　「健康診断実施事業場数」欄は健診実施延事業場数である。</t>
    <rPh sb="3" eb="5">
      <t>ケンコウ</t>
    </rPh>
    <rPh sb="5" eb="7">
      <t>シンダン</t>
    </rPh>
    <rPh sb="7" eb="9">
      <t>ジッシ</t>
    </rPh>
    <rPh sb="9" eb="12">
      <t>ジギョウジョウ</t>
    </rPh>
    <rPh sb="12" eb="13">
      <t>スウ</t>
    </rPh>
    <rPh sb="14" eb="15">
      <t>ラン</t>
    </rPh>
    <rPh sb="16" eb="18">
      <t>ケンシン</t>
    </rPh>
    <rPh sb="18" eb="20">
      <t>ジッシ</t>
    </rPh>
    <rPh sb="20" eb="21">
      <t>ノベ</t>
    </rPh>
    <rPh sb="21" eb="24">
      <t>ジギョウジョウ</t>
    </rPh>
    <rPh sb="24" eb="25">
      <t>スウ</t>
    </rPh>
    <phoneticPr fontId="6"/>
  </si>
  <si>
    <t>２　（　　　）内は年２回以上健診を実施した事業場数で内数である。</t>
    <rPh sb="7" eb="8">
      <t>ナイ</t>
    </rPh>
    <rPh sb="9" eb="10">
      <t>ネン</t>
    </rPh>
    <rPh sb="11" eb="14">
      <t>カイイジョウ</t>
    </rPh>
    <rPh sb="14" eb="16">
      <t>ケンシン</t>
    </rPh>
    <rPh sb="17" eb="19">
      <t>ジッシ</t>
    </rPh>
    <rPh sb="21" eb="24">
      <t>ジギョウジョウ</t>
    </rPh>
    <rPh sb="24" eb="25">
      <t>スウ</t>
    </rPh>
    <rPh sb="26" eb="27">
      <t>ナイ</t>
    </rPh>
    <rPh sb="27" eb="28">
      <t>スウ</t>
    </rPh>
    <phoneticPr fontId="6"/>
  </si>
  <si>
    <t>平成30年定期健康診断実施結果（都道府県別）</t>
    <rPh sb="0" eb="2">
      <t>ヘイセイ</t>
    </rPh>
    <rPh sb="4" eb="5">
      <t>ネン</t>
    </rPh>
    <rPh sb="5" eb="7">
      <t>テイキ</t>
    </rPh>
    <rPh sb="7" eb="9">
      <t>ケンコウ</t>
    </rPh>
    <rPh sb="9" eb="11">
      <t>シンダン</t>
    </rPh>
    <rPh sb="11" eb="13">
      <t>ジッシ</t>
    </rPh>
    <rPh sb="13" eb="15">
      <t>ケッカ</t>
    </rPh>
    <rPh sb="16" eb="20">
      <t>トドウフケン</t>
    </rPh>
    <rPh sb="20" eb="21">
      <t>ベツ</t>
    </rPh>
    <phoneticPr fontId="6"/>
  </si>
  <si>
    <t>都　道　府　県</t>
    <rPh sb="0" eb="1">
      <t>ト</t>
    </rPh>
    <rPh sb="2" eb="3">
      <t>ドウ</t>
    </rPh>
    <rPh sb="4" eb="5">
      <t>フ</t>
    </rPh>
    <rPh sb="6" eb="7">
      <t>ケン</t>
    </rPh>
    <phoneticPr fontId="6"/>
  </si>
  <si>
    <t>有所見率(%)</t>
    <phoneticPr fontId="6"/>
  </si>
  <si>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</si>
  <si>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</si>
  <si>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</si>
  <si>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</si>
  <si>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</si>
  <si>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</si>
  <si>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</si>
  <si>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</si>
  <si>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</si>
  <si>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</si>
  <si>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</si>
  <si>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</si>
  <si>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</si>
  <si>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</si>
  <si>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</si>
  <si>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</si>
  <si>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</si>
  <si>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</si>
  <si>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</si>
  <si>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</si>
  <si>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</si>
  <si>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</si>
  <si>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</si>
  <si>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</si>
  <si>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</si>
  <si>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</si>
  <si>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</si>
  <si>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</si>
  <si>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</si>
  <si>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</si>
  <si>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</si>
  <si>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</si>
  <si>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</si>
  <si>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</si>
  <si>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</si>
  <si>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</si>
  <si>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</si>
  <si>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</si>
  <si>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</si>
  <si>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</si>
  <si>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</si>
  <si>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</si>
  <si>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</si>
  <si>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</si>
  <si>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</si>
  <si>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</si>
  <si>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</si>
  <si>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５　本統計の数字は平成30年中に発生した疾病で平成31年３月末日までに把握したものである。</t>
    <rPh sb="2" eb="3">
      <t>ホン</t>
    </rPh>
    <rPh sb="3" eb="5">
      <t>トウケイ</t>
    </rPh>
    <rPh sb="6" eb="8">
      <t>スウジ</t>
    </rPh>
    <rPh sb="9" eb="11">
      <t>ヘイセイ</t>
    </rPh>
    <rPh sb="13" eb="14">
      <t>ネン</t>
    </rPh>
    <rPh sb="14" eb="15">
      <t>ナカ</t>
    </rPh>
    <rPh sb="16" eb="18">
      <t>ハッセイ</t>
    </rPh>
    <rPh sb="20" eb="22">
      <t>シッペイ</t>
    </rPh>
    <rPh sb="23" eb="25">
      <t>ヘイセイ</t>
    </rPh>
    <rPh sb="27" eb="28">
      <t>ネン</t>
    </rPh>
    <rPh sb="29" eb="30">
      <t>ガツ</t>
    </rPh>
    <rPh sb="30" eb="32">
      <t>マツジツ</t>
    </rPh>
    <rPh sb="35" eb="37">
      <t>ハアク</t>
    </rPh>
    <phoneticPr fontId="6"/>
  </si>
  <si>
    <t>全国計</t>
    <phoneticPr fontId="10"/>
  </si>
  <si>
    <t>区分</t>
  </si>
  <si>
    <t>じん肺管理区分決定件数</t>
  </si>
  <si>
    <t>業種名</t>
  </si>
  <si>
    <t>適用事業場数</t>
    <rPh sb="4" eb="5">
      <t>バ</t>
    </rPh>
    <phoneticPr fontId="10"/>
  </si>
  <si>
    <t>従事労働者数
粉じん作業</t>
  </si>
  <si>
    <t>実施事業場数
じん肺健康診断</t>
  </si>
  <si>
    <t>実施労働者数
じん肺健康診断</t>
  </si>
  <si>
    <t>労働者数
新規有所見</t>
  </si>
  <si>
    <t>計</t>
  </si>
  <si>
    <t>管理１</t>
  </si>
  <si>
    <t>管理２</t>
  </si>
  <si>
    <t>資料：じん肺健康管理実施結果調</t>
  </si>
  <si>
    <t>２．表中の記号はそれぞれ次の意味を表わす。</t>
  </si>
  <si>
    <t>（注）１．（）内の数字は随時申請で外数である。</t>
  </si>
  <si>
    <t xml:space="preserve">    PR4(c)：エックス線写真の像が第4型（じん肺による大陰影の大きさが1側の肺野の3分の1を超えるものである。）</t>
    <rPh sb="40" eb="41">
      <t>ソク</t>
    </rPh>
    <phoneticPr fontId="10"/>
  </si>
  <si>
    <t xml:space="preserve">    F(++) ：じん肺による著しい肺機能の障害がある。</t>
  </si>
  <si>
    <t>平成28～30年は集計対象の報告書を精査の上再集計し、公表値を修正している。再集計では再集計時までに提出された報告書が集計対象となるため、通常よりも集計対象が多くなっている。</t>
    <rPh sb="9" eb="11">
      <t>シュウケイ</t>
    </rPh>
    <rPh sb="14" eb="17">
      <t>ホウコクショ</t>
    </rPh>
    <rPh sb="27" eb="29">
      <t>コウヒョウ</t>
    </rPh>
    <rPh sb="29" eb="30">
      <t>チ</t>
    </rPh>
    <rPh sb="31" eb="33">
      <t>シュウセイ</t>
    </rPh>
    <rPh sb="43" eb="46">
      <t>サイシュウケイ</t>
    </rPh>
    <rPh sb="46" eb="47">
      <t>ジ</t>
    </rPh>
    <rPh sb="55" eb="58">
      <t>ホウコクショ</t>
    </rPh>
    <phoneticPr fontId="6"/>
  </si>
  <si>
    <t>※２</t>
    <phoneticPr fontId="6"/>
  </si>
  <si>
    <t>平成27年は公表値を修正している。</t>
    <rPh sb="0" eb="2">
      <t>ヘイセイ</t>
    </rPh>
    <rPh sb="4" eb="5">
      <t>ネン</t>
    </rPh>
    <phoneticPr fontId="6"/>
  </si>
  <si>
    <t>※１</t>
    <phoneticPr fontId="6"/>
  </si>
  <si>
    <t>有機溶剤、鉛健康診断は平成元年10月より項目等が変更されている。</t>
    <phoneticPr fontId="6"/>
  </si>
  <si>
    <t>※　</t>
    <phoneticPr fontId="6"/>
  </si>
  <si>
    <r>
      <t>　</t>
    </r>
    <r>
      <rPr>
        <sz val="10"/>
        <rFont val="ＭＳ Ｐゴシック"/>
        <family val="3"/>
        <charset val="128"/>
      </rPr>
      <t>資料：特殊健康診断結果調</t>
    </r>
    <rPh sb="1" eb="3">
      <t>シリョウ</t>
    </rPh>
    <rPh sb="4" eb="6">
      <t>トクシュ</t>
    </rPh>
    <rPh sb="6" eb="8">
      <t>ケンコウ</t>
    </rPh>
    <rPh sb="8" eb="10">
      <t>シンダン</t>
    </rPh>
    <rPh sb="10" eb="12">
      <t>ケッカ</t>
    </rPh>
    <rPh sb="12" eb="13">
      <t>チョウ</t>
    </rPh>
    <phoneticPr fontId="10"/>
  </si>
  <si>
    <r>
      <t>30</t>
    </r>
    <r>
      <rPr>
        <vertAlign val="superscript"/>
        <sz val="11"/>
        <color indexed="8"/>
        <rFont val="ＭＳ Ｐゴシック"/>
        <family val="3"/>
        <charset val="128"/>
      </rPr>
      <t>※2</t>
    </r>
    <phoneticPr fontId="6"/>
  </si>
  <si>
    <r>
      <t>29</t>
    </r>
    <r>
      <rPr>
        <vertAlign val="superscript"/>
        <sz val="11"/>
        <color indexed="8"/>
        <rFont val="ＭＳ Ｐゴシック"/>
        <family val="3"/>
        <charset val="128"/>
      </rPr>
      <t>※2</t>
    </r>
    <phoneticPr fontId="6"/>
  </si>
  <si>
    <r>
      <t>28</t>
    </r>
    <r>
      <rPr>
        <vertAlign val="superscript"/>
        <sz val="11"/>
        <color indexed="8"/>
        <rFont val="ＭＳ Ｐゴシック"/>
        <family val="3"/>
        <charset val="128"/>
      </rPr>
      <t>※2</t>
    </r>
    <phoneticPr fontId="6"/>
  </si>
  <si>
    <r>
      <t>27</t>
    </r>
    <r>
      <rPr>
        <vertAlign val="superscript"/>
        <sz val="11"/>
        <color indexed="8"/>
        <rFont val="ＭＳ Ｐゴシック"/>
        <family val="3"/>
        <charset val="128"/>
      </rPr>
      <t>※１</t>
    </r>
    <phoneticPr fontId="6"/>
  </si>
  <si>
    <t>となるため、通常よりも集計対象が多くなっている。</t>
    <phoneticPr fontId="6"/>
  </si>
  <si>
    <t>　　　　　　　</t>
    <phoneticPr fontId="6"/>
  </si>
  <si>
    <t>(注3)集計対象の報告書を精査の上再集計し、公表値を修正している。再集計では再集計時までに提出された報告書が集計対象</t>
    <rPh sb="22" eb="24">
      <t>コウヒョウ</t>
    </rPh>
    <rPh sb="24" eb="25">
      <t>チ</t>
    </rPh>
    <rPh sb="26" eb="28">
      <t>シュウセイ</t>
    </rPh>
    <phoneticPr fontId="6"/>
  </si>
  <si>
    <t>労働基準監督署に提出された健康診断結果報告書を累積して集計している。</t>
    <phoneticPr fontId="6"/>
  </si>
  <si>
    <t>(注2)「受診労働者数」及び「有所見者数」については、</t>
    <rPh sb="1" eb="2">
      <t>チュウ</t>
    </rPh>
    <rPh sb="12" eb="13">
      <t>オヨ</t>
    </rPh>
    <rPh sb="15" eb="16">
      <t>ユウ</t>
    </rPh>
    <rPh sb="16" eb="18">
      <t>ショケン</t>
    </rPh>
    <rPh sb="18" eb="19">
      <t>シャ</t>
    </rPh>
    <rPh sb="19" eb="20">
      <t>スウ</t>
    </rPh>
    <phoneticPr fontId="6"/>
  </si>
  <si>
    <t>(注1）従来までは「重量物」と表記していたもの。名称を変更したもので、対象作業の内容、健診項目等は従来と同一である。</t>
    <rPh sb="1" eb="2">
      <t>チュウ</t>
    </rPh>
    <phoneticPr fontId="6"/>
  </si>
  <si>
    <t>VDT作業</t>
    <rPh sb="3" eb="5">
      <t>サギョウ</t>
    </rPh>
    <phoneticPr fontId="6"/>
  </si>
  <si>
    <t>振動（チェーンソー以外）</t>
    <rPh sb="9" eb="11">
      <t>イガイ</t>
    </rPh>
    <phoneticPr fontId="6"/>
  </si>
  <si>
    <t>振動（チェーンソー）</t>
    <rPh sb="0" eb="2">
      <t>シンドウ</t>
    </rPh>
    <phoneticPr fontId="6"/>
  </si>
  <si>
    <t>地下駐車場</t>
    <rPh sb="0" eb="2">
      <t>チカ</t>
    </rPh>
    <rPh sb="2" eb="5">
      <t>チュウシャジョウ</t>
    </rPh>
    <phoneticPr fontId="6"/>
  </si>
  <si>
    <t>都市ガス配管工事</t>
    <rPh sb="0" eb="2">
      <t>トシ</t>
    </rPh>
    <rPh sb="4" eb="6">
      <t>ハイカン</t>
    </rPh>
    <rPh sb="6" eb="8">
      <t>コウジ</t>
    </rPh>
    <phoneticPr fontId="6"/>
  </si>
  <si>
    <t>キーパンチャー</t>
    <phoneticPr fontId="6"/>
  </si>
  <si>
    <t>クロルプロマジン等</t>
    <phoneticPr fontId="6"/>
  </si>
  <si>
    <t>フェザーミル等</t>
    <rPh sb="6" eb="7">
      <t>トウ</t>
    </rPh>
    <phoneticPr fontId="6"/>
  </si>
  <si>
    <t>メチレンジフェニルイソシアネート</t>
    <phoneticPr fontId="6"/>
  </si>
  <si>
    <t>三酸化二アンチモン</t>
    <rPh sb="0" eb="1">
      <t>サン</t>
    </rPh>
    <rPh sb="1" eb="3">
      <t>サンカ</t>
    </rPh>
    <rPh sb="3" eb="4">
      <t>2</t>
    </rPh>
    <phoneticPr fontId="6"/>
  </si>
  <si>
    <t>オルト－トルイジン</t>
    <phoneticPr fontId="6"/>
  </si>
  <si>
    <t>リフラクトリーセラミックファイバー</t>
    <phoneticPr fontId="6"/>
  </si>
  <si>
    <t>ナフタレン</t>
    <phoneticPr fontId="6"/>
  </si>
  <si>
    <t>メチルイソブチルケトン</t>
    <phoneticPr fontId="6"/>
  </si>
  <si>
    <t>トリクロロエチレン</t>
    <phoneticPr fontId="6"/>
  </si>
  <si>
    <t>テトラクロロエチレン</t>
    <phoneticPr fontId="6"/>
  </si>
  <si>
    <t>1,1,2,2－テトラクロロエタン</t>
    <phoneticPr fontId="6"/>
  </si>
  <si>
    <t>スチレン</t>
    <phoneticPr fontId="6"/>
  </si>
  <si>
    <t>ジメチル－2,2－ジクロロビニルホスフェイト</t>
    <phoneticPr fontId="6"/>
  </si>
  <si>
    <t>ジクロロメタン</t>
    <phoneticPr fontId="6"/>
  </si>
  <si>
    <t>1,2－ジクロロエタン</t>
    <phoneticPr fontId="6"/>
  </si>
  <si>
    <t>1,4－ジオキサン</t>
    <phoneticPr fontId="6"/>
  </si>
  <si>
    <t>四塩化炭素</t>
    <phoneticPr fontId="6"/>
  </si>
  <si>
    <t>クロロホルム</t>
    <phoneticPr fontId="6"/>
  </si>
  <si>
    <t>3,3'-ジクロロ-4,4'-ジアミノジフェニルメタン</t>
    <phoneticPr fontId="6"/>
  </si>
  <si>
    <t>ベンゼン含有ゴムのり</t>
    <phoneticPr fontId="6"/>
  </si>
  <si>
    <t>黄りんマッチ</t>
    <rPh sb="0" eb="1">
      <t>オウ</t>
    </rPh>
    <phoneticPr fontId="6"/>
  </si>
  <si>
    <t>※部分は集計対象の報告書を精査の上再集計し、公表値を修正している。再集計では再集計時までに提出された報告書が集計対象となるため、通常よりも集計対象が多くなっている。</t>
    <phoneticPr fontId="6"/>
  </si>
  <si>
    <t>(注3）</t>
    <phoneticPr fontId="6"/>
  </si>
  <si>
    <t>じん肺管理区分の管理4は、療養を要するもの。</t>
    <phoneticPr fontId="6"/>
  </si>
  <si>
    <t>(注2）</t>
    <phoneticPr fontId="6"/>
  </si>
  <si>
    <t>本統計中には、随時申請によるものは含まれていない。</t>
    <phoneticPr fontId="6"/>
  </si>
  <si>
    <t>（注1）</t>
    <rPh sb="1" eb="2">
      <t>チュウ</t>
    </rPh>
    <phoneticPr fontId="6"/>
  </si>
  <si>
    <r>
      <t>0.4</t>
    </r>
    <r>
      <rPr>
        <vertAlign val="superscript"/>
        <sz val="11"/>
        <color indexed="8"/>
        <rFont val="ＭＳ Ｐゴシック"/>
        <family val="3"/>
        <charset val="128"/>
      </rPr>
      <t>※</t>
    </r>
    <phoneticPr fontId="6"/>
  </si>
  <si>
    <r>
      <t>306,475</t>
    </r>
    <r>
      <rPr>
        <vertAlign val="superscript"/>
        <sz val="11"/>
        <color indexed="8"/>
        <rFont val="ＭＳ Ｐゴシック"/>
        <family val="3"/>
        <charset val="128"/>
      </rPr>
      <t>※</t>
    </r>
    <phoneticPr fontId="6"/>
  </si>
  <si>
    <r>
      <t>0.6</t>
    </r>
    <r>
      <rPr>
        <vertAlign val="superscript"/>
        <sz val="11"/>
        <color indexed="8"/>
        <rFont val="ＭＳ Ｐゴシック"/>
        <family val="3"/>
        <charset val="128"/>
      </rPr>
      <t>※</t>
    </r>
    <phoneticPr fontId="6"/>
  </si>
  <si>
    <r>
      <t>303,294</t>
    </r>
    <r>
      <rPr>
        <vertAlign val="superscript"/>
        <sz val="11"/>
        <color indexed="8"/>
        <rFont val="ＭＳ Ｐゴシック"/>
        <family val="3"/>
        <charset val="128"/>
      </rPr>
      <t>※</t>
    </r>
    <phoneticPr fontId="6"/>
  </si>
  <si>
    <r>
      <t>300,551</t>
    </r>
    <r>
      <rPr>
        <vertAlign val="superscript"/>
        <sz val="11"/>
        <color indexed="8"/>
        <rFont val="ＭＳ Ｐゴシック"/>
        <family val="3"/>
        <charset val="128"/>
      </rPr>
      <t>※</t>
    </r>
    <phoneticPr fontId="6"/>
  </si>
  <si>
    <t>　　再集計では再集計時までに提出された報告書が集計対象となるため、通常よりも集計対象が多くなっている。</t>
    <phoneticPr fontId="6"/>
  </si>
  <si>
    <t>４．1～5の値について、集計対象の報告書を精査の上再集計し、公表値を修正している。</t>
    <rPh sb="6" eb="7">
      <t>アタイ</t>
    </rPh>
    <phoneticPr fontId="6"/>
  </si>
  <si>
    <t>３．新規有所見労働者は管理1であった労働者で、管理2以上に決定された者の数である。</t>
  </si>
  <si>
    <t>公表値を修正している。</t>
    <phoneticPr fontId="6"/>
  </si>
  <si>
    <t>※</t>
    <phoneticPr fontId="6"/>
  </si>
  <si>
    <r>
      <t>55.8</t>
    </r>
    <r>
      <rPr>
        <vertAlign val="superscript"/>
        <sz val="11"/>
        <color indexed="8"/>
        <rFont val="ＭＳ Ｐゴシック"/>
        <family val="3"/>
        <charset val="128"/>
      </rPr>
      <t>※</t>
    </r>
    <phoneticPr fontId="6"/>
  </si>
  <si>
    <r>
      <t>4.4</t>
    </r>
    <r>
      <rPr>
        <vertAlign val="superscript"/>
        <sz val="11"/>
        <color indexed="8"/>
        <rFont val="ＭＳ Ｐゴシック"/>
        <family val="3"/>
        <charset val="128"/>
      </rPr>
      <t>※</t>
    </r>
    <phoneticPr fontId="6"/>
  </si>
  <si>
    <r>
      <t>31.7</t>
    </r>
    <r>
      <rPr>
        <vertAlign val="superscript"/>
        <sz val="11"/>
        <color indexed="8"/>
        <rFont val="ＭＳ Ｐゴシック"/>
        <family val="3"/>
        <charset val="128"/>
      </rPr>
      <t>※</t>
    </r>
    <phoneticPr fontId="6"/>
  </si>
  <si>
    <r>
      <t>15.7</t>
    </r>
    <r>
      <rPr>
        <vertAlign val="superscript"/>
        <sz val="11"/>
        <color indexed="8"/>
        <rFont val="ＭＳ Ｐゴシック"/>
        <family val="3"/>
        <charset val="128"/>
      </rPr>
      <t>※</t>
    </r>
    <phoneticPr fontId="6"/>
  </si>
  <si>
    <r>
      <t>1.8</t>
    </r>
    <r>
      <rPr>
        <vertAlign val="superscript"/>
        <sz val="11"/>
        <color indexed="8"/>
        <rFont val="ＭＳ Ｐゴシック"/>
        <family val="3"/>
        <charset val="128"/>
      </rPr>
      <t>※</t>
    </r>
    <phoneticPr fontId="6"/>
  </si>
  <si>
    <r>
      <t>4.5</t>
    </r>
    <r>
      <rPr>
        <vertAlign val="superscript"/>
        <sz val="11"/>
        <color indexed="8"/>
        <rFont val="ＭＳ Ｐゴシック"/>
        <family val="3"/>
        <charset val="128"/>
      </rPr>
      <t>※</t>
    </r>
    <phoneticPr fontId="6"/>
  </si>
  <si>
    <r>
      <t>6.9</t>
    </r>
    <r>
      <rPr>
        <vertAlign val="superscript"/>
        <sz val="11"/>
        <color indexed="8"/>
        <rFont val="ＭＳ Ｐゴシック"/>
        <family val="3"/>
        <charset val="128"/>
      </rPr>
      <t>※</t>
    </r>
    <phoneticPr fontId="6"/>
  </si>
  <si>
    <r>
      <t>3.5</t>
    </r>
    <r>
      <rPr>
        <vertAlign val="superscript"/>
        <sz val="11"/>
        <color indexed="8"/>
        <rFont val="ＭＳ Ｐゴシック"/>
        <family val="3"/>
        <charset val="128"/>
      </rPr>
      <t>※</t>
    </r>
    <phoneticPr fontId="6"/>
  </si>
  <si>
    <t>平成30年</t>
    <rPh sb="0" eb="2">
      <t>ヘイセイ</t>
    </rPh>
    <rPh sb="4" eb="5">
      <t>ネン</t>
    </rPh>
    <phoneticPr fontId="10"/>
  </si>
  <si>
    <r>
      <t>54.4</t>
    </r>
    <r>
      <rPr>
        <vertAlign val="superscript"/>
        <sz val="11"/>
        <color indexed="8"/>
        <rFont val="ＭＳ Ｐゴシック"/>
        <family val="3"/>
        <charset val="128"/>
      </rPr>
      <t>※</t>
    </r>
    <phoneticPr fontId="6"/>
  </si>
  <si>
    <r>
      <t>4.6</t>
    </r>
    <r>
      <rPr>
        <vertAlign val="superscript"/>
        <sz val="11"/>
        <color indexed="8"/>
        <rFont val="ＭＳ Ｐゴシック"/>
        <family val="3"/>
        <charset val="128"/>
      </rPr>
      <t>※</t>
    </r>
    <phoneticPr fontId="6"/>
  </si>
  <si>
    <r>
      <t>31.8</t>
    </r>
    <r>
      <rPr>
        <vertAlign val="superscript"/>
        <sz val="11"/>
        <color indexed="8"/>
        <rFont val="ＭＳ Ｐゴシック"/>
        <family val="3"/>
        <charset val="128"/>
      </rPr>
      <t>※</t>
    </r>
    <phoneticPr fontId="6"/>
  </si>
  <si>
    <r>
      <t>15.3</t>
    </r>
    <r>
      <rPr>
        <vertAlign val="superscript"/>
        <sz val="11"/>
        <color indexed="8"/>
        <rFont val="ＭＳ Ｐゴシック"/>
        <family val="3"/>
        <charset val="128"/>
      </rPr>
      <t>※</t>
    </r>
    <phoneticPr fontId="6"/>
  </si>
  <si>
    <r>
      <t>15.4</t>
    </r>
    <r>
      <rPr>
        <vertAlign val="superscript"/>
        <sz val="11"/>
        <color indexed="8"/>
        <rFont val="ＭＳ Ｐゴシック"/>
        <family val="3"/>
        <charset val="128"/>
      </rPr>
      <t>※</t>
    </r>
    <phoneticPr fontId="6"/>
  </si>
  <si>
    <r>
      <t>1.7</t>
    </r>
    <r>
      <rPr>
        <vertAlign val="superscript"/>
        <sz val="11"/>
        <color indexed="8"/>
        <rFont val="ＭＳ Ｐゴシック"/>
        <family val="3"/>
        <charset val="128"/>
      </rPr>
      <t>※</t>
    </r>
    <phoneticPr fontId="6"/>
  </si>
  <si>
    <r>
      <t>4.3</t>
    </r>
    <r>
      <rPr>
        <vertAlign val="superscript"/>
        <sz val="11"/>
        <color indexed="8"/>
        <rFont val="ＭＳ Ｐゴシック"/>
        <family val="3"/>
        <charset val="128"/>
      </rPr>
      <t>※</t>
    </r>
    <phoneticPr fontId="6"/>
  </si>
  <si>
    <r>
      <t>54.1</t>
    </r>
    <r>
      <rPr>
        <vertAlign val="superscript"/>
        <sz val="11"/>
        <color indexed="8"/>
        <rFont val="ＭＳ Ｐゴシック"/>
        <family val="3"/>
        <charset val="128"/>
      </rPr>
      <t>※</t>
    </r>
    <phoneticPr fontId="6"/>
  </si>
  <si>
    <r>
      <t>2.6</t>
    </r>
    <r>
      <rPr>
        <vertAlign val="superscript"/>
        <sz val="11"/>
        <color indexed="8"/>
        <rFont val="ＭＳ Ｐゴシック"/>
        <family val="3"/>
        <charset val="128"/>
      </rPr>
      <t>※</t>
    </r>
    <phoneticPr fontId="6"/>
  </si>
  <si>
    <r>
      <t>11.1</t>
    </r>
    <r>
      <rPr>
        <vertAlign val="superscript"/>
        <sz val="11"/>
        <color indexed="8"/>
        <rFont val="ＭＳ Ｐゴシック"/>
        <family val="3"/>
        <charset val="128"/>
      </rPr>
      <t>※</t>
    </r>
    <phoneticPr fontId="6"/>
  </si>
  <si>
    <r>
      <t>32.1</t>
    </r>
    <r>
      <rPr>
        <vertAlign val="superscript"/>
        <sz val="11"/>
        <color indexed="8"/>
        <rFont val="ＭＳ Ｐゴシック"/>
        <family val="3"/>
        <charset val="128"/>
      </rPr>
      <t>※</t>
    </r>
    <phoneticPr fontId="6"/>
  </si>
  <si>
    <r>
      <t>15.2</t>
    </r>
    <r>
      <rPr>
        <vertAlign val="superscript"/>
        <sz val="11"/>
        <color indexed="8"/>
        <rFont val="ＭＳ Ｐゴシック"/>
        <family val="3"/>
        <charset val="128"/>
      </rPr>
      <t>※</t>
    </r>
    <phoneticPr fontId="6"/>
  </si>
  <si>
    <r>
      <t>1.6</t>
    </r>
    <r>
      <rPr>
        <vertAlign val="superscript"/>
        <sz val="11"/>
        <color indexed="8"/>
        <rFont val="ＭＳ Ｐゴシック"/>
        <family val="3"/>
        <charset val="128"/>
      </rPr>
      <t>※</t>
    </r>
    <phoneticPr fontId="6"/>
  </si>
  <si>
    <r>
      <t>7.0</t>
    </r>
    <r>
      <rPr>
        <vertAlign val="superscript"/>
        <sz val="11"/>
        <color indexed="8"/>
        <rFont val="ＭＳ Ｐゴシック"/>
        <family val="3"/>
        <charset val="128"/>
      </rPr>
      <t>※</t>
    </r>
    <phoneticPr fontId="6"/>
  </si>
  <si>
    <r>
      <t>3.4</t>
    </r>
    <r>
      <rPr>
        <vertAlign val="superscript"/>
        <sz val="11"/>
        <color indexed="8"/>
        <rFont val="ＭＳ Ｐゴシック"/>
        <family val="3"/>
        <charset val="128"/>
      </rPr>
      <t>※</t>
    </r>
    <phoneticPr fontId="6"/>
  </si>
  <si>
    <t>　　</t>
    <phoneticPr fontId="6"/>
  </si>
  <si>
    <t>　　提出された報告書が集計対象となるため、通常よりも集計対象が多くなっている。</t>
    <phoneticPr fontId="6"/>
  </si>
  <si>
    <t>３　集計対象の報告書を精査の上再集計し、公表値を修正している。再集計では再集計時までに</t>
    <phoneticPr fontId="6"/>
  </si>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</sst>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quot;(&quot;#,##0&quot;)&quot;"/>
    <numFmt numFmtId="177" formatCode="[$-411]ggg\ e&quot;年 業種別傷病分類別業務上疾病発生状況（&quot;m&quot;月末累計）&quot;"/>
    <numFmt numFmtId="178" formatCode="#,##0;[Red]#,##0"/>
    <numFmt numFmtId="179" formatCode="ggge&quot;年&quot;m&quot;月集計&quot;"/>
    <numFmt numFmtId="180" formatCode="#,##0_);[Red]\(#,##0\)"/>
    <numFmt numFmtId="181" formatCode="\(0.0\)"/>
    <numFmt numFmtId="182" formatCode="0.0_);\(0.0\)"/>
    <numFmt numFmtId="183" formatCode="#,##0_ "/>
    <numFmt numFmtId="184" formatCode="0.0_ "/>
    <numFmt numFmtId="185" formatCode="0.0\ "/>
    <numFmt numFmtId="186" formatCode="0.0;[Red]0.0"/>
    <numFmt numFmtId="187" formatCode="0.0_);[Red]\(0.0\)"/>
    <numFmt numFmtId="188" formatCode="[$-411]ggg\ e&quot;年&quot;\ \ &quot;規&quot;\ &quot;模&quot;\ &quot;別&quot;\ &quot;業&quot;\ &quot;種&quot;\ &quot;別&quot;\ &quot;定&quot;\ &quot;期&quot;\ &quot;健&quot;\ &quot;康&quot;\ &quot;診&quot;\ &quot;断&quot;\ &quot;結&quot;\ &quot;果&quot;\ &quot;実&quot;\ &quot;施&quot;\ &quot;状&quot;\ &quot;況&quot;\ &quot;報&quot;\ &quot;告&quot;\ \ \(&quot;そ&quot;&quot;の&quot;&quot;一&quot;\)"/>
    <numFmt numFmtId="189" formatCode="&quot;平&quot;&quot;成&quot;\ \ @&quot;年&quot;\ \ &quot;規&quot;\ &quot;模&quot;\ &quot;別&quot;\ &quot;業&quot;\ &quot;種&quot;\ &quot;別&quot;\ &quot;定&quot;\ &quot;期&quot;\ &quot;健&quot;\ &quot;康&quot;\ &quot;診&quot;\ &quot;断&quot;\ &quot;結&quot;\ &quot;果&quot;\ &quot;実&quot;\ &quot;施&quot;\ &quot;状&quot;\ &quot;況&quot;\ &quot;報&quot;\ &quot;告&quot;\ \ \(&quot;そ&quot;&quot;の&quot;&quot;二&quot;\)"/>
    <numFmt numFmtId="190" formatCode="00"/>
    <numFmt numFmtId="191" formatCode="#,##0_);\(#,##0\)"/>
    <numFmt numFmtId="192" formatCode="0.00_);[Red]\(0.00\)"/>
    <numFmt numFmtId="193" formatCode="\(#,##0\)"/>
    <numFmt numFmtId="194" formatCode="[$-411]ggg\ e&quot;年&quot;\ \ &quot;規&quot;\ &quot;模&quot;\ &quot;別&quot;\ &quot;都 道 府 県&quot;\ &quot;別&quot;\ &quot;定&quot;\ &quot;期&quot;\ &quot;健&quot;\ &quot;康&quot;\ &quot;診&quot;\ &quot;断&quot;\ &quot;結&quot;\ &quot;果&quot;\ &quot;実&quot;\ &quot;施&quot;\ &quot;状&quot;\ &quot;況&quot;\ &quot;報&quot;\ &quot;告&quot;\ \ \(&quot;そ&quot;&quot;の&quot;&quot;一&quot;\)"/>
    <numFmt numFmtId="195" formatCode="#,##0.0_ "/>
    <numFmt numFmtId="196" formatCode="[$-411]ggg\ e&quot;年 業種別じん肺健康管理実施状況&quot;"/>
    <numFmt numFmtId="197" formatCode="&quot;(&quot;#,##0&quot;)&quot;;#,##0"/>
  </numFmts>
  <fonts count="43">
    <font>
      <sz val="9"/>
      <name val="ＭＳ 明朝"/>
      <family val="1"/>
      <charset val="128"/>
    </font>
    <font>
      <sz val="9"/>
      <name val="ＭＳ 明朝"/>
      <family val="1"/>
      <charset val="128"/>
    </font>
    <font>
      <sz val="11"/>
      <name val="ＭＳ 明朝"/>
      <family val="1"/>
      <charset val="128"/>
    </font>
    <font>
      <sz val="11"/>
      <name val="ＭＳ Ｐゴシック"/>
      <family val="3"/>
      <charset val="128"/>
    </font>
    <font>
      <sz val="9"/>
      <name val="ＭＳ 明朝"/>
      <family val="1"/>
      <charset val="128"/>
    </font>
    <font>
      <sz val="6"/>
      <name val="ＭＳ Ｐ明朝"/>
      <family val="1"/>
      <charset val="128"/>
    </font>
    <font>
      <sz val="6"/>
      <name val="ＭＳ 明朝"/>
      <family val="1"/>
      <charset val="128"/>
    </font>
    <font>
      <sz val="22"/>
      <name val="ＭＳ 明朝"/>
      <family val="1"/>
      <charset val="128"/>
    </font>
    <font>
      <sz val="10"/>
      <color indexed="8"/>
      <name val="ＭＳ 明朝"/>
      <family val="1"/>
      <charset val="128"/>
    </font>
    <font>
      <sz val="3"/>
      <color indexed="8"/>
      <name val="ＭＳ 明朝"/>
      <family val="1"/>
      <charset val="128"/>
    </font>
    <font>
      <sz val="6"/>
      <name val="ＭＳ Ｐゴシック"/>
      <family val="3"/>
      <charset val="128"/>
    </font>
    <font>
      <sz val="10"/>
      <name val="ＭＳ Ｐゴシック"/>
      <family val="3"/>
      <charset val="128"/>
    </font>
    <font>
      <vertAlign val="superscript"/>
      <sz val="11"/>
      <color indexed="8"/>
      <name val="ＭＳ Ｐゴシック"/>
      <family val="3"/>
      <charset val="128"/>
    </font>
    <font>
      <sz val="11"/>
      <name val="明朝"/>
      <family val="1"/>
      <charset val="128"/>
    </font>
    <font>
      <sz val="14"/>
      <name val="ＭＳ 明朝"/>
      <family val="1"/>
      <charset val="128"/>
    </font>
    <font>
      <sz val="11"/>
      <name val="ＭＳ Ｐ明朝"/>
      <family val="1"/>
      <charset val="128"/>
    </font>
    <font>
      <sz val="10"/>
      <name val="ＭＳ 明朝"/>
      <family val="1"/>
      <charset val="128"/>
    </font>
    <font>
      <sz val="12"/>
      <color indexed="8"/>
      <name val="ＭＳ Ｐ明朝"/>
      <family val="1"/>
      <charset val="128"/>
    </font>
    <font>
      <sz val="12"/>
      <name val="ＭＳ 明朝"/>
      <family val="1"/>
      <charset val="128"/>
    </font>
    <font>
      <sz val="11"/>
      <color theme="1"/>
      <name val="ＭＳ Ｐゴシック"/>
      <family val="3"/>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ゴシック"/>
      <family val="3"/>
      <charset val="128"/>
      <scheme val="minor"/>
    </font>
    <font>
      <sz val="14"/>
      <color theme="1"/>
      <name val="ＭＳ 明朝"/>
      <family val="1"/>
      <charset val="128"/>
    </font>
    <font>
      <sz val="11"/>
      <color theme="1"/>
      <name val="ＭＳ Ｐゴシック"/>
      <family val="3"/>
      <charset val="128"/>
    </font>
    <font>
      <b/>
      <sz val="18"/>
      <color rgb="FFFF0000"/>
      <name val="ＭＳ Ｐゴシック"/>
      <family val="3"/>
      <charset val="128"/>
    </font>
    <font>
      <sz val="14"/>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0"/>
      <color theme="1"/>
      <name val="ＭＳ Ｐゴシック"/>
      <family val="3"/>
      <charset val="128"/>
      <scheme val="major"/>
    </font>
    <font>
      <sz val="10"/>
      <color theme="1"/>
      <name val="ＭＳ Ｐゴシック"/>
      <family val="3"/>
      <charset val="128"/>
      <scheme val="minor"/>
    </font>
    <font>
      <sz val="10"/>
      <name val="ＭＳ Ｐゴシック"/>
      <family val="3"/>
      <charset val="128"/>
      <scheme val="major"/>
    </font>
    <font>
      <sz val="10"/>
      <name val="ＭＳ Ｐゴシック"/>
      <family val="3"/>
      <charset val="128"/>
      <scheme val="minor"/>
    </font>
    <font>
      <sz val="16"/>
      <name val="ＭＳ Ｐゴシック"/>
      <family val="3"/>
      <charset val="128"/>
      <scheme val="minor"/>
    </font>
    <font>
      <sz val="9"/>
      <name val="ＭＳ Ｐゴシック"/>
      <family val="3"/>
      <charset val="128"/>
      <scheme val="minor"/>
    </font>
    <font>
      <sz val="12"/>
      <color theme="1"/>
      <name val="ＭＳ 明朝"/>
      <family val="1"/>
      <charset val="128"/>
    </font>
    <font>
      <sz val="22"/>
      <color theme="1"/>
      <name val="ＭＳ 明朝"/>
      <family val="1"/>
      <charset val="128"/>
    </font>
    <font>
      <sz val="12"/>
      <color theme="1"/>
      <name val="ＭＳ Ｐゴシック"/>
      <family val="3"/>
      <charset val="128"/>
      <scheme val="minor"/>
    </font>
    <font>
      <sz val="18"/>
      <name val="ＭＳ Ｐゴシック"/>
      <family val="3"/>
      <charset val="128"/>
    </font>
    <font>
      <sz val="14"/>
      <color theme="1"/>
      <name val="ＭＳ Ｐゴシック"/>
      <family val="3"/>
      <charset val="128"/>
      <scheme val="minor"/>
    </font>
    <font>
      <sz val="9"/>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139">
    <border>
      <left/>
      <right/>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hair">
        <color indexed="64"/>
      </right>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medium">
        <color indexed="64"/>
      </right>
      <top/>
      <bottom/>
      <diagonal/>
    </border>
    <border>
      <left style="medium">
        <color indexed="64"/>
      </left>
      <right style="medium">
        <color indexed="64"/>
      </right>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hair">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38" fontId="1" fillId="0" borderId="0" applyFont="0" applyFill="0" applyBorder="0" applyAlignment="0" applyProtection="0">
      <alignment vertical="center"/>
    </xf>
    <xf numFmtId="0" fontId="1" fillId="0" borderId="0"/>
    <xf numFmtId="0" fontId="3" fillId="0" borderId="0">
      <alignment vertical="center"/>
    </xf>
    <xf numFmtId="0" fontId="19" fillId="0" borderId="0">
      <alignment vertical="center"/>
    </xf>
    <xf numFmtId="0" fontId="3" fillId="0" borderId="0"/>
    <xf numFmtId="0" fontId="13" fillId="0" borderId="0"/>
    <xf numFmtId="0" fontId="3" fillId="0" borderId="0"/>
    <xf numFmtId="0" fontId="3" fillId="0" borderId="0"/>
    <xf numFmtId="0" fontId="15" fillId="0" borderId="0"/>
    <xf numFmtId="0" fontId="3" fillId="0" borderId="0"/>
  </cellStyleXfs>
  <cellXfs count="571">
    <xf numFmtId="0" fontId="0" fillId="0" borderId="0" xfId="0"/>
    <xf numFmtId="0" fontId="4" fillId="0" borderId="0" xfId="8" applyFont="1"/>
    <xf numFmtId="0" fontId="4" fillId="0" borderId="0" xfId="8" applyFont="1" applyBorder="1"/>
    <xf numFmtId="0" fontId="2" fillId="0" borderId="0" xfId="8" applyFont="1" applyAlignment="1">
      <alignment vertical="top"/>
    </xf>
    <xf numFmtId="49" fontId="2" fillId="0" borderId="0" xfId="8" applyNumberFormat="1" applyFont="1" applyAlignment="1"/>
    <xf numFmtId="0" fontId="4" fillId="2" borderId="0" xfId="8" applyFont="1" applyFill="1"/>
    <xf numFmtId="0" fontId="1" fillId="2" borderId="0" xfId="8" applyFont="1" applyFill="1"/>
    <xf numFmtId="0" fontId="7" fillId="0" borderId="0" xfId="8" applyFont="1"/>
    <xf numFmtId="0" fontId="1" fillId="0" borderId="0" xfId="8" applyFont="1"/>
    <xf numFmtId="49" fontId="20" fillId="0" borderId="1" xfId="8" applyNumberFormat="1" applyFont="1" applyFill="1" applyBorder="1" applyAlignment="1"/>
    <xf numFmtId="0" fontId="21" fillId="0" borderId="2" xfId="0" applyFont="1" applyFill="1" applyBorder="1" applyAlignment="1">
      <alignment horizontal="center" vertical="top" wrapText="1"/>
    </xf>
    <xf numFmtId="49" fontId="21" fillId="0" borderId="3" xfId="0" applyNumberFormat="1" applyFont="1" applyFill="1" applyBorder="1" applyAlignment="1">
      <alignment horizontal="center" vertical="top" wrapText="1"/>
    </xf>
    <xf numFmtId="49" fontId="21" fillId="0" borderId="4" xfId="0" applyNumberFormat="1" applyFont="1" applyFill="1" applyBorder="1" applyAlignment="1">
      <alignment horizontal="center" vertical="top" wrapText="1"/>
    </xf>
    <xf numFmtId="49" fontId="21" fillId="0" borderId="5" xfId="0" applyNumberFormat="1" applyFont="1" applyFill="1" applyBorder="1" applyAlignment="1">
      <alignment horizontal="center" vertical="top" wrapText="1"/>
    </xf>
    <xf numFmtId="179" fontId="20" fillId="0" borderId="6" xfId="0" applyNumberFormat="1" applyFont="1" applyFill="1" applyBorder="1" applyAlignment="1">
      <alignment horizontal="left" vertical="center"/>
    </xf>
    <xf numFmtId="0" fontId="21" fillId="0" borderId="7" xfId="0" applyFont="1" applyFill="1" applyBorder="1" applyAlignment="1">
      <alignment horizontal="left" vertical="center"/>
    </xf>
    <xf numFmtId="0" fontId="20" fillId="0" borderId="0" xfId="0" applyNumberFormat="1" applyFont="1" applyFill="1" applyBorder="1" applyAlignment="1">
      <alignment horizontal="centerContinuous" vertical="top"/>
    </xf>
    <xf numFmtId="0" fontId="20" fillId="0" borderId="0" xfId="8" applyNumberFormat="1" applyFont="1" applyFill="1" applyBorder="1" applyAlignment="1">
      <alignment horizontal="centerContinuous" vertical="top"/>
    </xf>
    <xf numFmtId="0" fontId="20" fillId="0" borderId="0" xfId="8" applyNumberFormat="1" applyFont="1" applyFill="1" applyAlignment="1">
      <alignment horizontal="centerContinuous" vertical="top"/>
    </xf>
    <xf numFmtId="0" fontId="20" fillId="0" borderId="8" xfId="8" applyNumberFormat="1" applyFont="1" applyFill="1" applyBorder="1" applyAlignment="1">
      <alignment horizontal="centerContinuous" vertical="top"/>
    </xf>
    <xf numFmtId="0" fontId="20" fillId="0" borderId="9" xfId="8" applyNumberFormat="1" applyFont="1" applyFill="1" applyBorder="1" applyAlignment="1">
      <alignment horizontal="right" vertical="top"/>
    </xf>
    <xf numFmtId="0" fontId="20" fillId="0" borderId="8" xfId="8" applyNumberFormat="1" applyFont="1" applyFill="1" applyBorder="1" applyAlignment="1">
      <alignment horizontal="right" vertical="top"/>
    </xf>
    <xf numFmtId="0" fontId="20" fillId="0" borderId="0" xfId="8" applyNumberFormat="1" applyFont="1" applyFill="1" applyAlignment="1">
      <alignment horizontal="right" vertical="top"/>
    </xf>
    <xf numFmtId="0" fontId="20" fillId="0" borderId="9" xfId="8" applyNumberFormat="1" applyFont="1" applyFill="1" applyBorder="1" applyAlignment="1">
      <alignment horizontal="right" vertical="center"/>
    </xf>
    <xf numFmtId="0" fontId="20" fillId="0" borderId="7" xfId="8" applyNumberFormat="1" applyFont="1" applyFill="1" applyBorder="1" applyAlignment="1">
      <alignment horizontal="right" vertical="center"/>
    </xf>
    <xf numFmtId="0" fontId="21" fillId="0" borderId="10" xfId="8" applyFont="1" applyFill="1" applyBorder="1"/>
    <xf numFmtId="0" fontId="21" fillId="0" borderId="10" xfId="0" applyFont="1" applyFill="1" applyBorder="1" applyAlignment="1">
      <alignment horizontal="center" vertical="top" wrapText="1"/>
    </xf>
    <xf numFmtId="0" fontId="21" fillId="0" borderId="11" xfId="0" applyFont="1" applyFill="1" applyBorder="1" applyAlignment="1">
      <alignment horizontal="center" vertical="top" wrapText="1"/>
    </xf>
    <xf numFmtId="0" fontId="21" fillId="0" borderId="12"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5" xfId="0" applyFont="1" applyFill="1" applyBorder="1" applyAlignment="1">
      <alignment horizontal="center" vertical="top" wrapText="1"/>
    </xf>
    <xf numFmtId="0" fontId="21" fillId="0" borderId="16" xfId="0" applyFont="1" applyFill="1" applyBorder="1" applyAlignment="1">
      <alignment horizontal="center" vertical="top" wrapText="1"/>
    </xf>
    <xf numFmtId="0" fontId="21" fillId="0" borderId="0" xfId="8" applyFont="1"/>
    <xf numFmtId="0" fontId="21" fillId="0" borderId="6" xfId="8" applyFont="1" applyFill="1" applyBorder="1"/>
    <xf numFmtId="178" fontId="20" fillId="0" borderId="17" xfId="8" applyNumberFormat="1" applyFont="1" applyFill="1" applyBorder="1"/>
    <xf numFmtId="178" fontId="20" fillId="0" borderId="18" xfId="8" applyNumberFormat="1" applyFont="1" applyFill="1" applyBorder="1"/>
    <xf numFmtId="176" fontId="20" fillId="0" borderId="19" xfId="8" applyNumberFormat="1" applyFont="1" applyFill="1" applyBorder="1"/>
    <xf numFmtId="0" fontId="21" fillId="0" borderId="0" xfId="8" applyFont="1" applyFill="1"/>
    <xf numFmtId="178" fontId="20" fillId="0" borderId="20" xfId="8" applyNumberFormat="1" applyFont="1" applyFill="1" applyBorder="1"/>
    <xf numFmtId="176" fontId="20" fillId="0" borderId="21" xfId="8" applyNumberFormat="1" applyFont="1" applyFill="1" applyBorder="1"/>
    <xf numFmtId="178" fontId="20" fillId="0" borderId="14" xfId="8" applyNumberFormat="1" applyFont="1" applyFill="1" applyBorder="1"/>
    <xf numFmtId="178" fontId="20" fillId="0" borderId="9" xfId="8" applyNumberFormat="1" applyFont="1" applyFill="1" applyBorder="1"/>
    <xf numFmtId="176" fontId="20" fillId="0" borderId="16" xfId="8" applyNumberFormat="1" applyFont="1" applyFill="1" applyBorder="1"/>
    <xf numFmtId="0" fontId="21" fillId="0" borderId="22" xfId="8" applyFont="1" applyFill="1" applyBorder="1" applyAlignment="1">
      <alignment horizontal="centerContinuous" vertical="center"/>
    </xf>
    <xf numFmtId="176" fontId="20" fillId="0" borderId="23" xfId="8" applyNumberFormat="1" applyFont="1" applyFill="1" applyBorder="1"/>
    <xf numFmtId="0" fontId="21" fillId="0" borderId="6" xfId="8" applyFont="1" applyFill="1" applyBorder="1" applyAlignment="1">
      <alignment horizontal="centerContinuous" vertical="center"/>
    </xf>
    <xf numFmtId="178" fontId="20" fillId="0" borderId="12" xfId="8" applyNumberFormat="1" applyFont="1" applyFill="1" applyBorder="1"/>
    <xf numFmtId="176" fontId="20" fillId="0" borderId="24" xfId="8" applyNumberFormat="1" applyFont="1" applyFill="1" applyBorder="1"/>
    <xf numFmtId="0" fontId="21" fillId="0" borderId="25" xfId="8" applyFont="1" applyFill="1" applyBorder="1" applyAlignment="1">
      <alignment horizontal="centerContinuous" vertical="center"/>
    </xf>
    <xf numFmtId="0" fontId="22" fillId="0" borderId="16" xfId="8" applyFont="1" applyFill="1" applyBorder="1" applyAlignment="1">
      <alignment horizontal="left" vertical="center" wrapText="1"/>
    </xf>
    <xf numFmtId="0" fontId="21" fillId="0" borderId="2" xfId="8" applyFont="1" applyFill="1" applyBorder="1" applyAlignment="1">
      <alignment vertical="center"/>
    </xf>
    <xf numFmtId="0" fontId="21" fillId="0" borderId="2" xfId="8" applyFont="1" applyFill="1" applyBorder="1" applyAlignment="1">
      <alignment vertical="center" wrapText="1"/>
    </xf>
    <xf numFmtId="0" fontId="21" fillId="0" borderId="2" xfId="8" applyFont="1" applyFill="1" applyBorder="1" applyAlignment="1">
      <alignment vertical="top" wrapText="1"/>
    </xf>
    <xf numFmtId="0" fontId="21" fillId="0" borderId="2" xfId="0" applyFont="1" applyBorder="1" applyAlignment="1">
      <alignment vertical="top"/>
    </xf>
    <xf numFmtId="0" fontId="21" fillId="0" borderId="2" xfId="0" applyFont="1" applyBorder="1" applyAlignment="1"/>
    <xf numFmtId="0" fontId="23" fillId="0" borderId="0" xfId="0" applyFont="1" applyFill="1" applyAlignment="1">
      <alignment horizontal="right"/>
    </xf>
    <xf numFmtId="0" fontId="23" fillId="0" borderId="0" xfId="0" applyFont="1" applyFill="1"/>
    <xf numFmtId="0" fontId="24" fillId="0" borderId="16" xfId="8" applyFont="1" applyFill="1" applyBorder="1"/>
    <xf numFmtId="49" fontId="24" fillId="0" borderId="5" xfId="8" applyNumberFormat="1" applyFont="1" applyFill="1" applyBorder="1" applyAlignment="1">
      <alignment horizontal="right" vertical="top"/>
    </xf>
    <xf numFmtId="0" fontId="20" fillId="0" borderId="26" xfId="8" applyFont="1" applyFill="1" applyBorder="1" applyAlignment="1">
      <alignment horizontal="left" vertical="center" wrapText="1"/>
    </xf>
    <xf numFmtId="0" fontId="20" fillId="0" borderId="27" xfId="8" applyFont="1" applyFill="1" applyBorder="1" applyAlignment="1">
      <alignment horizontal="left" vertical="center" wrapText="1"/>
    </xf>
    <xf numFmtId="0" fontId="20" fillId="0" borderId="19" xfId="8" applyFont="1" applyFill="1" applyBorder="1" applyAlignment="1">
      <alignment horizontal="left" vertical="center" wrapText="1"/>
    </xf>
    <xf numFmtId="0" fontId="20" fillId="0" borderId="21" xfId="8" applyFont="1" applyFill="1" applyBorder="1" applyAlignment="1">
      <alignment horizontal="left" vertical="center" wrapText="1"/>
    </xf>
    <xf numFmtId="0" fontId="20" fillId="0" borderId="24" xfId="8" applyFont="1" applyFill="1" applyBorder="1" applyAlignment="1">
      <alignment horizontal="left" vertical="center" wrapText="1"/>
    </xf>
    <xf numFmtId="178" fontId="20" fillId="3" borderId="28" xfId="8" applyNumberFormat="1" applyFont="1" applyFill="1" applyBorder="1"/>
    <xf numFmtId="176" fontId="20" fillId="3" borderId="29" xfId="8" applyNumberFormat="1" applyFont="1" applyFill="1" applyBorder="1"/>
    <xf numFmtId="178" fontId="20" fillId="3" borderId="30" xfId="8" applyNumberFormat="1" applyFont="1" applyFill="1" applyBorder="1"/>
    <xf numFmtId="178" fontId="20" fillId="3" borderId="17" xfId="8" applyNumberFormat="1" applyFont="1" applyFill="1" applyBorder="1"/>
    <xf numFmtId="178" fontId="20" fillId="3" borderId="31" xfId="8" applyNumberFormat="1" applyFont="1" applyFill="1" applyBorder="1"/>
    <xf numFmtId="176" fontId="20" fillId="3" borderId="32" xfId="8" applyNumberFormat="1" applyFont="1" applyFill="1" applyBorder="1"/>
    <xf numFmtId="178" fontId="20" fillId="3" borderId="18" xfId="8" applyNumberFormat="1" applyFont="1" applyFill="1" applyBorder="1"/>
    <xf numFmtId="176" fontId="20" fillId="3" borderId="19" xfId="8" applyNumberFormat="1" applyFont="1" applyFill="1" applyBorder="1"/>
    <xf numFmtId="178" fontId="20" fillId="3" borderId="33" xfId="8" applyNumberFormat="1" applyFont="1" applyFill="1" applyBorder="1"/>
    <xf numFmtId="178" fontId="20" fillId="3" borderId="22" xfId="8" applyNumberFormat="1" applyFont="1" applyFill="1" applyBorder="1"/>
    <xf numFmtId="178" fontId="20" fillId="3" borderId="20" xfId="8" applyNumberFormat="1" applyFont="1" applyFill="1" applyBorder="1"/>
    <xf numFmtId="176" fontId="20" fillId="3" borderId="21" xfId="8" applyNumberFormat="1" applyFont="1" applyFill="1" applyBorder="1"/>
    <xf numFmtId="178" fontId="20" fillId="3" borderId="34" xfId="8" applyNumberFormat="1" applyFont="1" applyFill="1" applyBorder="1"/>
    <xf numFmtId="178" fontId="20" fillId="3" borderId="35" xfId="8" applyNumberFormat="1" applyFont="1" applyFill="1" applyBorder="1"/>
    <xf numFmtId="176" fontId="20" fillId="3" borderId="36" xfId="8" applyNumberFormat="1" applyFont="1" applyFill="1" applyBorder="1"/>
    <xf numFmtId="178" fontId="20" fillId="3" borderId="37" xfId="8" applyNumberFormat="1" applyFont="1" applyFill="1" applyBorder="1"/>
    <xf numFmtId="178" fontId="20" fillId="3" borderId="14" xfId="8" applyNumberFormat="1" applyFont="1" applyFill="1" applyBorder="1"/>
    <xf numFmtId="176" fontId="20" fillId="3" borderId="15" xfId="8" applyNumberFormat="1" applyFont="1" applyFill="1" applyBorder="1"/>
    <xf numFmtId="176" fontId="20" fillId="3" borderId="16" xfId="8" applyNumberFormat="1" applyFont="1" applyFill="1" applyBorder="1"/>
    <xf numFmtId="178" fontId="20" fillId="3" borderId="15" xfId="8" applyNumberFormat="1" applyFont="1" applyFill="1" applyBorder="1"/>
    <xf numFmtId="178" fontId="20" fillId="3" borderId="38" xfId="8" applyNumberFormat="1" applyFont="1" applyFill="1" applyBorder="1"/>
    <xf numFmtId="178" fontId="20" fillId="3" borderId="9" xfId="8" applyNumberFormat="1" applyFont="1" applyFill="1" applyBorder="1"/>
    <xf numFmtId="178" fontId="20" fillId="3" borderId="39" xfId="8" applyNumberFormat="1" applyFont="1" applyFill="1" applyBorder="1"/>
    <xf numFmtId="176" fontId="20" fillId="3" borderId="23" xfId="8" applyNumberFormat="1" applyFont="1" applyFill="1" applyBorder="1"/>
    <xf numFmtId="178" fontId="20" fillId="3" borderId="40" xfId="8" applyNumberFormat="1" applyFont="1" applyFill="1" applyBorder="1"/>
    <xf numFmtId="176" fontId="20" fillId="3" borderId="41" xfId="8" applyNumberFormat="1" applyFont="1" applyFill="1" applyBorder="1"/>
    <xf numFmtId="178" fontId="20" fillId="3" borderId="12" xfId="8" applyNumberFormat="1" applyFont="1" applyFill="1" applyBorder="1"/>
    <xf numFmtId="176" fontId="20" fillId="3" borderId="24" xfId="8" applyNumberFormat="1" applyFont="1" applyFill="1" applyBorder="1"/>
    <xf numFmtId="178" fontId="20" fillId="3" borderId="13" xfId="8" applyNumberFormat="1" applyFont="1" applyFill="1" applyBorder="1"/>
    <xf numFmtId="178" fontId="20" fillId="3" borderId="42" xfId="8" applyNumberFormat="1" applyFont="1" applyFill="1" applyBorder="1"/>
    <xf numFmtId="176" fontId="20" fillId="3" borderId="11" xfId="8" applyNumberFormat="1" applyFont="1" applyFill="1" applyBorder="1"/>
    <xf numFmtId="178" fontId="20" fillId="3" borderId="43" xfId="8" applyNumberFormat="1" applyFont="1" applyFill="1" applyBorder="1"/>
    <xf numFmtId="178" fontId="4" fillId="0" borderId="0" xfId="8" applyNumberFormat="1" applyFont="1" applyBorder="1"/>
    <xf numFmtId="178" fontId="4" fillId="0" borderId="0" xfId="8" applyNumberFormat="1" applyFont="1"/>
    <xf numFmtId="0" fontId="3" fillId="0" borderId="0" xfId="3">
      <alignment vertical="center"/>
    </xf>
    <xf numFmtId="0" fontId="3" fillId="0" borderId="27" xfId="3" applyBorder="1" applyAlignment="1">
      <alignment horizontal="center" vertical="center" wrapText="1"/>
    </xf>
    <xf numFmtId="0" fontId="3" fillId="0" borderId="44" xfId="3" applyBorder="1" applyAlignment="1">
      <alignment horizontal="center" vertical="center" wrapText="1"/>
    </xf>
    <xf numFmtId="0" fontId="3" fillId="0" borderId="45" xfId="3" applyBorder="1" applyAlignment="1">
      <alignment horizontal="center" vertical="center"/>
    </xf>
    <xf numFmtId="180" fontId="3" fillId="0" borderId="45" xfId="3" applyNumberFormat="1" applyBorder="1">
      <alignment vertical="center"/>
    </xf>
    <xf numFmtId="180" fontId="3" fillId="0" borderId="45" xfId="3" applyNumberFormat="1" applyBorder="1" applyAlignment="1">
      <alignment horizontal="center" vertical="center"/>
    </xf>
    <xf numFmtId="0" fontId="3" fillId="0" borderId="46" xfId="3" applyBorder="1" applyAlignment="1">
      <alignment horizontal="center" vertical="center"/>
    </xf>
    <xf numFmtId="180" fontId="3" fillId="0" borderId="46" xfId="3" applyNumberFormat="1" applyBorder="1">
      <alignment vertical="center"/>
    </xf>
    <xf numFmtId="180" fontId="3" fillId="0" borderId="0" xfId="3" applyNumberFormat="1">
      <alignment vertical="center"/>
    </xf>
    <xf numFmtId="180" fontId="3" fillId="0" borderId="46" xfId="3" applyNumberFormat="1" applyBorder="1" applyAlignment="1">
      <alignment horizontal="center" vertical="center"/>
    </xf>
    <xf numFmtId="181" fontId="25" fillId="0" borderId="46" xfId="3" applyNumberFormat="1" applyFont="1" applyBorder="1" applyAlignment="1">
      <alignment horizontal="center" vertical="distributed"/>
    </xf>
    <xf numFmtId="181" fontId="25" fillId="0" borderId="0" xfId="3" applyNumberFormat="1" applyFont="1" applyAlignment="1">
      <alignment horizontal="center" vertical="distributed"/>
    </xf>
    <xf numFmtId="181" fontId="3" fillId="0" borderId="0" xfId="3" applyNumberFormat="1" applyAlignment="1">
      <alignment horizontal="center" vertical="distributed"/>
    </xf>
    <xf numFmtId="180" fontId="25" fillId="0" borderId="46" xfId="3" applyNumberFormat="1" applyFont="1" applyBorder="1">
      <alignment vertical="center"/>
    </xf>
    <xf numFmtId="180" fontId="25" fillId="0" borderId="0" xfId="3" applyNumberFormat="1" applyFont="1">
      <alignment vertical="center"/>
    </xf>
    <xf numFmtId="180" fontId="25" fillId="0" borderId="46" xfId="3" applyNumberFormat="1" applyFont="1" applyBorder="1" applyAlignment="1">
      <alignment horizontal="center" vertical="center"/>
    </xf>
    <xf numFmtId="181" fontId="25" fillId="0" borderId="46" xfId="3" applyNumberFormat="1" applyFont="1" applyBorder="1" applyAlignment="1">
      <alignment horizontal="center" vertical="center"/>
    </xf>
    <xf numFmtId="181" fontId="25" fillId="0" borderId="0" xfId="3" applyNumberFormat="1" applyFont="1" applyAlignment="1">
      <alignment horizontal="center" vertical="center"/>
    </xf>
    <xf numFmtId="182" fontId="3" fillId="0" borderId="0" xfId="3" applyNumberFormat="1" applyAlignment="1">
      <alignment horizontal="center" vertical="center"/>
    </xf>
    <xf numFmtId="183" fontId="25" fillId="0" borderId="46" xfId="3" applyNumberFormat="1" applyFont="1" applyBorder="1">
      <alignment vertical="center"/>
    </xf>
    <xf numFmtId="183" fontId="25" fillId="0" borderId="0" xfId="3" applyNumberFormat="1" applyFont="1">
      <alignment vertical="center"/>
    </xf>
    <xf numFmtId="183" fontId="25" fillId="0" borderId="46" xfId="3" applyNumberFormat="1" applyFont="1" applyBorder="1" applyAlignment="1">
      <alignment horizontal="center" vertical="center"/>
    </xf>
    <xf numFmtId="183" fontId="3" fillId="0" borderId="0" xfId="3" applyNumberFormat="1">
      <alignment vertical="center"/>
    </xf>
    <xf numFmtId="183" fontId="25" fillId="0" borderId="6" xfId="3" applyNumberFormat="1" applyFont="1" applyBorder="1">
      <alignment vertical="center"/>
    </xf>
    <xf numFmtId="181" fontId="25" fillId="0" borderId="0" xfId="3" applyNumberFormat="1" applyFont="1" applyBorder="1" applyAlignment="1">
      <alignment horizontal="center" vertical="center"/>
    </xf>
    <xf numFmtId="181" fontId="25" fillId="0" borderId="46" xfId="3" applyNumberFormat="1" applyFont="1" applyFill="1" applyBorder="1" applyAlignment="1">
      <alignment horizontal="center" vertical="center"/>
    </xf>
    <xf numFmtId="181" fontId="25" fillId="0" borderId="0" xfId="3" applyNumberFormat="1" applyFont="1" applyFill="1" applyAlignment="1">
      <alignment horizontal="center" vertical="center"/>
    </xf>
    <xf numFmtId="183" fontId="25" fillId="0" borderId="0" xfId="3" applyNumberFormat="1" applyFont="1" applyBorder="1">
      <alignment vertical="center"/>
    </xf>
    <xf numFmtId="183" fontId="25" fillId="0" borderId="46" xfId="3" applyNumberFormat="1" applyFont="1" applyFill="1" applyBorder="1">
      <alignment vertical="center"/>
    </xf>
    <xf numFmtId="183" fontId="25" fillId="0" borderId="0" xfId="3" applyNumberFormat="1" applyFont="1" applyFill="1" applyBorder="1">
      <alignment vertical="center"/>
    </xf>
    <xf numFmtId="183" fontId="25" fillId="0" borderId="46" xfId="3" applyNumberFormat="1" applyFont="1" applyFill="1" applyBorder="1" applyAlignment="1">
      <alignment horizontal="center" vertical="center"/>
    </xf>
    <xf numFmtId="183" fontId="26" fillId="0" borderId="0" xfId="3" applyNumberFormat="1" applyFont="1" applyAlignment="1">
      <alignment horizontal="left" vertical="center"/>
    </xf>
    <xf numFmtId="181" fontId="25" fillId="0" borderId="7" xfId="3" applyNumberFormat="1" applyFont="1" applyFill="1" applyBorder="1" applyAlignment="1">
      <alignment horizontal="center" vertical="center"/>
    </xf>
    <xf numFmtId="183" fontId="25" fillId="0" borderId="7" xfId="3" applyNumberFormat="1" applyFont="1" applyFill="1" applyBorder="1">
      <alignment vertical="center"/>
    </xf>
    <xf numFmtId="183" fontId="25" fillId="0" borderId="27" xfId="3" applyNumberFormat="1" applyFont="1" applyFill="1" applyBorder="1">
      <alignment vertical="center"/>
    </xf>
    <xf numFmtId="183" fontId="25" fillId="0" borderId="16" xfId="3" applyNumberFormat="1" applyFont="1" applyFill="1" applyBorder="1">
      <alignment vertical="center"/>
    </xf>
    <xf numFmtId="183" fontId="25" fillId="0" borderId="27" xfId="3" applyNumberFormat="1" applyFont="1" applyFill="1" applyBorder="1" applyAlignment="1">
      <alignment horizontal="center" vertical="center"/>
    </xf>
    <xf numFmtId="0" fontId="3" fillId="0" borderId="0" xfId="3" applyAlignment="1">
      <alignment horizontal="center" vertical="center"/>
    </xf>
    <xf numFmtId="0" fontId="3" fillId="0" borderId="47" xfId="3" applyBorder="1" applyAlignment="1">
      <alignment horizontal="center" vertical="center" wrapText="1"/>
    </xf>
    <xf numFmtId="0" fontId="3" fillId="0" borderId="5" xfId="3" applyBorder="1" applyAlignment="1">
      <alignment horizontal="center" vertical="center" wrapText="1"/>
    </xf>
    <xf numFmtId="0" fontId="3" fillId="0" borderId="16" xfId="3" applyBorder="1" applyAlignment="1">
      <alignment horizontal="center" vertical="center"/>
    </xf>
    <xf numFmtId="0" fontId="3" fillId="0" borderId="48" xfId="3" applyBorder="1" applyAlignment="1">
      <alignment horizontal="center" vertical="center"/>
    </xf>
    <xf numFmtId="183" fontId="3" fillId="0" borderId="33" xfId="3" applyNumberFormat="1" applyBorder="1" applyAlignment="1">
      <alignment horizontal="center" vertical="center"/>
    </xf>
    <xf numFmtId="184" fontId="3" fillId="0" borderId="49" xfId="3" applyNumberFormat="1" applyBorder="1" applyAlignment="1">
      <alignment vertical="center"/>
    </xf>
    <xf numFmtId="0" fontId="3" fillId="0" borderId="50" xfId="3" applyBorder="1" applyAlignment="1">
      <alignment horizontal="center" vertical="center"/>
    </xf>
    <xf numFmtId="183" fontId="3" fillId="0" borderId="37" xfId="3" applyNumberFormat="1" applyBorder="1" applyAlignment="1">
      <alignment horizontal="center" vertical="center"/>
    </xf>
    <xf numFmtId="184" fontId="3" fillId="0" borderId="51" xfId="3" applyNumberFormat="1" applyBorder="1" applyAlignment="1">
      <alignment vertical="center"/>
    </xf>
    <xf numFmtId="0" fontId="3" fillId="0" borderId="50" xfId="3" applyFill="1" applyBorder="1" applyAlignment="1">
      <alignment horizontal="center" vertical="center"/>
    </xf>
    <xf numFmtId="183" fontId="3" fillId="0" borderId="37" xfId="3" applyNumberFormat="1" applyFill="1" applyBorder="1" applyAlignment="1">
      <alignment horizontal="center" vertical="center"/>
    </xf>
    <xf numFmtId="184" fontId="3" fillId="0" borderId="51" xfId="3" applyNumberFormat="1" applyFill="1" applyBorder="1" applyAlignment="1">
      <alignment vertical="center"/>
    </xf>
    <xf numFmtId="0" fontId="3" fillId="0" borderId="0" xfId="3" applyFill="1">
      <alignment vertical="center"/>
    </xf>
    <xf numFmtId="0" fontId="3" fillId="3" borderId="50" xfId="3" applyFill="1" applyBorder="1" applyAlignment="1">
      <alignment horizontal="center" vertical="center"/>
    </xf>
    <xf numFmtId="183" fontId="3" fillId="3" borderId="37" xfId="3" applyNumberFormat="1" applyFill="1" applyBorder="1" applyAlignment="1">
      <alignment horizontal="center" vertical="center"/>
    </xf>
    <xf numFmtId="183" fontId="25" fillId="3" borderId="52" xfId="3" applyNumberFormat="1" applyFont="1" applyFill="1" applyBorder="1" applyAlignment="1">
      <alignment horizontal="center" vertical="center"/>
    </xf>
    <xf numFmtId="184" fontId="3" fillId="0" borderId="53" xfId="3" applyNumberFormat="1" applyFill="1" applyBorder="1" applyAlignment="1">
      <alignment vertical="center"/>
    </xf>
    <xf numFmtId="0" fontId="25" fillId="3" borderId="50" xfId="3" applyFont="1" applyFill="1" applyBorder="1" applyAlignment="1">
      <alignment horizontal="center" vertical="center"/>
    </xf>
    <xf numFmtId="183" fontId="25" fillId="3" borderId="37" xfId="3" applyNumberFormat="1" applyFont="1" applyFill="1" applyBorder="1" applyAlignment="1">
      <alignment horizontal="center" vertical="center"/>
    </xf>
    <xf numFmtId="0" fontId="25" fillId="0" borderId="50" xfId="3" applyFont="1" applyFill="1" applyBorder="1" applyAlignment="1">
      <alignment horizontal="center" vertical="center"/>
    </xf>
    <xf numFmtId="183" fontId="25" fillId="0" borderId="37" xfId="3" applyNumberFormat="1" applyFont="1" applyFill="1" applyBorder="1" applyAlignment="1">
      <alignment horizontal="center" vertical="center"/>
    </xf>
    <xf numFmtId="0" fontId="11" fillId="0" borderId="0" xfId="3" applyFont="1">
      <alignment vertical="center"/>
    </xf>
    <xf numFmtId="0" fontId="14" fillId="0" borderId="0" xfId="6" applyFont="1" applyAlignment="1">
      <alignment horizontal="center"/>
    </xf>
    <xf numFmtId="0" fontId="2" fillId="0" borderId="0" xfId="6" applyFont="1"/>
    <xf numFmtId="0" fontId="27" fillId="0" borderId="0" xfId="6" applyFont="1" applyAlignment="1">
      <alignment horizontal="right"/>
    </xf>
    <xf numFmtId="0" fontId="28" fillId="0" borderId="0" xfId="6" applyFont="1" applyFill="1"/>
    <xf numFmtId="0" fontId="28" fillId="0" borderId="0" xfId="6" applyFont="1" applyFill="1" applyAlignment="1">
      <alignment horizontal="right"/>
    </xf>
    <xf numFmtId="3" fontId="28" fillId="0" borderId="0" xfId="6" applyNumberFormat="1" applyFont="1" applyFill="1" applyAlignment="1"/>
    <xf numFmtId="3" fontId="28" fillId="0" borderId="0" xfId="6" applyNumberFormat="1" applyFont="1" applyFill="1"/>
    <xf numFmtId="185" fontId="28" fillId="0" borderId="0" xfId="6" applyNumberFormat="1" applyFont="1" applyFill="1" applyAlignment="1">
      <alignment horizontal="right"/>
    </xf>
    <xf numFmtId="3" fontId="19" fillId="0" borderId="54" xfId="6" applyNumberFormat="1" applyFont="1" applyFill="1" applyBorder="1" applyAlignment="1">
      <alignment horizontal="center" vertical="center" wrapText="1"/>
    </xf>
    <xf numFmtId="3" fontId="19" fillId="0" borderId="54" xfId="6" applyNumberFormat="1" applyFont="1" applyFill="1" applyBorder="1" applyAlignment="1">
      <alignment horizontal="left" vertical="center" wrapText="1"/>
    </xf>
    <xf numFmtId="185" fontId="19" fillId="0" borderId="55" xfId="6" applyNumberFormat="1" applyFont="1" applyFill="1" applyBorder="1" applyAlignment="1">
      <alignment horizontal="center" vertical="center" wrapText="1"/>
    </xf>
    <xf numFmtId="0" fontId="2" fillId="0" borderId="0" xfId="6" applyFont="1" applyAlignment="1">
      <alignment vertical="center" wrapText="1"/>
    </xf>
    <xf numFmtId="0" fontId="19" fillId="0" borderId="56" xfId="6" applyFont="1" applyFill="1" applyBorder="1"/>
    <xf numFmtId="0" fontId="19" fillId="0" borderId="16" xfId="6" applyFont="1" applyFill="1" applyBorder="1"/>
    <xf numFmtId="178" fontId="19" fillId="0" borderId="27" xfId="3" applyNumberFormat="1" applyFont="1" applyFill="1" applyBorder="1" applyAlignment="1">
      <alignment horizontal="right" vertical="center"/>
    </xf>
    <xf numFmtId="186" fontId="19" fillId="0" borderId="57" xfId="6" applyNumberFormat="1" applyFont="1" applyFill="1" applyBorder="1" applyAlignment="1">
      <alignment horizontal="right"/>
    </xf>
    <xf numFmtId="0" fontId="19" fillId="0" borderId="58" xfId="6" applyFont="1" applyFill="1" applyBorder="1"/>
    <xf numFmtId="0" fontId="19" fillId="0" borderId="59" xfId="6" applyFont="1" applyFill="1" applyBorder="1"/>
    <xf numFmtId="178" fontId="19" fillId="0" borderId="10" xfId="3" applyNumberFormat="1" applyFont="1" applyBorder="1" applyAlignment="1">
      <alignment horizontal="right" vertical="center"/>
    </xf>
    <xf numFmtId="178" fontId="19" fillId="0" borderId="27" xfId="3" applyNumberFormat="1" applyFont="1" applyBorder="1" applyAlignment="1">
      <alignment horizontal="right" vertical="center"/>
    </xf>
    <xf numFmtId="178" fontId="19" fillId="0" borderId="16" xfId="3" applyNumberFormat="1" applyFont="1" applyBorder="1" applyAlignment="1">
      <alignment horizontal="right" vertical="center"/>
    </xf>
    <xf numFmtId="0" fontId="19" fillId="0" borderId="44" xfId="6" applyFont="1" applyFill="1" applyBorder="1"/>
    <xf numFmtId="0" fontId="19" fillId="4" borderId="59" xfId="6" applyFont="1" applyFill="1" applyBorder="1" applyAlignment="1">
      <alignment horizontal="center"/>
    </xf>
    <xf numFmtId="178" fontId="19" fillId="4" borderId="44" xfId="3" applyNumberFormat="1" applyFont="1" applyFill="1" applyBorder="1" applyAlignment="1">
      <alignment horizontal="right" vertical="center"/>
    </xf>
    <xf numFmtId="187" fontId="19" fillId="4" borderId="60" xfId="6" applyNumberFormat="1" applyFont="1" applyFill="1" applyBorder="1" applyAlignment="1">
      <alignment horizontal="right"/>
    </xf>
    <xf numFmtId="3" fontId="19" fillId="0" borderId="44" xfId="6" applyNumberFormat="1" applyFont="1" applyFill="1" applyBorder="1"/>
    <xf numFmtId="187" fontId="19" fillId="0" borderId="60" xfId="6" applyNumberFormat="1" applyFont="1" applyFill="1" applyBorder="1" applyAlignment="1">
      <alignment horizontal="right"/>
    </xf>
    <xf numFmtId="178" fontId="29" fillId="0" borderId="10" xfId="10" applyNumberFormat="1" applyFont="1" applyBorder="1" applyAlignment="1">
      <alignment horizontal="right" vertical="center"/>
    </xf>
    <xf numFmtId="3" fontId="19" fillId="4" borderId="44" xfId="6" applyNumberFormat="1" applyFont="1" applyFill="1" applyBorder="1"/>
    <xf numFmtId="178" fontId="28" fillId="0" borderId="25" xfId="3" applyNumberFormat="1" applyFont="1" applyBorder="1" applyAlignment="1">
      <alignment horizontal="right" vertical="center"/>
    </xf>
    <xf numFmtId="0" fontId="19" fillId="0" borderId="25" xfId="6" applyFont="1" applyFill="1" applyBorder="1"/>
    <xf numFmtId="178" fontId="19" fillId="0" borderId="44" xfId="6" applyNumberFormat="1" applyFont="1" applyFill="1" applyBorder="1" applyAlignment="1">
      <alignment horizontal="right" vertical="center"/>
    </xf>
    <xf numFmtId="0" fontId="2" fillId="0" borderId="0" xfId="6" applyFont="1" applyFill="1"/>
    <xf numFmtId="0" fontId="19" fillId="0" borderId="47" xfId="6" applyFont="1" applyFill="1" applyBorder="1"/>
    <xf numFmtId="38" fontId="25" fillId="0" borderId="44" xfId="1" applyFont="1" applyBorder="1" applyAlignment="1"/>
    <xf numFmtId="38" fontId="25" fillId="0" borderId="44" xfId="1" applyFont="1" applyFill="1" applyBorder="1" applyAlignment="1"/>
    <xf numFmtId="0" fontId="19" fillId="4" borderId="47" xfId="6" applyFont="1" applyFill="1" applyBorder="1" applyAlignment="1">
      <alignment horizontal="center"/>
    </xf>
    <xf numFmtId="0" fontId="19" fillId="0" borderId="47" xfId="6" applyFont="1" applyFill="1" applyBorder="1" applyAlignment="1"/>
    <xf numFmtId="178" fontId="19" fillId="0" borderId="44" xfId="6" applyNumberFormat="1" applyFont="1" applyFill="1" applyBorder="1"/>
    <xf numFmtId="186" fontId="19" fillId="0" borderId="60" xfId="6" applyNumberFormat="1" applyFont="1" applyFill="1" applyBorder="1" applyAlignment="1">
      <alignment horizontal="right"/>
    </xf>
    <xf numFmtId="0" fontId="19" fillId="3" borderId="47" xfId="6" applyFont="1" applyFill="1" applyBorder="1" applyAlignment="1"/>
    <xf numFmtId="186" fontId="19" fillId="3" borderId="60" xfId="6" applyNumberFormat="1" applyFont="1" applyFill="1" applyBorder="1" applyAlignment="1">
      <alignment horizontal="right"/>
    </xf>
    <xf numFmtId="0" fontId="19" fillId="4" borderId="2" xfId="6" applyFont="1" applyFill="1" applyBorder="1" applyAlignment="1">
      <alignment horizontal="center"/>
    </xf>
    <xf numFmtId="3" fontId="19" fillId="4" borderId="45" xfId="6" applyNumberFormat="1" applyFont="1" applyFill="1" applyBorder="1"/>
    <xf numFmtId="187" fontId="19" fillId="4" borderId="61" xfId="6" applyNumberFormat="1" applyFont="1" applyFill="1" applyBorder="1" applyAlignment="1">
      <alignment horizontal="right"/>
    </xf>
    <xf numFmtId="3" fontId="19" fillId="4" borderId="54" xfId="6" applyNumberFormat="1" applyFont="1" applyFill="1" applyBorder="1"/>
    <xf numFmtId="187" fontId="19" fillId="4" borderId="55" xfId="6" applyNumberFormat="1" applyFont="1" applyFill="1" applyBorder="1" applyAlignment="1">
      <alignment horizontal="right"/>
    </xf>
    <xf numFmtId="0" fontId="19" fillId="0" borderId="27" xfId="6" applyFont="1" applyFill="1" applyBorder="1"/>
    <xf numFmtId="178" fontId="19" fillId="0" borderId="27" xfId="9" applyNumberFormat="1" applyFont="1" applyFill="1" applyBorder="1" applyAlignment="1">
      <alignment horizontal="right" vertical="center"/>
    </xf>
    <xf numFmtId="178" fontId="19" fillId="0" borderId="27" xfId="9" applyNumberFormat="1" applyFont="1" applyFill="1" applyBorder="1" applyAlignment="1">
      <alignment horizontal="right" vertical="center" wrapText="1"/>
    </xf>
    <xf numFmtId="186" fontId="19" fillId="0" borderId="60" xfId="9" applyNumberFormat="1" applyFont="1" applyFill="1" applyBorder="1" applyAlignment="1">
      <alignment horizontal="right" vertical="center"/>
    </xf>
    <xf numFmtId="178" fontId="19" fillId="0" borderId="44" xfId="9" applyNumberFormat="1" applyFont="1" applyFill="1" applyBorder="1" applyAlignment="1">
      <alignment horizontal="right" vertical="center"/>
    </xf>
    <xf numFmtId="0" fontId="19" fillId="0" borderId="44" xfId="6" applyFont="1" applyFill="1" applyBorder="1" applyAlignment="1">
      <alignment shrinkToFit="1"/>
    </xf>
    <xf numFmtId="185" fontId="2" fillId="0" borderId="0" xfId="6" applyNumberFormat="1" applyFont="1" applyBorder="1" applyAlignment="1">
      <alignment horizontal="center"/>
    </xf>
    <xf numFmtId="0" fontId="19" fillId="0" borderId="44" xfId="6" applyFont="1" applyFill="1" applyBorder="1" applyAlignment="1">
      <alignment vertical="center" wrapText="1"/>
    </xf>
    <xf numFmtId="178" fontId="19" fillId="3" borderId="45" xfId="6" applyNumberFormat="1" applyFont="1" applyFill="1" applyBorder="1"/>
    <xf numFmtId="186" fontId="19" fillId="0" borderId="61" xfId="9" applyNumberFormat="1" applyFont="1" applyFill="1" applyBorder="1" applyAlignment="1">
      <alignment horizontal="right" vertical="center"/>
    </xf>
    <xf numFmtId="3" fontId="19" fillId="4" borderId="62" xfId="6" applyNumberFormat="1" applyFont="1" applyFill="1" applyBorder="1"/>
    <xf numFmtId="187" fontId="19" fillId="4" borderId="63" xfId="6" applyNumberFormat="1" applyFont="1" applyFill="1" applyBorder="1" applyAlignment="1">
      <alignment horizontal="right"/>
    </xf>
    <xf numFmtId="0" fontId="19" fillId="0" borderId="0" xfId="6" applyFont="1"/>
    <xf numFmtId="3" fontId="19" fillId="0" borderId="0" xfId="6" applyNumberFormat="1" applyFont="1"/>
    <xf numFmtId="187" fontId="19" fillId="0" borderId="0" xfId="6" applyNumberFormat="1" applyFont="1" applyAlignment="1">
      <alignment horizontal="right"/>
    </xf>
    <xf numFmtId="0" fontId="30" fillId="0" borderId="0" xfId="6" applyFont="1" applyAlignment="1">
      <alignment vertical="top"/>
    </xf>
    <xf numFmtId="0" fontId="30" fillId="0" borderId="0" xfId="6" applyFont="1" applyAlignment="1">
      <alignment vertical="top" wrapText="1"/>
    </xf>
    <xf numFmtId="0" fontId="31" fillId="0" borderId="0" xfId="6" applyFont="1" applyAlignment="1">
      <alignment vertical="top" wrapText="1"/>
    </xf>
    <xf numFmtId="3" fontId="2" fillId="0" borderId="0" xfId="6" applyNumberFormat="1" applyFont="1"/>
    <xf numFmtId="185" fontId="2" fillId="0" borderId="0" xfId="6" applyNumberFormat="1" applyFont="1" applyAlignment="1">
      <alignment horizontal="right"/>
    </xf>
    <xf numFmtId="0" fontId="32" fillId="0" borderId="0" xfId="6" applyFont="1"/>
    <xf numFmtId="0" fontId="32" fillId="0" borderId="0" xfId="6" applyFont="1" applyAlignment="1"/>
    <xf numFmtId="0" fontId="33" fillId="0" borderId="0" xfId="6" applyFont="1" applyAlignment="1"/>
    <xf numFmtId="0" fontId="25" fillId="0" borderId="64" xfId="3" applyFont="1" applyBorder="1" applyAlignment="1">
      <alignment horizontal="left" vertical="justify" wrapText="1"/>
    </xf>
    <xf numFmtId="0" fontId="25" fillId="0" borderId="44" xfId="3" applyFont="1" applyBorder="1" applyAlignment="1">
      <alignment horizontal="center" vertical="center" wrapText="1"/>
    </xf>
    <xf numFmtId="0" fontId="25" fillId="0" borderId="44" xfId="3" applyFont="1" applyBorder="1" applyAlignment="1">
      <alignment horizontal="center" vertical="center"/>
    </xf>
    <xf numFmtId="184" fontId="25" fillId="0" borderId="44" xfId="3" applyNumberFormat="1" applyFont="1" applyBorder="1" applyAlignment="1">
      <alignment horizontal="center" vertical="center" wrapText="1"/>
    </xf>
    <xf numFmtId="0" fontId="25" fillId="0" borderId="45" xfId="3" applyFont="1" applyBorder="1" applyAlignment="1">
      <alignment horizontal="center" vertical="center"/>
    </xf>
    <xf numFmtId="183" fontId="25" fillId="0" borderId="45" xfId="3" applyNumberFormat="1" applyFont="1" applyBorder="1" applyAlignment="1">
      <alignment horizontal="center" vertical="center"/>
    </xf>
    <xf numFmtId="184" fontId="25" fillId="0" borderId="46" xfId="3" applyNumberFormat="1" applyFont="1" applyBorder="1" applyAlignment="1">
      <alignment horizontal="center" vertical="center"/>
    </xf>
    <xf numFmtId="184" fontId="25" fillId="0" borderId="46" xfId="3" applyNumberFormat="1" applyFont="1" applyFill="1" applyBorder="1" applyAlignment="1">
      <alignment horizontal="center" vertical="center"/>
    </xf>
    <xf numFmtId="0" fontId="25" fillId="0" borderId="6" xfId="3" applyFont="1" applyFill="1" applyBorder="1" applyAlignment="1">
      <alignment horizontal="center" vertical="center"/>
    </xf>
    <xf numFmtId="0" fontId="3" fillId="0" borderId="0" xfId="3" applyFill="1" applyBorder="1">
      <alignment vertical="center"/>
    </xf>
    <xf numFmtId="184" fontId="3" fillId="0" borderId="0" xfId="3" applyNumberFormat="1">
      <alignment vertical="center"/>
    </xf>
    <xf numFmtId="184" fontId="33" fillId="0" borderId="0" xfId="7" applyNumberFormat="1" applyFont="1" applyAlignment="1">
      <alignment horizontal="center" vertical="center"/>
    </xf>
    <xf numFmtId="184" fontId="33" fillId="0" borderId="0" xfId="7" applyNumberFormat="1" applyFont="1" applyAlignment="1">
      <alignment vertical="center"/>
    </xf>
    <xf numFmtId="0" fontId="33" fillId="0" borderId="0" xfId="7" applyFont="1" applyAlignment="1">
      <alignment vertical="center"/>
    </xf>
    <xf numFmtId="184" fontId="16" fillId="0" borderId="0" xfId="7" applyNumberFormat="1" applyFont="1" applyAlignment="1">
      <alignment vertical="center"/>
    </xf>
    <xf numFmtId="184" fontId="34" fillId="0" borderId="0" xfId="7" applyNumberFormat="1" applyFont="1" applyAlignment="1">
      <alignment horizontal="left" vertical="center"/>
    </xf>
    <xf numFmtId="0" fontId="31" fillId="0" borderId="65" xfId="7" applyNumberFormat="1" applyFont="1" applyFill="1" applyBorder="1" applyAlignment="1">
      <alignment horizontal="center" vertical="center" shrinkToFit="1"/>
    </xf>
    <xf numFmtId="184" fontId="31" fillId="0" borderId="66" xfId="7" applyNumberFormat="1" applyFont="1" applyFill="1" applyBorder="1" applyAlignment="1">
      <alignment horizontal="center" vertical="center" wrapText="1" shrinkToFit="1"/>
    </xf>
    <xf numFmtId="184" fontId="31" fillId="0" borderId="66" xfId="7" applyNumberFormat="1" applyFont="1" applyFill="1" applyBorder="1" applyAlignment="1">
      <alignment horizontal="center" vertical="center" shrinkToFit="1"/>
    </xf>
    <xf numFmtId="184" fontId="16" fillId="0" borderId="0" xfId="7" applyNumberFormat="1" applyFont="1" applyAlignment="1">
      <alignment horizontal="center" vertical="center" shrinkToFit="1"/>
    </xf>
    <xf numFmtId="184" fontId="31" fillId="0" borderId="44" xfId="7" applyNumberFormat="1" applyFont="1" applyFill="1" applyBorder="1" applyAlignment="1">
      <alignment horizontal="center" vertical="center"/>
    </xf>
    <xf numFmtId="184" fontId="19" fillId="0" borderId="44" xfId="7" applyNumberFormat="1" applyFont="1" applyFill="1" applyBorder="1" applyAlignment="1">
      <alignment horizontal="center" vertical="center"/>
    </xf>
    <xf numFmtId="184" fontId="16" fillId="0" borderId="0" xfId="7" applyNumberFormat="1" applyFont="1" applyFill="1" applyAlignment="1">
      <alignment vertical="center"/>
    </xf>
    <xf numFmtId="184" fontId="31" fillId="0" borderId="0" xfId="7" applyNumberFormat="1" applyFont="1" applyAlignment="1">
      <alignment horizontal="center" vertical="center"/>
    </xf>
    <xf numFmtId="184" fontId="31" fillId="0" borderId="0" xfId="7" applyNumberFormat="1" applyFont="1" applyAlignment="1">
      <alignment vertical="center"/>
    </xf>
    <xf numFmtId="0" fontId="31" fillId="0" borderId="0" xfId="7" applyFont="1" applyAlignment="1">
      <alignment vertical="center"/>
    </xf>
    <xf numFmtId="184" fontId="16" fillId="0" borderId="0" xfId="7" applyNumberFormat="1" applyFont="1" applyAlignment="1">
      <alignment horizontal="center" vertical="center"/>
    </xf>
    <xf numFmtId="0" fontId="17" fillId="0" borderId="0" xfId="7" applyFont="1"/>
    <xf numFmtId="0" fontId="11" fillId="0" borderId="0" xfId="7" applyFont="1" applyAlignment="1">
      <alignment vertical="center"/>
    </xf>
    <xf numFmtId="189" fontId="18" fillId="0" borderId="0" xfId="5" applyNumberFormat="1" applyFont="1" applyAlignment="1">
      <alignment horizontal="centerContinuous" vertical="center"/>
    </xf>
    <xf numFmtId="189" fontId="18" fillId="0" borderId="0" xfId="5" applyNumberFormat="1" applyFont="1" applyAlignment="1">
      <alignment vertical="center"/>
    </xf>
    <xf numFmtId="0" fontId="1" fillId="0" borderId="0" xfId="5" applyNumberFormat="1" applyFont="1" applyAlignment="1">
      <alignment horizontal="left" vertical="center"/>
    </xf>
    <xf numFmtId="0" fontId="1" fillId="0" borderId="0" xfId="5" applyFont="1" applyAlignment="1">
      <alignment vertical="center"/>
    </xf>
    <xf numFmtId="0" fontId="1" fillId="0" borderId="0" xfId="5" applyFont="1" applyAlignment="1"/>
    <xf numFmtId="0" fontId="16" fillId="0" borderId="0" xfId="5" applyFont="1" applyAlignment="1">
      <alignment horizontal="centerContinuous"/>
    </xf>
    <xf numFmtId="0" fontId="16" fillId="0" borderId="0" xfId="5" applyFont="1" applyAlignment="1">
      <alignment horizontal="right"/>
    </xf>
    <xf numFmtId="0" fontId="1" fillId="0" borderId="0" xfId="5" applyFont="1" applyAlignment="1">
      <alignment horizontal="center" vertical="center"/>
    </xf>
    <xf numFmtId="0" fontId="1" fillId="0" borderId="0" xfId="5" applyFont="1" applyAlignment="1">
      <alignment horizontal="center" vertical="center" wrapText="1"/>
    </xf>
    <xf numFmtId="191" fontId="23" fillId="0" borderId="21" xfId="5" applyNumberFormat="1" applyFont="1" applyBorder="1" applyAlignment="1">
      <alignment horizontal="center" vertical="center" wrapText="1"/>
    </xf>
    <xf numFmtId="178" fontId="23" fillId="0" borderId="21" xfId="5" applyNumberFormat="1" applyFont="1" applyBorder="1" applyAlignment="1">
      <alignment horizontal="right" vertical="center" wrapText="1"/>
    </xf>
    <xf numFmtId="193" fontId="1" fillId="0" borderId="21" xfId="0" applyNumberFormat="1" applyFont="1" applyBorder="1" applyAlignment="1">
      <alignment vertical="center"/>
    </xf>
    <xf numFmtId="193" fontId="1" fillId="0" borderId="16" xfId="0" applyNumberFormat="1" applyFont="1" applyBorder="1" applyAlignment="1">
      <alignment horizontal="right" vertical="center"/>
    </xf>
    <xf numFmtId="178" fontId="1" fillId="0" borderId="16" xfId="0" applyNumberFormat="1" applyFont="1" applyBorder="1" applyAlignment="1">
      <alignment horizontal="right" vertical="center"/>
    </xf>
    <xf numFmtId="191" fontId="1" fillId="0" borderId="21" xfId="0" applyNumberFormat="1" applyFont="1" applyBorder="1" applyAlignment="1">
      <alignment vertical="center"/>
    </xf>
    <xf numFmtId="178" fontId="1" fillId="0" borderId="26" xfId="0" applyNumberFormat="1" applyFont="1" applyBorder="1" applyAlignment="1">
      <alignment horizontal="right" vertical="center"/>
    </xf>
    <xf numFmtId="178" fontId="1" fillId="0" borderId="21" xfId="0" applyNumberFormat="1" applyFont="1" applyBorder="1" applyAlignment="1">
      <alignment horizontal="right" vertical="center"/>
    </xf>
    <xf numFmtId="193" fontId="1" fillId="0" borderId="24" xfId="0" applyNumberFormat="1" applyFont="1" applyBorder="1" applyAlignment="1">
      <alignment horizontal="right" vertical="center"/>
    </xf>
    <xf numFmtId="193" fontId="1" fillId="0" borderId="59" xfId="0" applyNumberFormat="1" applyFont="1" applyBorder="1" applyAlignment="1">
      <alignment horizontal="right" vertical="center"/>
    </xf>
    <xf numFmtId="178" fontId="1" fillId="0" borderId="24" xfId="0" applyNumberFormat="1" applyFont="1" applyBorder="1" applyAlignment="1">
      <alignment horizontal="right" vertical="center"/>
    </xf>
    <xf numFmtId="178" fontId="1" fillId="0" borderId="59" xfId="0" applyNumberFormat="1" applyFont="1" applyBorder="1" applyAlignment="1">
      <alignment horizontal="right" vertical="center"/>
    </xf>
    <xf numFmtId="0" fontId="23" fillId="0" borderId="0" xfId="5" applyFont="1" applyAlignment="1">
      <alignment horizontal="left" vertical="center"/>
    </xf>
    <xf numFmtId="0" fontId="23" fillId="0" borderId="0" xfId="5" applyFont="1" applyAlignment="1">
      <alignment horizontal="distributed" vertical="center"/>
    </xf>
    <xf numFmtId="0" fontId="23" fillId="0" borderId="0" xfId="5" applyFont="1" applyAlignment="1">
      <alignment vertical="center"/>
    </xf>
    <xf numFmtId="0" fontId="23" fillId="0" borderId="0" xfId="5" applyFont="1" applyAlignment="1">
      <alignment horizontal="right" vertical="center"/>
    </xf>
    <xf numFmtId="0" fontId="23" fillId="0" borderId="0" xfId="5" applyFont="1" applyAlignment="1">
      <alignment horizontal="center" vertical="center"/>
    </xf>
    <xf numFmtId="0" fontId="1" fillId="0" borderId="0" xfId="5" applyFont="1" applyAlignment="1">
      <alignment horizontal="distributed" vertical="center"/>
    </xf>
    <xf numFmtId="189" fontId="36" fillId="0" borderId="0" xfId="5" applyNumberFormat="1" applyFont="1" applyAlignment="1">
      <alignment vertical="center"/>
    </xf>
    <xf numFmtId="0" fontId="21" fillId="0" borderId="0" xfId="5" applyFont="1" applyAlignment="1">
      <alignment vertical="center"/>
    </xf>
    <xf numFmtId="0" fontId="31" fillId="0" borderId="0" xfId="5" applyFont="1" applyAlignment="1">
      <alignment horizontal="left"/>
    </xf>
    <xf numFmtId="0" fontId="23" fillId="0" borderId="0" xfId="5" applyFont="1" applyAlignment="1"/>
    <xf numFmtId="0" fontId="21" fillId="0" borderId="0" xfId="5" applyFont="1" applyAlignment="1"/>
    <xf numFmtId="0" fontId="21" fillId="0" borderId="0" xfId="5" applyFont="1" applyAlignment="1">
      <alignment horizontal="center" vertical="center"/>
    </xf>
    <xf numFmtId="183" fontId="23" fillId="0" borderId="44" xfId="0" applyNumberFormat="1" applyFont="1" applyBorder="1" applyAlignment="1">
      <alignment horizontal="center" vertical="center" wrapText="1"/>
    </xf>
    <xf numFmtId="183" fontId="23" fillId="0" borderId="60" xfId="5" applyNumberFormat="1" applyFont="1" applyBorder="1" applyAlignment="1">
      <alignment horizontal="center" vertical="center" wrapText="1"/>
    </xf>
    <xf numFmtId="0" fontId="21" fillId="0" borderId="0" xfId="5" applyFont="1" applyAlignment="1">
      <alignment horizontal="center" vertical="center" wrapText="1"/>
    </xf>
    <xf numFmtId="190" fontId="23" fillId="0" borderId="67" xfId="5" applyNumberFormat="1" applyFont="1" applyBorder="1" applyAlignment="1">
      <alignment horizontal="center" vertical="center"/>
    </xf>
    <xf numFmtId="0" fontId="31" fillId="0" borderId="44" xfId="5" applyFont="1" applyBorder="1" applyAlignment="1">
      <alignment horizontal="distributed" vertical="center" justifyLastLine="1"/>
    </xf>
    <xf numFmtId="183" fontId="23" fillId="0" borderId="25" xfId="5" applyNumberFormat="1" applyFont="1" applyBorder="1" applyAlignment="1">
      <alignment vertical="center"/>
    </xf>
    <xf numFmtId="176" fontId="23" fillId="0" borderId="59" xfId="5" applyNumberFormat="1" applyFont="1" applyBorder="1" applyAlignment="1">
      <alignment horizontal="right" vertical="center"/>
    </xf>
    <xf numFmtId="183" fontId="23" fillId="0" borderId="44" xfId="5" applyNumberFormat="1" applyFont="1" applyBorder="1" applyAlignment="1">
      <alignment vertical="center"/>
    </xf>
    <xf numFmtId="195" fontId="23" fillId="0" borderId="60" xfId="5" applyNumberFormat="1" applyFont="1" applyBorder="1" applyAlignment="1">
      <alignment horizontal="center" vertical="center" wrapText="1"/>
    </xf>
    <xf numFmtId="0" fontId="31" fillId="0" borderId="68" xfId="5" applyFont="1" applyBorder="1" applyAlignment="1">
      <alignment horizontal="centerContinuous" vertical="center"/>
    </xf>
    <xf numFmtId="0" fontId="31" fillId="0" borderId="69" xfId="5" applyFont="1" applyBorder="1" applyAlignment="1">
      <alignment horizontal="centerContinuous" vertical="center"/>
    </xf>
    <xf numFmtId="183" fontId="23" fillId="0" borderId="70" xfId="5" applyNumberFormat="1" applyFont="1" applyBorder="1" applyAlignment="1">
      <alignment vertical="center"/>
    </xf>
    <xf numFmtId="176" fontId="23" fillId="0" borderId="71" xfId="5" applyNumberFormat="1" applyFont="1" applyBorder="1" applyAlignment="1">
      <alignment horizontal="right" vertical="center"/>
    </xf>
    <xf numFmtId="183" fontId="23" fillId="0" borderId="69" xfId="5" applyNumberFormat="1" applyFont="1" applyBorder="1" applyAlignment="1">
      <alignment vertical="center"/>
    </xf>
    <xf numFmtId="195" fontId="23" fillId="0" borderId="72" xfId="5" applyNumberFormat="1" applyFont="1" applyBorder="1" applyAlignment="1">
      <alignment horizontal="center" vertical="center" wrapText="1"/>
    </xf>
    <xf numFmtId="0" fontId="31" fillId="0" borderId="0" xfId="5" applyFont="1" applyBorder="1" applyAlignment="1">
      <alignment horizontal="centerContinuous" vertical="center"/>
    </xf>
    <xf numFmtId="183" fontId="23" fillId="0" borderId="0" xfId="5" applyNumberFormat="1" applyFont="1" applyBorder="1" applyAlignment="1">
      <alignment vertical="center"/>
    </xf>
    <xf numFmtId="193" fontId="23" fillId="0" borderId="0" xfId="5" applyNumberFormat="1" applyFont="1" applyBorder="1" applyAlignment="1">
      <alignment vertical="center"/>
    </xf>
    <xf numFmtId="195" fontId="23" fillId="0" borderId="0" xfId="5" applyNumberFormat="1" applyFont="1" applyBorder="1" applyAlignment="1">
      <alignment horizontal="center" vertical="center" wrapText="1"/>
    </xf>
    <xf numFmtId="0" fontId="21" fillId="0" borderId="0" xfId="5" applyFont="1" applyAlignment="1">
      <alignment horizontal="distributed" vertical="center"/>
    </xf>
    <xf numFmtId="0" fontId="11" fillId="0" borderId="0" xfId="6" applyFont="1"/>
    <xf numFmtId="0" fontId="3" fillId="0" borderId="0" xfId="3" applyAlignment="1">
      <alignment horizontal="center" vertical="center"/>
    </xf>
    <xf numFmtId="0" fontId="25" fillId="0" borderId="0" xfId="3" applyFont="1" applyAlignment="1">
      <alignment vertical="center"/>
    </xf>
    <xf numFmtId="0" fontId="25" fillId="0" borderId="46" xfId="3" applyFont="1" applyFill="1" applyBorder="1" applyAlignment="1">
      <alignment horizontal="center" vertical="center"/>
    </xf>
    <xf numFmtId="183" fontId="25" fillId="0" borderId="6" xfId="3" applyNumberFormat="1" applyFont="1" applyFill="1" applyBorder="1" applyAlignment="1">
      <alignment horizontal="center" vertical="center"/>
    </xf>
    <xf numFmtId="0" fontId="25" fillId="0" borderId="46" xfId="3" applyFont="1" applyBorder="1" applyAlignment="1">
      <alignment horizontal="center" vertical="center"/>
    </xf>
    <xf numFmtId="0" fontId="3" fillId="0" borderId="15" xfId="3" applyBorder="1" applyAlignment="1">
      <alignment horizontal="center" vertical="center"/>
    </xf>
    <xf numFmtId="0" fontId="27" fillId="0" borderId="0" xfId="6" applyFont="1" applyAlignment="1">
      <alignment horizontal="center"/>
    </xf>
    <xf numFmtId="0" fontId="1" fillId="0" borderId="0" xfId="5" applyFont="1"/>
    <xf numFmtId="0" fontId="3" fillId="0" borderId="0" xfId="3" applyAlignment="1">
      <alignment horizontal="right" vertical="center"/>
    </xf>
    <xf numFmtId="0" fontId="11" fillId="0" borderId="0" xfId="3" applyFont="1" applyAlignment="1">
      <alignment horizontal="left" vertical="center"/>
    </xf>
    <xf numFmtId="0" fontId="11" fillId="0" borderId="0" xfId="3" applyFont="1" applyFill="1" applyBorder="1" applyAlignment="1">
      <alignment vertical="center"/>
    </xf>
    <xf numFmtId="0" fontId="11" fillId="0" borderId="0" xfId="3" applyFont="1" applyFill="1" applyBorder="1" applyAlignment="1">
      <alignment horizontal="left" vertical="center"/>
    </xf>
    <xf numFmtId="0" fontId="3" fillId="0" borderId="0" xfId="3" applyFill="1" applyBorder="1" applyAlignment="1">
      <alignment horizontal="right" vertical="center"/>
    </xf>
    <xf numFmtId="184" fontId="3" fillId="0" borderId="59" xfId="3" applyNumberFormat="1" applyFill="1" applyBorder="1" applyAlignment="1">
      <alignment vertical="center"/>
    </xf>
    <xf numFmtId="183" fontId="25" fillId="0" borderId="122" xfId="3" applyNumberFormat="1" applyFont="1" applyFill="1" applyBorder="1" applyAlignment="1">
      <alignment horizontal="center" vertical="center"/>
    </xf>
    <xf numFmtId="183" fontId="25" fillId="0" borderId="123" xfId="3" applyNumberFormat="1" applyFont="1" applyFill="1" applyBorder="1" applyAlignment="1">
      <alignment horizontal="center" vertical="center"/>
    </xf>
    <xf numFmtId="0" fontId="25" fillId="0" borderId="124" xfId="3" applyFont="1" applyFill="1" applyBorder="1" applyAlignment="1">
      <alignment horizontal="center" vertical="center"/>
    </xf>
    <xf numFmtId="184" fontId="3" fillId="0" borderId="125" xfId="3" applyNumberFormat="1" applyFill="1" applyBorder="1" applyAlignment="1">
      <alignment vertical="center"/>
    </xf>
    <xf numFmtId="183" fontId="25" fillId="0" borderId="42" xfId="3" applyNumberFormat="1" applyFont="1" applyFill="1" applyBorder="1" applyAlignment="1">
      <alignment horizontal="center" vertical="center"/>
    </xf>
    <xf numFmtId="183" fontId="25" fillId="0" borderId="41" xfId="3" applyNumberFormat="1" applyFont="1" applyFill="1" applyBorder="1" applyAlignment="1">
      <alignment horizontal="center" vertical="center"/>
    </xf>
    <xf numFmtId="0" fontId="25" fillId="0" borderId="126" xfId="3" applyFont="1" applyFill="1" applyBorder="1" applyAlignment="1">
      <alignment horizontal="center" vertical="center"/>
    </xf>
    <xf numFmtId="0" fontId="3" fillId="0" borderId="0" xfId="3" applyFont="1" applyAlignment="1">
      <alignment vertical="top" wrapText="1"/>
    </xf>
    <xf numFmtId="0" fontId="3" fillId="0" borderId="0" xfId="0" applyFont="1" applyAlignment="1">
      <alignment vertical="center"/>
    </xf>
    <xf numFmtId="184" fontId="25" fillId="0" borderId="27" xfId="3" applyNumberFormat="1" applyFont="1" applyFill="1" applyBorder="1" applyAlignment="1">
      <alignment horizontal="center" vertical="center"/>
    </xf>
    <xf numFmtId="0" fontId="25" fillId="0" borderId="10" xfId="3" applyFont="1" applyFill="1" applyBorder="1" applyAlignment="1">
      <alignment horizontal="center" vertical="center"/>
    </xf>
    <xf numFmtId="0" fontId="35" fillId="0" borderId="0" xfId="5" applyFont="1"/>
    <xf numFmtId="0" fontId="23" fillId="0" borderId="0" xfId="5" applyFont="1"/>
    <xf numFmtId="178" fontId="1" fillId="0" borderId="86" xfId="0" applyNumberFormat="1" applyFont="1" applyBorder="1" applyAlignment="1">
      <alignment vertical="top"/>
    </xf>
    <xf numFmtId="178" fontId="1" fillId="0" borderId="108" xfId="0" applyNumberFormat="1" applyFont="1" applyBorder="1" applyAlignment="1">
      <alignment vertical="top"/>
    </xf>
    <xf numFmtId="178" fontId="1" fillId="0" borderId="120" xfId="0" applyNumberFormat="1" applyFont="1" applyBorder="1" applyAlignment="1">
      <alignment vertical="top"/>
    </xf>
    <xf numFmtId="178" fontId="1" fillId="0" borderId="105" xfId="0" applyNumberFormat="1" applyFont="1" applyBorder="1" applyAlignment="1">
      <alignment vertical="top"/>
    </xf>
    <xf numFmtId="178" fontId="1" fillId="0" borderId="119" xfId="0" applyNumberFormat="1" applyFont="1" applyBorder="1" applyAlignment="1">
      <alignment vertical="top"/>
    </xf>
    <xf numFmtId="178" fontId="1" fillId="0" borderId="106" xfId="0" applyNumberFormat="1" applyFont="1" applyBorder="1" applyAlignment="1">
      <alignment vertical="top"/>
    </xf>
    <xf numFmtId="178" fontId="1" fillId="0" borderId="104" xfId="0" applyNumberFormat="1" applyFont="1" applyBorder="1" applyAlignment="1">
      <alignment vertical="top"/>
    </xf>
    <xf numFmtId="178" fontId="1" fillId="0" borderId="96" xfId="0" applyNumberFormat="1" applyFont="1" applyBorder="1" applyAlignment="1">
      <alignment horizontal="center" vertical="center"/>
    </xf>
    <xf numFmtId="178" fontId="1" fillId="0" borderId="102" xfId="0" applyNumberFormat="1" applyFont="1" applyBorder="1" applyAlignment="1">
      <alignment vertical="top"/>
    </xf>
    <xf numFmtId="197" fontId="1" fillId="0" borderId="91" xfId="0" applyNumberFormat="1" applyFont="1" applyBorder="1"/>
    <xf numFmtId="197" fontId="1" fillId="0" borderId="101" xfId="0" applyNumberFormat="1" applyFont="1" applyBorder="1"/>
    <xf numFmtId="197" fontId="1" fillId="0" borderId="118" xfId="0" applyNumberFormat="1" applyFont="1" applyBorder="1"/>
    <xf numFmtId="197" fontId="1" fillId="0" borderId="116" xfId="0" applyNumberFormat="1" applyFont="1" applyBorder="1"/>
    <xf numFmtId="197" fontId="1" fillId="0" borderId="117" xfId="0" applyNumberFormat="1" applyFont="1" applyBorder="1"/>
    <xf numFmtId="197" fontId="1" fillId="0" borderId="98" xfId="0" applyNumberFormat="1" applyFont="1" applyBorder="1"/>
    <xf numFmtId="197" fontId="1" fillId="0" borderId="115" xfId="0" applyNumberFormat="1" applyFont="1" applyBorder="1"/>
    <xf numFmtId="0" fontId="1" fillId="0" borderId="121" xfId="0" applyFont="1" applyBorder="1" applyAlignment="1">
      <alignment horizontal="center" vertical="center"/>
    </xf>
    <xf numFmtId="0" fontId="1" fillId="0" borderId="92" xfId="0" applyFont="1" applyBorder="1"/>
    <xf numFmtId="178" fontId="1" fillId="0" borderId="0" xfId="0" applyNumberFormat="1" applyFont="1" applyBorder="1" applyAlignment="1">
      <alignment horizontal="center" vertical="center"/>
    </xf>
    <xf numFmtId="178" fontId="1" fillId="0" borderId="6" xfId="0" applyNumberFormat="1" applyFont="1" applyBorder="1" applyAlignment="1">
      <alignment vertical="top"/>
    </xf>
    <xf numFmtId="0" fontId="1" fillId="0" borderId="114" xfId="0" applyFont="1" applyBorder="1" applyAlignment="1">
      <alignment horizontal="center" vertical="center"/>
    </xf>
    <xf numFmtId="178" fontId="1" fillId="0" borderId="0" xfId="0" applyNumberFormat="1" applyFont="1" applyBorder="1" applyAlignment="1">
      <alignment horizontal="distributed" vertical="center"/>
    </xf>
    <xf numFmtId="178" fontId="1" fillId="0" borderId="62" xfId="0" applyNumberFormat="1" applyFont="1" applyBorder="1" applyAlignment="1">
      <alignment vertical="top"/>
    </xf>
    <xf numFmtId="197" fontId="1" fillId="0" borderId="7" xfId="0" applyNumberFormat="1" applyFont="1" applyBorder="1"/>
    <xf numFmtId="197" fontId="1" fillId="0" borderId="110" xfId="0" applyNumberFormat="1" applyFont="1" applyBorder="1"/>
    <xf numFmtId="197" fontId="1" fillId="0" borderId="9" xfId="0" applyNumberFormat="1" applyFont="1" applyBorder="1"/>
    <xf numFmtId="197" fontId="1" fillId="0" borderId="38" xfId="0" applyNumberFormat="1" applyFont="1" applyBorder="1"/>
    <xf numFmtId="197" fontId="1" fillId="0" borderId="8" xfId="0" applyNumberFormat="1" applyFont="1" applyBorder="1"/>
    <xf numFmtId="197" fontId="1" fillId="0" borderId="109" xfId="0" applyNumberFormat="1" applyFont="1" applyBorder="1"/>
    <xf numFmtId="197" fontId="1" fillId="0" borderId="97" xfId="0" applyNumberFormat="1" applyFont="1" applyBorder="1"/>
    <xf numFmtId="0" fontId="1" fillId="0" borderId="0" xfId="0" applyFont="1" applyBorder="1" applyAlignment="1">
      <alignment horizontal="distributed" vertical="center"/>
    </xf>
    <xf numFmtId="0" fontId="1" fillId="0" borderId="46" xfId="0" applyFont="1" applyBorder="1"/>
    <xf numFmtId="178" fontId="1" fillId="0" borderId="21" xfId="0" applyNumberFormat="1" applyFont="1" applyBorder="1" applyAlignment="1">
      <alignment vertical="top"/>
    </xf>
    <xf numFmtId="178" fontId="1" fillId="0" borderId="113" xfId="0" applyNumberFormat="1" applyFont="1" applyBorder="1" applyAlignment="1">
      <alignment vertical="top"/>
    </xf>
    <xf numFmtId="178" fontId="1" fillId="0" borderId="18" xfId="0" applyNumberFormat="1" applyFont="1" applyBorder="1" applyAlignment="1">
      <alignment vertical="top"/>
    </xf>
    <xf numFmtId="178" fontId="1" fillId="0" borderId="34" xfId="0" applyNumberFormat="1" applyFont="1" applyBorder="1" applyAlignment="1">
      <alignment vertical="top"/>
    </xf>
    <xf numFmtId="178" fontId="1" fillId="0" borderId="29" xfId="0" applyNumberFormat="1" applyFont="1" applyBorder="1" applyAlignment="1">
      <alignment vertical="top"/>
    </xf>
    <xf numFmtId="178" fontId="1" fillId="0" borderId="112" xfId="0" applyNumberFormat="1" applyFont="1" applyBorder="1" applyAlignment="1">
      <alignment vertical="top"/>
    </xf>
    <xf numFmtId="178" fontId="1" fillId="0" borderId="111" xfId="0" applyNumberFormat="1" applyFont="1" applyBorder="1" applyAlignment="1">
      <alignment vertical="top"/>
    </xf>
    <xf numFmtId="178" fontId="1" fillId="0" borderId="31" xfId="0" applyNumberFormat="1" applyFont="1" applyBorder="1" applyAlignment="1">
      <alignment horizontal="distributed" vertical="center"/>
    </xf>
    <xf numFmtId="178" fontId="1" fillId="0" borderId="46" xfId="0" applyNumberFormat="1" applyFont="1" applyBorder="1" applyAlignment="1">
      <alignment vertical="top"/>
    </xf>
    <xf numFmtId="0" fontId="1" fillId="0" borderId="114" xfId="0" applyFont="1" applyBorder="1" applyAlignment="1">
      <alignment horizontal="distributed" vertical="center"/>
    </xf>
    <xf numFmtId="0" fontId="1" fillId="0" borderId="93" xfId="0" applyFont="1" applyBorder="1"/>
    <xf numFmtId="178" fontId="1" fillId="0" borderId="7" xfId="0" applyNumberFormat="1" applyFont="1" applyBorder="1" applyAlignment="1">
      <alignment vertical="top"/>
    </xf>
    <xf numFmtId="178" fontId="1" fillId="0" borderId="110" xfId="0" applyNumberFormat="1" applyFont="1" applyBorder="1" applyAlignment="1">
      <alignment vertical="top"/>
    </xf>
    <xf numFmtId="178" fontId="1" fillId="0" borderId="9" xfId="0" applyNumberFormat="1" applyFont="1" applyBorder="1" applyAlignment="1">
      <alignment vertical="top"/>
    </xf>
    <xf numFmtId="178" fontId="1" fillId="0" borderId="38" xfId="0" applyNumberFormat="1" applyFont="1" applyBorder="1" applyAlignment="1">
      <alignment vertical="top"/>
    </xf>
    <xf numFmtId="178" fontId="1" fillId="0" borderId="8" xfId="0" applyNumberFormat="1" applyFont="1" applyBorder="1" applyAlignment="1">
      <alignment vertical="top"/>
    </xf>
    <xf numFmtId="178" fontId="1" fillId="0" borderId="109" xfId="0" applyNumberFormat="1" applyFont="1" applyBorder="1" applyAlignment="1">
      <alignment vertical="top"/>
    </xf>
    <xf numFmtId="178" fontId="1" fillId="0" borderId="97" xfId="0" applyNumberFormat="1" applyFont="1" applyBorder="1" applyAlignment="1">
      <alignment vertical="top"/>
    </xf>
    <xf numFmtId="0" fontId="1" fillId="0" borderId="86" xfId="0" applyFont="1" applyBorder="1"/>
    <xf numFmtId="0" fontId="1" fillId="0" borderId="108" xfId="0" applyFont="1" applyBorder="1"/>
    <xf numFmtId="0" fontId="1" fillId="0" borderId="96" xfId="0" applyFont="1" applyBorder="1" applyAlignment="1">
      <alignment horizontal="center" vertical="distributed" textRotation="255"/>
    </xf>
    <xf numFmtId="0" fontId="1" fillId="0" borderId="69" xfId="0" applyFont="1" applyBorder="1" applyAlignment="1">
      <alignment horizontal="center" vertical="center" wrapText="1"/>
    </xf>
    <xf numFmtId="0" fontId="1" fillId="0" borderId="96" xfId="0" applyFont="1" applyBorder="1" applyAlignment="1">
      <alignment horizontal="center" vertical="center" wrapText="1"/>
    </xf>
    <xf numFmtId="0" fontId="1" fillId="0" borderId="62" xfId="0" applyFont="1" applyBorder="1" applyAlignment="1">
      <alignment horizontal="center" vertical="distributed" textRotation="255"/>
    </xf>
    <xf numFmtId="0" fontId="1" fillId="0" borderId="69" xfId="0" applyFont="1" applyBorder="1" applyAlignment="1">
      <alignment horizontal="center" vertical="distributed" textRotation="255"/>
    </xf>
    <xf numFmtId="0" fontId="1" fillId="0" borderId="71" xfId="0" applyFont="1" applyBorder="1" applyAlignment="1">
      <alignment horizontal="center" vertical="distributed" textRotation="255" justifyLastLine="1"/>
    </xf>
    <xf numFmtId="0" fontId="1" fillId="0" borderId="69" xfId="0" applyFont="1" applyBorder="1" applyAlignment="1">
      <alignment horizontal="center" vertical="distributed" textRotation="255" justifyLastLine="1"/>
    </xf>
    <xf numFmtId="0" fontId="1" fillId="0" borderId="107" xfId="0" applyFont="1" applyBorder="1" applyAlignment="1">
      <alignment horizontal="center" vertical="distributed" textRotation="255"/>
    </xf>
    <xf numFmtId="0" fontId="1" fillId="0" borderId="106" xfId="0" applyFont="1" applyBorder="1" applyAlignment="1">
      <alignment horizontal="center" vertical="distributed" textRotation="255" wrapText="1"/>
    </xf>
    <xf numFmtId="0" fontId="1" fillId="0" borderId="105" xfId="0" applyFont="1" applyBorder="1" applyAlignment="1">
      <alignment horizontal="center" vertical="distributed" textRotation="255" wrapText="1"/>
    </xf>
    <xf numFmtId="0" fontId="1" fillId="0" borderId="104" xfId="0" applyFont="1" applyBorder="1" applyAlignment="1">
      <alignment horizontal="center" vertical="distributed" textRotation="255"/>
    </xf>
    <xf numFmtId="0" fontId="1" fillId="0" borderId="103" xfId="0" applyFont="1" applyBorder="1"/>
    <xf numFmtId="0" fontId="1" fillId="0" borderId="102" xfId="0" applyFont="1" applyBorder="1"/>
    <xf numFmtId="49" fontId="1" fillId="0" borderId="7" xfId="0" applyNumberFormat="1" applyFont="1" applyBorder="1" applyAlignment="1">
      <alignment horizontal="center" vertical="center"/>
    </xf>
    <xf numFmtId="49" fontId="1" fillId="0" borderId="101" xfId="0" applyNumberFormat="1" applyFont="1" applyBorder="1" applyAlignment="1">
      <alignment horizontal="center" vertical="center"/>
    </xf>
    <xf numFmtId="0" fontId="1" fillId="0" borderId="100" xfId="0" applyFont="1" applyBorder="1" applyAlignment="1">
      <alignment horizontal="centerContinuous" vertical="center"/>
    </xf>
    <xf numFmtId="0" fontId="1" fillId="0" borderId="99" xfId="0" applyFont="1" applyBorder="1" applyAlignment="1">
      <alignment horizontal="centerContinuous" vertical="center"/>
    </xf>
    <xf numFmtId="0" fontId="1" fillId="0" borderId="0" xfId="0" applyFont="1" applyBorder="1" applyAlignment="1">
      <alignment horizontal="centerContinuous" vertical="center"/>
    </xf>
    <xf numFmtId="0" fontId="1" fillId="0" borderId="98" xfId="0" applyFont="1" applyBorder="1" applyAlignment="1">
      <alignment horizontal="center" vertical="center"/>
    </xf>
    <xf numFmtId="0" fontId="1" fillId="0" borderId="38" xfId="0" applyFont="1" applyBorder="1" applyAlignment="1">
      <alignment horizontal="center" vertical="center"/>
    </xf>
    <xf numFmtId="0" fontId="1" fillId="0" borderId="97" xfId="0" applyFont="1" applyBorder="1" applyAlignment="1">
      <alignment horizontal="center" vertical="center"/>
    </xf>
    <xf numFmtId="0" fontId="1" fillId="0" borderId="0" xfId="0" applyFont="1" applyBorder="1" applyAlignment="1">
      <alignment horizontal="right" vertical="top"/>
    </xf>
    <xf numFmtId="0" fontId="1" fillId="0" borderId="6" xfId="0" applyFont="1" applyBorder="1"/>
    <xf numFmtId="0" fontId="0" fillId="0" borderId="96" xfId="0" applyNumberFormat="1" applyFont="1" applyBorder="1" applyAlignment="1">
      <alignment horizontal="right" vertical="center"/>
    </xf>
    <xf numFmtId="184" fontId="19" fillId="0" borderId="0" xfId="7" applyNumberFormat="1" applyFont="1" applyAlignment="1">
      <alignment horizontal="left" vertical="center"/>
    </xf>
    <xf numFmtId="0" fontId="41" fillId="0" borderId="0" xfId="5" applyFont="1" applyAlignment="1">
      <alignment horizontal="left" vertical="center"/>
    </xf>
    <xf numFmtId="0" fontId="42" fillId="0" borderId="0" xfId="5" applyFont="1" applyAlignment="1">
      <alignment horizontal="left" vertical="center"/>
    </xf>
    <xf numFmtId="187" fontId="21" fillId="0" borderId="127" xfId="5" applyNumberFormat="1" applyFont="1" applyBorder="1" applyAlignment="1">
      <alignment vertical="center"/>
    </xf>
    <xf numFmtId="178" fontId="1" fillId="0" borderId="128" xfId="0" applyNumberFormat="1" applyFont="1" applyBorder="1" applyAlignment="1">
      <alignment horizontal="right" vertical="center"/>
    </xf>
    <xf numFmtId="187" fontId="21" fillId="0" borderId="129" xfId="5" applyNumberFormat="1" applyFont="1" applyBorder="1" applyAlignment="1">
      <alignment vertical="center"/>
    </xf>
    <xf numFmtId="178" fontId="1" fillId="0" borderId="130" xfId="0" applyNumberFormat="1" applyFont="1" applyBorder="1" applyAlignment="1">
      <alignment horizontal="right" vertical="center"/>
    </xf>
    <xf numFmtId="178" fontId="1" fillId="0" borderId="27" xfId="0" applyNumberFormat="1" applyFont="1" applyBorder="1" applyAlignment="1">
      <alignment horizontal="right" vertical="center"/>
    </xf>
    <xf numFmtId="192" fontId="23" fillId="0" borderId="127" xfId="5" applyNumberFormat="1" applyFont="1" applyBorder="1" applyAlignment="1">
      <alignment horizontal="center" vertical="center" wrapText="1"/>
    </xf>
    <xf numFmtId="0" fontId="31" fillId="0" borderId="31" xfId="5" applyFont="1" applyBorder="1" applyAlignment="1">
      <alignment horizontal="distributed" vertical="center"/>
    </xf>
    <xf numFmtId="0" fontId="31" fillId="0" borderId="15" xfId="5" applyFont="1" applyBorder="1" applyAlignment="1">
      <alignment vertical="center"/>
    </xf>
    <xf numFmtId="0" fontId="31" fillId="0" borderId="13" xfId="5" applyFont="1" applyBorder="1" applyAlignment="1">
      <alignment horizontal="centerContinuous" vertical="center"/>
    </xf>
    <xf numFmtId="178" fontId="1" fillId="0" borderId="56" xfId="0" applyNumberFormat="1" applyFont="1" applyBorder="1" applyAlignment="1">
      <alignment horizontal="right" vertical="center"/>
    </xf>
    <xf numFmtId="178" fontId="23" fillId="0" borderId="128" xfId="5" applyNumberFormat="1" applyFont="1" applyBorder="1" applyAlignment="1">
      <alignment horizontal="right" vertical="center" wrapText="1"/>
    </xf>
    <xf numFmtId="0" fontId="23" fillId="0" borderId="121" xfId="5" applyFont="1" applyBorder="1" applyAlignment="1">
      <alignment horizontal="centerContinuous" vertical="center"/>
    </xf>
    <xf numFmtId="0" fontId="23" fillId="0" borderId="114" xfId="5" applyFont="1" applyBorder="1" applyAlignment="1">
      <alignment horizontal="centerContinuous" vertical="center"/>
    </xf>
    <xf numFmtId="0" fontId="23" fillId="0" borderId="131" xfId="5" applyFont="1" applyBorder="1" applyAlignment="1">
      <alignment horizontal="center" vertical="center" wrapText="1"/>
    </xf>
    <xf numFmtId="0" fontId="23" fillId="0" borderId="132" xfId="5" applyFont="1" applyBorder="1" applyAlignment="1">
      <alignment horizontal="center" vertical="center" wrapText="1"/>
    </xf>
    <xf numFmtId="190" fontId="23" fillId="0" borderId="128" xfId="5" applyNumberFormat="1" applyFont="1" applyBorder="1" applyAlignment="1">
      <alignment horizontal="center" vertical="center"/>
    </xf>
    <xf numFmtId="190" fontId="23" fillId="0" borderId="128" xfId="5" applyNumberFormat="1" applyFont="1" applyBorder="1" applyAlignment="1">
      <alignment horizontal="right" vertical="center"/>
    </xf>
    <xf numFmtId="190" fontId="23" fillId="0" borderId="56" xfId="5" applyNumberFormat="1" applyFont="1" applyBorder="1" applyAlignment="1">
      <alignment vertical="center"/>
    </xf>
    <xf numFmtId="190" fontId="31" fillId="0" borderId="130" xfId="5" applyNumberFormat="1" applyFont="1" applyBorder="1" applyAlignment="1">
      <alignment horizontal="centerContinuous" vertical="center"/>
    </xf>
    <xf numFmtId="190" fontId="23" fillId="0" borderId="56" xfId="5" applyNumberFormat="1" applyFont="1" applyBorder="1" applyAlignment="1">
      <alignment horizontal="center" vertical="center"/>
    </xf>
    <xf numFmtId="190" fontId="31" fillId="0" borderId="133" xfId="5" applyNumberFormat="1" applyFont="1" applyBorder="1" applyAlignment="1">
      <alignment horizontal="centerContinuous" vertical="center"/>
    </xf>
    <xf numFmtId="0" fontId="31" fillId="0" borderId="2" xfId="5" applyFont="1" applyBorder="1" applyAlignment="1">
      <alignment horizontal="centerContinuous" vertical="center"/>
    </xf>
    <xf numFmtId="178" fontId="1" fillId="0" borderId="134" xfId="0" applyNumberFormat="1" applyFont="1" applyBorder="1" applyAlignment="1">
      <alignment horizontal="right" vertical="center"/>
    </xf>
    <xf numFmtId="193" fontId="1" fillId="0" borderId="5" xfId="0" applyNumberFormat="1" applyFont="1" applyBorder="1" applyAlignment="1">
      <alignment horizontal="right" vertical="center"/>
    </xf>
    <xf numFmtId="178" fontId="1" fillId="0" borderId="5" xfId="0" applyNumberFormat="1" applyFont="1" applyBorder="1" applyAlignment="1">
      <alignment horizontal="right" vertical="center"/>
    </xf>
    <xf numFmtId="187" fontId="21" fillId="0" borderId="135" xfId="5" applyNumberFormat="1" applyFont="1" applyBorder="1" applyAlignment="1">
      <alignment vertical="center"/>
    </xf>
    <xf numFmtId="0" fontId="31" fillId="0" borderId="136" xfId="5" applyFont="1" applyBorder="1" applyAlignment="1">
      <alignment horizontal="centerContinuous" vertical="center"/>
    </xf>
    <xf numFmtId="0" fontId="31" fillId="0" borderId="137" xfId="5" applyFont="1" applyBorder="1" applyAlignment="1">
      <alignment horizontal="centerContinuous" vertical="center"/>
    </xf>
    <xf numFmtId="178" fontId="1" fillId="0" borderId="82" xfId="0" applyNumberFormat="1" applyFont="1" applyBorder="1" applyAlignment="1">
      <alignment horizontal="right" vertical="center"/>
    </xf>
    <xf numFmtId="193" fontId="1" fillId="0" borderId="83" xfId="0" applyNumberFormat="1" applyFont="1" applyBorder="1" applyAlignment="1">
      <alignment horizontal="right" vertical="center"/>
    </xf>
    <xf numFmtId="178" fontId="1" fillId="0" borderId="83" xfId="0" applyNumberFormat="1" applyFont="1" applyBorder="1" applyAlignment="1">
      <alignment horizontal="right" vertical="center"/>
    </xf>
    <xf numFmtId="187" fontId="21" fillId="0" borderId="138" xfId="5" applyNumberFormat="1" applyFont="1" applyBorder="1" applyAlignment="1">
      <alignment vertical="center"/>
    </xf>
    <xf numFmtId="177" fontId="37" fillId="0" borderId="15" xfId="8" applyNumberFormat="1" applyFont="1" applyFill="1" applyBorder="1" applyAlignment="1">
      <alignment horizontal="center" vertical="center"/>
    </xf>
    <xf numFmtId="0" fontId="21" fillId="0" borderId="74" xfId="0" applyFont="1" applyFill="1" applyBorder="1" applyAlignment="1">
      <alignment horizontal="left" vertical="top" wrapText="1"/>
    </xf>
    <xf numFmtId="0" fontId="21" fillId="0" borderId="75" xfId="0" applyFont="1" applyFill="1" applyBorder="1" applyAlignment="1">
      <alignment horizontal="left" vertical="top" wrapText="1"/>
    </xf>
    <xf numFmtId="0" fontId="21" fillId="0" borderId="14"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2"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5" xfId="0" applyFont="1" applyFill="1" applyBorder="1" applyAlignment="1">
      <alignment horizontal="center" vertical="top" wrapText="1"/>
    </xf>
    <xf numFmtId="0" fontId="21" fillId="0" borderId="11" xfId="0" applyFont="1" applyFill="1" applyBorder="1" applyAlignment="1">
      <alignment horizontal="center" vertical="top" wrapText="1"/>
    </xf>
    <xf numFmtId="49" fontId="21" fillId="0" borderId="76" xfId="0" applyNumberFormat="1" applyFont="1" applyFill="1" applyBorder="1" applyAlignment="1">
      <alignment horizontal="center" vertical="top" wrapText="1"/>
    </xf>
    <xf numFmtId="49" fontId="21" fillId="0" borderId="15" xfId="0" applyNumberFormat="1" applyFont="1" applyFill="1" applyBorder="1" applyAlignment="1">
      <alignment horizontal="center" vertical="top" wrapText="1"/>
    </xf>
    <xf numFmtId="0" fontId="21" fillId="0" borderId="74" xfId="0" applyFont="1" applyFill="1" applyBorder="1" applyAlignment="1">
      <alignment horizontal="center" vertical="top" wrapText="1"/>
    </xf>
    <xf numFmtId="0" fontId="21" fillId="0" borderId="75" xfId="0" applyFont="1" applyFill="1" applyBorder="1" applyAlignment="1">
      <alignment horizontal="center" vertical="top" wrapText="1"/>
    </xf>
    <xf numFmtId="0" fontId="21" fillId="0" borderId="14" xfId="0" applyFont="1" applyFill="1" applyBorder="1" applyAlignment="1">
      <alignment horizontal="center" vertical="top" wrapText="1"/>
    </xf>
    <xf numFmtId="49" fontId="21" fillId="0" borderId="4" xfId="0" applyNumberFormat="1" applyFont="1" applyFill="1" applyBorder="1" applyAlignment="1">
      <alignment horizontal="center" vertical="top" wrapText="1"/>
    </xf>
    <xf numFmtId="49" fontId="21" fillId="0" borderId="73" xfId="0" applyNumberFormat="1" applyFont="1" applyFill="1" applyBorder="1" applyAlignment="1">
      <alignment horizontal="center" vertical="top" wrapText="1"/>
    </xf>
    <xf numFmtId="49" fontId="21" fillId="0" borderId="2" xfId="0" applyNumberFormat="1" applyFont="1" applyFill="1" applyBorder="1" applyAlignment="1">
      <alignment horizontal="center" vertical="top" wrapText="1"/>
    </xf>
    <xf numFmtId="49" fontId="22" fillId="0" borderId="30" xfId="0" applyNumberFormat="1" applyFont="1" applyFill="1" applyBorder="1" applyAlignment="1">
      <alignment horizontal="center" vertical="center"/>
    </xf>
    <xf numFmtId="49" fontId="21" fillId="0" borderId="30" xfId="0" applyNumberFormat="1" applyFont="1" applyFill="1" applyBorder="1" applyAlignment="1">
      <alignment horizontal="center" vertical="center"/>
    </xf>
    <xf numFmtId="49" fontId="21" fillId="0" borderId="19" xfId="0" applyNumberFormat="1" applyFont="1" applyFill="1" applyBorder="1" applyAlignment="1">
      <alignment horizontal="center" vertical="center"/>
    </xf>
    <xf numFmtId="0" fontId="21" fillId="0" borderId="77" xfId="0" applyFont="1" applyFill="1" applyBorder="1" applyAlignment="1">
      <alignment horizontal="center" vertical="top" wrapText="1"/>
    </xf>
    <xf numFmtId="0" fontId="21" fillId="0" borderId="16" xfId="0" applyFont="1" applyFill="1" applyBorder="1" applyAlignment="1">
      <alignment horizontal="center" vertical="top" wrapText="1"/>
    </xf>
    <xf numFmtId="0" fontId="21" fillId="0" borderId="2" xfId="8" applyFont="1" applyFill="1" applyBorder="1" applyAlignment="1">
      <alignment horizontal="left" vertical="center"/>
    </xf>
    <xf numFmtId="0" fontId="21" fillId="0" borderId="78"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76" xfId="0" applyFont="1" applyFill="1" applyBorder="1" applyAlignment="1">
      <alignment horizontal="center" vertical="top" wrapText="1"/>
    </xf>
    <xf numFmtId="49" fontId="21" fillId="0" borderId="38" xfId="0" applyNumberFormat="1" applyFont="1" applyFill="1" applyBorder="1" applyAlignment="1">
      <alignment horizontal="center" vertical="top" textRotation="255" wrapText="1"/>
    </xf>
    <xf numFmtId="0" fontId="21" fillId="0" borderId="74" xfId="0" quotePrefix="1" applyFont="1" applyFill="1" applyBorder="1" applyAlignment="1">
      <alignment horizontal="center" vertical="top" wrapText="1"/>
    </xf>
    <xf numFmtId="49" fontId="22" fillId="0" borderId="28" xfId="0" applyNumberFormat="1" applyFont="1" applyFill="1" applyBorder="1" applyAlignment="1">
      <alignment horizontal="center" vertical="center"/>
    </xf>
    <xf numFmtId="49" fontId="21" fillId="0" borderId="32" xfId="0" applyNumberFormat="1" applyFont="1" applyFill="1" applyBorder="1" applyAlignment="1">
      <alignment horizontal="center" vertical="center"/>
    </xf>
    <xf numFmtId="49" fontId="22" fillId="0" borderId="30" xfId="0" applyNumberFormat="1" applyFont="1" applyFill="1" applyBorder="1" applyAlignment="1">
      <alignment horizontal="center" vertical="top" wrapText="1"/>
    </xf>
    <xf numFmtId="49" fontId="21" fillId="0" borderId="30" xfId="0" applyNumberFormat="1" applyFont="1" applyFill="1" applyBorder="1" applyAlignment="1">
      <alignment horizontal="center" vertical="top" wrapText="1"/>
    </xf>
    <xf numFmtId="0" fontId="25" fillId="0" borderId="46" xfId="3" applyFont="1" applyBorder="1" applyAlignment="1">
      <alignment horizontal="center" vertical="center"/>
    </xf>
    <xf numFmtId="0" fontId="3" fillId="0" borderId="15" xfId="3" applyBorder="1" applyAlignment="1">
      <alignment horizontal="center" vertical="center"/>
    </xf>
    <xf numFmtId="0" fontId="3" fillId="0" borderId="15" xfId="3" applyBorder="1" applyAlignment="1">
      <alignment vertical="center"/>
    </xf>
    <xf numFmtId="0" fontId="3" fillId="0" borderId="45" xfId="3" applyBorder="1" applyAlignment="1">
      <alignment vertical="center"/>
    </xf>
    <xf numFmtId="0" fontId="3" fillId="0" borderId="27" xfId="3" applyBorder="1" applyAlignment="1">
      <alignment vertical="center"/>
    </xf>
    <xf numFmtId="0" fontId="3" fillId="0" borderId="1" xfId="3" applyBorder="1" applyAlignment="1">
      <alignment horizontal="center" vertical="center"/>
    </xf>
    <xf numFmtId="0" fontId="3" fillId="0" borderId="47" xfId="3" applyBorder="1" applyAlignment="1">
      <alignment horizontal="center" vertical="center"/>
    </xf>
    <xf numFmtId="0" fontId="3" fillId="0" borderId="59" xfId="3" applyBorder="1" applyAlignment="1">
      <alignment horizontal="center" vertical="center"/>
    </xf>
    <xf numFmtId="0" fontId="3" fillId="0" borderId="45" xfId="3" applyBorder="1" applyAlignment="1">
      <alignment horizontal="center" vertical="center" wrapText="1"/>
    </xf>
    <xf numFmtId="0" fontId="3" fillId="0" borderId="27" xfId="3" applyBorder="1" applyAlignment="1">
      <alignment horizontal="center" vertical="center"/>
    </xf>
    <xf numFmtId="180" fontId="3" fillId="0" borderId="1" xfId="3" applyNumberFormat="1" applyBorder="1" applyAlignment="1">
      <alignment horizontal="center" vertical="center"/>
    </xf>
    <xf numFmtId="180" fontId="3" fillId="0" borderId="5" xfId="3" applyNumberFormat="1" applyBorder="1" applyAlignment="1">
      <alignment horizontal="center" vertical="center"/>
    </xf>
    <xf numFmtId="183" fontId="26" fillId="0" borderId="0" xfId="3" applyNumberFormat="1" applyFont="1" applyAlignment="1">
      <alignment horizontal="left" vertical="center"/>
    </xf>
    <xf numFmtId="0" fontId="25" fillId="0" borderId="46" xfId="3" applyFont="1" applyFill="1" applyBorder="1" applyAlignment="1">
      <alignment horizontal="center" vertical="center"/>
    </xf>
    <xf numFmtId="181" fontId="25" fillId="0" borderId="6" xfId="3" applyNumberFormat="1" applyFont="1" applyFill="1" applyBorder="1" applyAlignment="1">
      <alignment horizontal="center" vertical="center" wrapText="1"/>
    </xf>
    <xf numFmtId="181" fontId="25" fillId="0" borderId="7" xfId="3" applyNumberFormat="1" applyFont="1" applyFill="1" applyBorder="1" applyAlignment="1">
      <alignment horizontal="center" vertical="center" wrapText="1"/>
    </xf>
    <xf numFmtId="183" fontId="25" fillId="0" borderId="6" xfId="3" applyNumberFormat="1" applyFont="1" applyFill="1" applyBorder="1" applyAlignment="1">
      <alignment horizontal="center" vertical="center"/>
    </xf>
    <xf numFmtId="183" fontId="25" fillId="0" borderId="7" xfId="3" applyNumberFormat="1" applyFont="1" applyFill="1" applyBorder="1" applyAlignment="1">
      <alignment horizontal="center" vertical="center"/>
    </xf>
    <xf numFmtId="0" fontId="25" fillId="0" borderId="27" xfId="3" applyFont="1" applyFill="1" applyBorder="1" applyAlignment="1">
      <alignment horizontal="center" vertical="center"/>
    </xf>
    <xf numFmtId="183" fontId="25" fillId="0" borderId="10" xfId="3" applyNumberFormat="1" applyFont="1" applyFill="1" applyBorder="1" applyAlignment="1">
      <alignment horizontal="center" vertical="center"/>
    </xf>
    <xf numFmtId="183" fontId="25" fillId="0" borderId="16" xfId="3" applyNumberFormat="1" applyFont="1" applyFill="1" applyBorder="1" applyAlignment="1">
      <alignment horizontal="center" vertical="center"/>
    </xf>
    <xf numFmtId="0" fontId="25" fillId="0" borderId="45" xfId="3" applyFont="1" applyFill="1" applyBorder="1" applyAlignment="1">
      <alignment horizontal="center" vertical="center"/>
    </xf>
    <xf numFmtId="0" fontId="25" fillId="0" borderId="2" xfId="3" applyFont="1" applyBorder="1" applyAlignment="1">
      <alignment vertical="center"/>
    </xf>
    <xf numFmtId="0" fontId="25" fillId="0" borderId="0" xfId="3" applyFont="1" applyAlignment="1">
      <alignment vertical="center"/>
    </xf>
    <xf numFmtId="0" fontId="25" fillId="0" borderId="15" xfId="3" applyFont="1" applyBorder="1" applyAlignment="1">
      <alignment horizontal="center" vertical="center"/>
    </xf>
    <xf numFmtId="0" fontId="25" fillId="0" borderId="2" xfId="3" applyFont="1" applyBorder="1" applyAlignment="1">
      <alignment horizontal="center" vertical="center"/>
    </xf>
    <xf numFmtId="0" fontId="25" fillId="0" borderId="0" xfId="3" applyFont="1" applyBorder="1" applyAlignment="1">
      <alignment vertical="center"/>
    </xf>
    <xf numFmtId="0" fontId="25" fillId="0" borderId="0" xfId="3" applyFont="1" applyBorder="1" applyAlignment="1">
      <alignment horizontal="left" vertical="center"/>
    </xf>
    <xf numFmtId="0" fontId="3" fillId="0" borderId="0" xfId="3" applyAlignment="1">
      <alignment horizontal="left" vertical="center"/>
    </xf>
    <xf numFmtId="0" fontId="3" fillId="0" borderId="0" xfId="3" applyAlignment="1">
      <alignment horizontal="center" vertical="center"/>
    </xf>
    <xf numFmtId="0" fontId="3" fillId="0" borderId="79" xfId="3" applyBorder="1" applyAlignment="1">
      <alignment horizontal="left" vertical="center" wrapText="1"/>
    </xf>
    <xf numFmtId="0" fontId="3" fillId="0" borderId="80" xfId="3" applyBorder="1" applyAlignment="1">
      <alignment horizontal="left" vertical="center"/>
    </xf>
    <xf numFmtId="0" fontId="3" fillId="0" borderId="27" xfId="3" applyBorder="1" applyAlignment="1">
      <alignment horizontal="center" vertical="center" wrapText="1"/>
    </xf>
    <xf numFmtId="0" fontId="11" fillId="0" borderId="1" xfId="3" applyFont="1" applyBorder="1" applyAlignment="1">
      <alignment horizontal="left" vertical="center" wrapText="1"/>
    </xf>
    <xf numFmtId="0" fontId="11" fillId="0" borderId="10" xfId="3" applyFont="1" applyBorder="1" applyAlignment="1">
      <alignment horizontal="left" vertical="center"/>
    </xf>
    <xf numFmtId="184" fontId="3" fillId="0" borderId="37" xfId="3" applyNumberFormat="1" applyBorder="1" applyAlignment="1">
      <alignment horizontal="center" vertical="center"/>
    </xf>
    <xf numFmtId="184" fontId="3" fillId="0" borderId="33" xfId="3" applyNumberFormat="1" applyBorder="1" applyAlignment="1">
      <alignment horizontal="center" vertical="center"/>
    </xf>
    <xf numFmtId="184" fontId="25" fillId="0" borderId="42" xfId="3" applyNumberFormat="1" applyFont="1" applyFill="1" applyBorder="1" applyAlignment="1">
      <alignment horizontal="center" vertical="center"/>
    </xf>
    <xf numFmtId="184" fontId="25" fillId="0" borderId="122" xfId="3" applyNumberFormat="1" applyFont="1" applyFill="1" applyBorder="1" applyAlignment="1">
      <alignment horizontal="center" vertical="center"/>
    </xf>
    <xf numFmtId="0" fontId="3" fillId="0" borderId="0" xfId="3" applyFill="1" applyBorder="1" applyAlignment="1">
      <alignment horizontal="left" vertical="center"/>
    </xf>
    <xf numFmtId="0" fontId="3" fillId="0" borderId="0" xfId="3" applyFill="1" applyBorder="1" applyAlignment="1">
      <alignment vertical="center"/>
    </xf>
    <xf numFmtId="0" fontId="11" fillId="0" borderId="0" xfId="0" applyFont="1" applyAlignment="1">
      <alignment horizontal="left" vertical="top" wrapText="1"/>
    </xf>
    <xf numFmtId="184" fontId="3" fillId="0" borderId="37" xfId="3" applyNumberFormat="1" applyFill="1" applyBorder="1" applyAlignment="1">
      <alignment horizontal="center" vertical="center"/>
    </xf>
    <xf numFmtId="184" fontId="25" fillId="3" borderId="37" xfId="3" applyNumberFormat="1" applyFont="1" applyFill="1" applyBorder="1" applyAlignment="1">
      <alignment horizontal="center" vertical="center"/>
    </xf>
    <xf numFmtId="184" fontId="25" fillId="0" borderId="20" xfId="3" applyNumberFormat="1" applyFont="1" applyFill="1" applyBorder="1" applyAlignment="1">
      <alignment horizontal="center" vertical="center"/>
    </xf>
    <xf numFmtId="184" fontId="25" fillId="0" borderId="36" xfId="3" applyNumberFormat="1" applyFont="1" applyFill="1" applyBorder="1" applyAlignment="1">
      <alignment horizontal="center" vertical="center"/>
    </xf>
    <xf numFmtId="184" fontId="3" fillId="3" borderId="37" xfId="3" applyNumberFormat="1" applyFill="1" applyBorder="1" applyAlignment="1">
      <alignment horizontal="center" vertical="center"/>
    </xf>
    <xf numFmtId="184" fontId="25" fillId="3" borderId="52" xfId="3" applyNumberFormat="1" applyFont="1" applyFill="1" applyBorder="1" applyAlignment="1">
      <alignment horizontal="center" vertical="center"/>
    </xf>
    <xf numFmtId="0" fontId="19" fillId="4" borderId="85" xfId="6" applyFont="1" applyFill="1" applyBorder="1" applyAlignment="1">
      <alignment horizontal="center"/>
    </xf>
    <xf numFmtId="0" fontId="19" fillId="4" borderId="86" xfId="6" applyFont="1" applyFill="1" applyBorder="1" applyAlignment="1">
      <alignment horizontal="center"/>
    </xf>
    <xf numFmtId="0" fontId="31" fillId="0" borderId="0" xfId="6" applyFont="1" applyAlignment="1">
      <alignment horizontal="left" vertical="top" wrapText="1"/>
    </xf>
    <xf numFmtId="0" fontId="31" fillId="0" borderId="0" xfId="6" applyFont="1" applyAlignment="1">
      <alignment horizontal="left" vertical="top"/>
    </xf>
    <xf numFmtId="0" fontId="19" fillId="0" borderId="89" xfId="6" applyFont="1" applyFill="1" applyBorder="1" applyAlignment="1">
      <alignment horizontal="center" vertical="center" textRotation="255"/>
    </xf>
    <xf numFmtId="0" fontId="19" fillId="0" borderId="84" xfId="6" applyFont="1" applyFill="1" applyBorder="1" applyAlignment="1">
      <alignment horizontal="center" vertical="center" textRotation="255"/>
    </xf>
    <xf numFmtId="0" fontId="19" fillId="0" borderId="67" xfId="6" applyFont="1" applyFill="1" applyBorder="1" applyAlignment="1">
      <alignment horizontal="center" vertical="center" textRotation="255"/>
    </xf>
    <xf numFmtId="0" fontId="19" fillId="0" borderId="81" xfId="6" applyFont="1" applyFill="1" applyBorder="1" applyAlignment="1">
      <alignment horizontal="center" vertical="center" textRotation="255"/>
    </xf>
    <xf numFmtId="0" fontId="19" fillId="4" borderId="82" xfId="6" applyFont="1" applyFill="1" applyBorder="1" applyAlignment="1">
      <alignment horizontal="center"/>
    </xf>
    <xf numFmtId="0" fontId="19" fillId="4" borderId="83" xfId="6" applyFont="1" applyFill="1" applyBorder="1" applyAlignment="1">
      <alignment horizontal="center"/>
    </xf>
    <xf numFmtId="0" fontId="27" fillId="0" borderId="0" xfId="6" applyFont="1" applyAlignment="1">
      <alignment horizontal="center"/>
    </xf>
    <xf numFmtId="0" fontId="19" fillId="0" borderId="87" xfId="6" applyFont="1" applyFill="1" applyBorder="1" applyAlignment="1">
      <alignment horizontal="left" wrapText="1"/>
    </xf>
    <xf numFmtId="0" fontId="19" fillId="0" borderId="88" xfId="6" applyFont="1" applyFill="1" applyBorder="1" applyAlignment="1">
      <alignment horizontal="left" wrapText="1"/>
    </xf>
    <xf numFmtId="0" fontId="25" fillId="0" borderId="0" xfId="3" applyFont="1" applyAlignment="1">
      <alignment horizontal="center" vertical="center"/>
    </xf>
    <xf numFmtId="0" fontId="25" fillId="0" borderId="2" xfId="3" applyFont="1" applyBorder="1" applyAlignment="1">
      <alignment horizontal="left" vertical="center"/>
    </xf>
    <xf numFmtId="0" fontId="3" fillId="0" borderId="0" xfId="3" applyFont="1" applyAlignment="1">
      <alignment horizontal="left" vertical="top" wrapText="1"/>
    </xf>
    <xf numFmtId="196" fontId="39" fillId="0" borderId="0" xfId="0" applyNumberFormat="1" applyFont="1" applyBorder="1" applyAlignment="1">
      <alignment horizontal="center" vertical="center"/>
    </xf>
    <xf numFmtId="196" fontId="39" fillId="0" borderId="96" xfId="0" applyNumberFormat="1" applyFont="1" applyBorder="1" applyAlignment="1">
      <alignment horizontal="center" vertical="center"/>
    </xf>
    <xf numFmtId="184" fontId="34" fillId="0" borderId="0" xfId="7" applyNumberFormat="1" applyFont="1" applyAlignment="1">
      <alignment horizontal="center" vertical="center"/>
    </xf>
    <xf numFmtId="184" fontId="40" fillId="0" borderId="2" xfId="7" applyNumberFormat="1" applyFont="1" applyBorder="1" applyAlignment="1">
      <alignment horizontal="right" vertical="top"/>
    </xf>
    <xf numFmtId="188" fontId="38" fillId="0" borderId="0" xfId="5" applyNumberFormat="1" applyFont="1" applyAlignment="1">
      <alignment horizontal="center" vertical="center"/>
    </xf>
    <xf numFmtId="188" fontId="38" fillId="0" borderId="0" xfId="5" applyNumberFormat="1" applyFont="1" applyBorder="1" applyAlignment="1">
      <alignment horizontal="center" vertical="center"/>
    </xf>
    <xf numFmtId="0" fontId="23" fillId="0" borderId="90" xfId="5" applyFont="1" applyBorder="1" applyAlignment="1">
      <alignment horizontal="center" vertical="center"/>
    </xf>
    <xf numFmtId="0" fontId="23" fillId="0" borderId="121" xfId="5" applyFont="1" applyBorder="1" applyAlignment="1">
      <alignment horizontal="center" vertical="center"/>
    </xf>
    <xf numFmtId="0" fontId="23" fillId="0" borderId="85" xfId="5" applyFont="1" applyBorder="1" applyAlignment="1">
      <alignment horizontal="center" vertical="center"/>
    </xf>
    <xf numFmtId="0" fontId="23" fillId="0" borderId="96" xfId="5" applyFont="1" applyBorder="1" applyAlignment="1">
      <alignment horizontal="center" vertical="center"/>
    </xf>
    <xf numFmtId="0" fontId="23" fillId="0" borderId="91" xfId="5" applyFont="1" applyBorder="1" applyAlignment="1">
      <alignment horizontal="center" vertical="center"/>
    </xf>
    <xf numFmtId="0" fontId="23" fillId="0" borderId="86" xfId="5" applyFont="1" applyBorder="1" applyAlignment="1">
      <alignment horizontal="center" vertical="center"/>
    </xf>
    <xf numFmtId="0" fontId="23" fillId="0" borderId="93" xfId="5" applyFont="1" applyBorder="1" applyAlignment="1">
      <alignment horizontal="center" vertical="center"/>
    </xf>
    <xf numFmtId="0" fontId="23" fillId="0" borderId="62" xfId="5" applyFont="1" applyBorder="1" applyAlignment="1">
      <alignment horizontal="center" vertical="center"/>
    </xf>
    <xf numFmtId="194" fontId="38" fillId="0" borderId="0" xfId="5" applyNumberFormat="1" applyFont="1" applyAlignment="1">
      <alignment horizontal="center" vertical="center"/>
    </xf>
    <xf numFmtId="0" fontId="23" fillId="0" borderId="56" xfId="5" applyFont="1" applyBorder="1" applyAlignment="1">
      <alignment horizontal="center" vertical="center"/>
    </xf>
    <xf numFmtId="0" fontId="23" fillId="0" borderId="16" xfId="5" applyFont="1" applyBorder="1" applyAlignment="1">
      <alignment horizontal="center" vertical="center"/>
    </xf>
    <xf numFmtId="0" fontId="23" fillId="0" borderId="92" xfId="0" applyFont="1" applyBorder="1" applyAlignment="1">
      <alignment horizontal="center" vertical="center"/>
    </xf>
    <xf numFmtId="0" fontId="23" fillId="0" borderId="91" xfId="0" applyFont="1" applyBorder="1" applyAlignment="1">
      <alignment horizontal="center" vertical="center"/>
    </xf>
    <xf numFmtId="0" fontId="23" fillId="0" borderId="10" xfId="0" applyFont="1" applyBorder="1" applyAlignment="1">
      <alignment horizontal="center" vertical="center"/>
    </xf>
    <xf numFmtId="0" fontId="23" fillId="0" borderId="16" xfId="0" applyFont="1" applyBorder="1" applyAlignment="1">
      <alignment horizontal="center" vertical="center"/>
    </xf>
    <xf numFmtId="0" fontId="23" fillId="0" borderId="93" xfId="0" applyFont="1" applyBorder="1" applyAlignment="1">
      <alignment horizontal="center" vertical="center"/>
    </xf>
    <xf numFmtId="0" fontId="23" fillId="0" borderId="27" xfId="0" applyFont="1" applyBorder="1" applyAlignment="1">
      <alignment horizontal="center" vertical="center"/>
    </xf>
    <xf numFmtId="183" fontId="23" fillId="0" borderId="94" xfId="0" applyNumberFormat="1" applyFont="1" applyBorder="1" applyAlignment="1">
      <alignment horizontal="center" vertical="top"/>
    </xf>
    <xf numFmtId="183" fontId="23" fillId="0" borderId="95" xfId="0" applyNumberFormat="1" applyFont="1" applyBorder="1" applyAlignment="1">
      <alignment horizontal="center" vertical="top"/>
    </xf>
  </cellXfs>
  <cellStyles count="11">
    <cellStyle name="桁区切り" xfId="1" builtinId="6"/>
    <cellStyle name="標準" xfId="0" builtinId="0"/>
    <cellStyle name="標準 2" xfId="2"/>
    <cellStyle name="標準 2 2" xfId="3"/>
    <cellStyle name="標準 3" xfId="4"/>
    <cellStyle name="標準 3 2" xfId="5"/>
    <cellStyle name="標準_④特殊健康診断実施状況（対象作業別） (2)" xfId="6"/>
    <cellStyle name="標準_⑦定期健康診断実施結果・項目別有所見率の年次推移 (2)" xfId="7"/>
    <cellStyle name="標準_Sheet1 (2)" xfId="8"/>
    <cellStyle name="標準_業種別指導勧奨による特殊健康診断実施状況1" xfId="9"/>
    <cellStyle name="標準_業種別特定化学物質健康診断実施状況報告_021"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9525</xdr:rowOff>
    </xdr:from>
    <xdr:to>
      <xdr:col>2</xdr:col>
      <xdr:colOff>0</xdr:colOff>
      <xdr:row>4</xdr:row>
      <xdr:rowOff>0</xdr:rowOff>
    </xdr:to>
    <xdr:sp macro="" textlink="">
      <xdr:nvSpPr>
        <xdr:cNvPr id="5982" name="Line 1"/>
        <xdr:cNvSpPr>
          <a:spLocks noChangeShapeType="1"/>
        </xdr:cNvSpPr>
      </xdr:nvSpPr>
      <xdr:spPr bwMode="auto">
        <a:xfrm>
          <a:off x="9525" y="381000"/>
          <a:ext cx="4048125" cy="3162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4</xdr:row>
      <xdr:rowOff>76200</xdr:rowOff>
    </xdr:from>
    <xdr:to>
      <xdr:col>0</xdr:col>
      <xdr:colOff>219075</xdr:colOff>
      <xdr:row>15</xdr:row>
      <xdr:rowOff>200025</xdr:rowOff>
    </xdr:to>
    <xdr:sp macro="" textlink="">
      <xdr:nvSpPr>
        <xdr:cNvPr id="3" name="テキスト 110"/>
        <xdr:cNvSpPr txBox="1">
          <a:spLocks noChangeArrowheads="1"/>
        </xdr:cNvSpPr>
      </xdr:nvSpPr>
      <xdr:spPr bwMode="auto">
        <a:xfrm>
          <a:off x="47625" y="2809875"/>
          <a:ext cx="171450" cy="431482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050" b="0" i="0" strike="noStrike">
              <a:solidFill>
                <a:srgbClr val="000000"/>
              </a:solidFill>
              <a:latin typeface="ＭＳ 明朝"/>
              <a:ea typeface="ＭＳ 明朝"/>
            </a:rPr>
            <a:t>製　　　造　　　業</a:t>
          </a:r>
        </a:p>
      </xdr:txBody>
    </xdr:sp>
    <xdr:clientData/>
  </xdr:twoCellAnchor>
  <xdr:twoCellAnchor>
    <xdr:from>
      <xdr:col>28</xdr:col>
      <xdr:colOff>207309</xdr:colOff>
      <xdr:row>2</xdr:row>
      <xdr:rowOff>123825</xdr:rowOff>
    </xdr:from>
    <xdr:to>
      <xdr:col>29</xdr:col>
      <xdr:colOff>207309</xdr:colOff>
      <xdr:row>4</xdr:row>
      <xdr:rowOff>122464</xdr:rowOff>
    </xdr:to>
    <xdr:sp macro="" textlink="">
      <xdr:nvSpPr>
        <xdr:cNvPr id="4" name="テキスト 99"/>
        <xdr:cNvSpPr txBox="1">
          <a:spLocks noChangeArrowheads="1"/>
        </xdr:cNvSpPr>
      </xdr:nvSpPr>
      <xdr:spPr bwMode="auto">
        <a:xfrm>
          <a:off x="15596988" y="736146"/>
          <a:ext cx="462642" cy="2121354"/>
        </a:xfrm>
        <a:prstGeom prst="rect">
          <a:avLst/>
        </a:prstGeom>
        <a:noFill/>
        <a:ln w="1">
          <a:noFill/>
          <a:miter lim="800000"/>
          <a:headEnd/>
          <a:tailEnd/>
        </a:ln>
      </xdr:spPr>
      <xdr:txBody>
        <a:bodyPr vertOverflow="clip" vert="wordArtVertRtl" wrap="square" lIns="27432" tIns="0" rIns="27432" bIns="0" anchor="ctr" upright="1"/>
        <a:lstStyle/>
        <a:p>
          <a:pPr algn="l" rtl="0">
            <a:lnSpc>
              <a:spcPts val="1000"/>
            </a:lnSpc>
            <a:defRPr sz="1000"/>
          </a:pPr>
          <a:r>
            <a:rPr lang="ja-JP" altLang="en-US" sz="100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起因する疾病</a:t>
          </a:r>
        </a:p>
        <a:p>
          <a:pPr algn="l" rtl="0">
            <a:lnSpc>
              <a:spcPts val="1100"/>
            </a:lnSpc>
            <a:defRPr sz="1000"/>
          </a:pPr>
          <a:r>
            <a:rPr lang="ja-JP" altLang="en-US" sz="1000" b="0" i="0" strike="noStrike">
              <a:solidFill>
                <a:srgbClr val="000000"/>
              </a:solidFill>
              <a:latin typeface="ＭＳ 明朝"/>
              <a:ea typeface="ＭＳ 明朝"/>
            </a:rPr>
            <a:t>  ～ </a:t>
          </a:r>
          <a:r>
            <a:rPr lang="ja-JP" altLang="en-US" sz="1050" b="0" i="0" strike="noStrike">
              <a:solidFill>
                <a:srgbClr val="000000"/>
              </a:solidFill>
              <a:latin typeface="ＭＳ 明朝"/>
              <a:ea typeface="ＭＳ 明朝"/>
            </a:rPr>
            <a:t>以外の作業態様に</a:t>
          </a:r>
          <a:r>
            <a:rPr lang="ja-JP" altLang="en-US" sz="1000" b="0" i="0" strike="noStrike">
              <a:solidFill>
                <a:srgbClr val="000000"/>
              </a:solidFill>
              <a:latin typeface="ＭＳ 明朝"/>
              <a:ea typeface="ＭＳ 明朝"/>
            </a:rPr>
            <a:t>　　</a:t>
          </a:r>
        </a:p>
      </xdr:txBody>
    </xdr:sp>
    <xdr:clientData/>
  </xdr:twoCellAnchor>
  <xdr:twoCellAnchor>
    <xdr:from>
      <xdr:col>28</xdr:col>
      <xdr:colOff>219074</xdr:colOff>
      <xdr:row>2</xdr:row>
      <xdr:rowOff>110378</xdr:rowOff>
    </xdr:from>
    <xdr:to>
      <xdr:col>29</xdr:col>
      <xdr:colOff>200024</xdr:colOff>
      <xdr:row>3</xdr:row>
      <xdr:rowOff>871818</xdr:rowOff>
    </xdr:to>
    <xdr:sp macro="" textlink="">
      <xdr:nvSpPr>
        <xdr:cNvPr id="5" name="テキスト 100"/>
        <xdr:cNvSpPr txBox="1">
          <a:spLocks noChangeArrowheads="1"/>
        </xdr:cNvSpPr>
      </xdr:nvSpPr>
      <xdr:spPr bwMode="auto">
        <a:xfrm>
          <a:off x="15806456" y="715496"/>
          <a:ext cx="451597" cy="918322"/>
        </a:xfrm>
        <a:prstGeom prst="rect">
          <a:avLst/>
        </a:prstGeom>
        <a:noFill/>
        <a:ln w="1">
          <a:noFill/>
          <a:miter lim="800000"/>
          <a:headEnd/>
          <a:tailEnd/>
        </a:ln>
      </xdr:spPr>
      <xdr:txBody>
        <a:bodyPr vertOverflow="clip" wrap="square" lIns="27432" tIns="18288" rIns="0" bIns="0" anchor="t" upright="1"/>
        <a:lstStyle/>
        <a:p>
          <a:pPr algn="l" rtl="0">
            <a:lnSpc>
              <a:spcPts val="1100"/>
            </a:lnSpc>
            <a:defRPr sz="1000"/>
          </a:pPr>
          <a:endParaRPr lang="ja-JP" altLang="en-US" sz="1000" b="0" i="0" strike="noStrike">
            <a:solidFill>
              <a:srgbClr val="000000"/>
            </a:solidFill>
            <a:latin typeface="ＭＳ 明朝"/>
            <a:ea typeface="ＭＳ 明朝"/>
          </a:endParaRPr>
        </a:p>
        <a:p>
          <a:pPr algn="l" rtl="0">
            <a:lnSpc>
              <a:spcPts val="1100"/>
            </a:lnSpc>
            <a:defRPr sz="1000"/>
          </a:pPr>
          <a:r>
            <a:rPr lang="en-US" altLang="ja-JP" sz="1000" b="0" i="0" strike="noStrike">
              <a:solidFill>
                <a:srgbClr val="000000"/>
              </a:solidFill>
              <a:latin typeface="ＭＳ 明朝"/>
              <a:ea typeface="ＭＳ 明朝"/>
            </a:rPr>
            <a:t>(8)</a:t>
          </a:r>
        </a:p>
        <a:p>
          <a:pPr algn="l" rtl="0">
            <a:lnSpc>
              <a:spcPts val="1100"/>
            </a:lnSpc>
            <a:defRPr sz="1000"/>
          </a:pPr>
          <a:endParaRPr lang="en-US" altLang="ja-JP" sz="1000" b="0" i="0" strike="noStrike">
            <a:solidFill>
              <a:srgbClr val="000000"/>
            </a:solidFill>
            <a:latin typeface="ＭＳ 明朝"/>
            <a:ea typeface="ＭＳ 明朝"/>
          </a:endParaRPr>
        </a:p>
        <a:p>
          <a:pPr algn="l" rtl="0">
            <a:lnSpc>
              <a:spcPts val="1000"/>
            </a:lnSpc>
            <a:defRPr sz="1000"/>
          </a:pPr>
          <a:r>
            <a:rPr lang="en-US" altLang="ja-JP" sz="1000" b="0" i="0" strike="noStrike">
              <a:solidFill>
                <a:srgbClr val="000000"/>
              </a:solidFill>
              <a:latin typeface="ＭＳ 明朝"/>
              <a:ea typeface="ＭＳ 明朝"/>
            </a:rPr>
            <a:t>(11)</a:t>
          </a:r>
        </a:p>
      </xdr:txBody>
    </xdr:sp>
    <xdr:clientData/>
  </xdr:twoCellAnchor>
  <xdr:twoCellAnchor>
    <xdr:from>
      <xdr:col>19</xdr:col>
      <xdr:colOff>36419</xdr:colOff>
      <xdr:row>2</xdr:row>
      <xdr:rowOff>112059</xdr:rowOff>
    </xdr:from>
    <xdr:to>
      <xdr:col>19</xdr:col>
      <xdr:colOff>459441</xdr:colOff>
      <xdr:row>3</xdr:row>
      <xdr:rowOff>893109</xdr:rowOff>
    </xdr:to>
    <xdr:sp macro="" textlink="">
      <xdr:nvSpPr>
        <xdr:cNvPr id="6" name="テキスト 92"/>
        <xdr:cNvSpPr txBox="1">
          <a:spLocks noChangeArrowheads="1"/>
        </xdr:cNvSpPr>
      </xdr:nvSpPr>
      <xdr:spPr bwMode="auto">
        <a:xfrm>
          <a:off x="12093948" y="717177"/>
          <a:ext cx="423022" cy="937932"/>
        </a:xfrm>
        <a:prstGeom prst="rect">
          <a:avLst/>
        </a:prstGeom>
        <a:noFill/>
        <a:ln w="1">
          <a:noFill/>
          <a:miter lim="800000"/>
          <a:headEnd/>
          <a:tailEnd/>
        </a:ln>
      </xdr:spPr>
      <xdr:txBody>
        <a:bodyPr vertOverflow="clip" wrap="square" lIns="27432" tIns="18288" rIns="0" bIns="0" anchor="t" upright="1"/>
        <a:lstStyle/>
        <a:p>
          <a:pPr algn="l" rtl="0">
            <a:lnSpc>
              <a:spcPts val="1100"/>
            </a:lnSpc>
            <a:defRPr sz="1000"/>
          </a:pPr>
          <a:endParaRPr lang="ja-JP" altLang="en-US" sz="1000" b="0" i="0" strike="noStrike">
            <a:solidFill>
              <a:srgbClr val="000000"/>
            </a:solidFill>
            <a:latin typeface="ＭＳ 明朝"/>
            <a:ea typeface="ＭＳ 明朝"/>
          </a:endParaRPr>
        </a:p>
        <a:p>
          <a:pPr algn="l" rtl="0">
            <a:lnSpc>
              <a:spcPts val="1100"/>
            </a:lnSpc>
            <a:defRPr sz="1000"/>
          </a:pPr>
          <a:r>
            <a:rPr lang="en-US" altLang="ja-JP" sz="1000" b="0" i="0" strike="noStrike">
              <a:solidFill>
                <a:srgbClr val="000000"/>
              </a:solidFill>
              <a:latin typeface="ＭＳ 明朝"/>
              <a:ea typeface="ＭＳ 明朝"/>
            </a:rPr>
            <a:t>(2)</a:t>
          </a:r>
        </a:p>
        <a:p>
          <a:pPr algn="l" rtl="0">
            <a:lnSpc>
              <a:spcPts val="1100"/>
            </a:lnSpc>
            <a:defRPr sz="1000"/>
          </a:pPr>
          <a:endParaRPr lang="en-US" altLang="ja-JP" sz="1000" b="0" i="0" strike="noStrike">
            <a:solidFill>
              <a:srgbClr val="000000"/>
            </a:solidFill>
            <a:latin typeface="ＭＳ 明朝"/>
            <a:ea typeface="ＭＳ 明朝"/>
          </a:endParaRPr>
        </a:p>
        <a:p>
          <a:pPr algn="l" rtl="0">
            <a:lnSpc>
              <a:spcPts val="1000"/>
            </a:lnSpc>
            <a:defRPr sz="1000"/>
          </a:pPr>
          <a:r>
            <a:rPr lang="en-US" altLang="ja-JP" sz="1000" b="0" i="0" strike="noStrike">
              <a:solidFill>
                <a:srgbClr val="000000"/>
              </a:solidFill>
              <a:latin typeface="ＭＳ 明朝"/>
              <a:ea typeface="ＭＳ 明朝"/>
            </a:rPr>
            <a:t>(6)</a:t>
          </a:r>
        </a:p>
      </xdr:txBody>
    </xdr:sp>
    <xdr:clientData/>
  </xdr:twoCellAnchor>
  <xdr:twoCellAnchor>
    <xdr:from>
      <xdr:col>2</xdr:col>
      <xdr:colOff>18330</xdr:colOff>
      <xdr:row>1</xdr:row>
      <xdr:rowOff>224118</xdr:rowOff>
    </xdr:from>
    <xdr:to>
      <xdr:col>4</xdr:col>
      <xdr:colOff>13608</xdr:colOff>
      <xdr:row>4</xdr:row>
      <xdr:rowOff>67235</xdr:rowOff>
    </xdr:to>
    <xdr:sp macro="" textlink="">
      <xdr:nvSpPr>
        <xdr:cNvPr id="8" name="テキスト 56"/>
        <xdr:cNvSpPr txBox="1">
          <a:spLocks noChangeArrowheads="1"/>
        </xdr:cNvSpPr>
      </xdr:nvSpPr>
      <xdr:spPr bwMode="auto">
        <a:xfrm>
          <a:off x="4086866" y="591511"/>
          <a:ext cx="920563" cy="221076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負傷に起因する疾病</a:t>
          </a:r>
        </a:p>
      </xdr:txBody>
    </xdr:sp>
    <xdr:clientData/>
  </xdr:twoCellAnchor>
  <xdr:twoCellAnchor>
    <xdr:from>
      <xdr:col>6</xdr:col>
      <xdr:colOff>235324</xdr:colOff>
      <xdr:row>2</xdr:row>
      <xdr:rowOff>63872</xdr:rowOff>
    </xdr:from>
    <xdr:to>
      <xdr:col>7</xdr:col>
      <xdr:colOff>235324</xdr:colOff>
      <xdr:row>3</xdr:row>
      <xdr:rowOff>1805266</xdr:rowOff>
    </xdr:to>
    <xdr:sp macro="" textlink="">
      <xdr:nvSpPr>
        <xdr:cNvPr id="9" name="テキスト 63"/>
        <xdr:cNvSpPr txBox="1">
          <a:spLocks noChangeArrowheads="1"/>
        </xdr:cNvSpPr>
      </xdr:nvSpPr>
      <xdr:spPr bwMode="auto">
        <a:xfrm>
          <a:off x="5468471" y="668990"/>
          <a:ext cx="470647" cy="1898276"/>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有害光線による疾病</a:t>
          </a:r>
        </a:p>
      </xdr:txBody>
    </xdr:sp>
    <xdr:clientData/>
  </xdr:twoCellAnchor>
  <xdr:twoCellAnchor>
    <xdr:from>
      <xdr:col>8</xdr:col>
      <xdr:colOff>235323</xdr:colOff>
      <xdr:row>2</xdr:row>
      <xdr:rowOff>71156</xdr:rowOff>
    </xdr:from>
    <xdr:to>
      <xdr:col>9</xdr:col>
      <xdr:colOff>235323</xdr:colOff>
      <xdr:row>3</xdr:row>
      <xdr:rowOff>1916204</xdr:rowOff>
    </xdr:to>
    <xdr:sp macro="" textlink="">
      <xdr:nvSpPr>
        <xdr:cNvPr id="10" name="テキスト 65"/>
        <xdr:cNvSpPr txBox="1">
          <a:spLocks noChangeArrowheads="1"/>
        </xdr:cNvSpPr>
      </xdr:nvSpPr>
      <xdr:spPr bwMode="auto">
        <a:xfrm>
          <a:off x="6409764" y="676274"/>
          <a:ext cx="470647" cy="200193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電離放射線による疾病</a:t>
          </a:r>
        </a:p>
      </xdr:txBody>
    </xdr:sp>
    <xdr:clientData/>
  </xdr:twoCellAnchor>
  <xdr:twoCellAnchor>
    <xdr:from>
      <xdr:col>10</xdr:col>
      <xdr:colOff>233642</xdr:colOff>
      <xdr:row>1</xdr:row>
      <xdr:rowOff>231400</xdr:rowOff>
    </xdr:from>
    <xdr:to>
      <xdr:col>11</xdr:col>
      <xdr:colOff>224117</xdr:colOff>
      <xdr:row>4</xdr:row>
      <xdr:rowOff>40821</xdr:rowOff>
    </xdr:to>
    <xdr:sp macro="" textlink="">
      <xdr:nvSpPr>
        <xdr:cNvPr id="11" name="テキスト 88"/>
        <xdr:cNvSpPr txBox="1">
          <a:spLocks noChangeArrowheads="1"/>
        </xdr:cNvSpPr>
      </xdr:nvSpPr>
      <xdr:spPr bwMode="auto">
        <a:xfrm>
          <a:off x="7295749" y="598793"/>
          <a:ext cx="453118" cy="2177064"/>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異常気圧下における疾病</a:t>
          </a:r>
        </a:p>
      </xdr:txBody>
    </xdr:sp>
    <xdr:clientData/>
  </xdr:twoCellAnchor>
  <xdr:twoCellAnchor>
    <xdr:from>
      <xdr:col>12</xdr:col>
      <xdr:colOff>243168</xdr:colOff>
      <xdr:row>1</xdr:row>
      <xdr:rowOff>244848</xdr:rowOff>
    </xdr:from>
    <xdr:to>
      <xdr:col>13</xdr:col>
      <xdr:colOff>233643</xdr:colOff>
      <xdr:row>4</xdr:row>
      <xdr:rowOff>149678</xdr:rowOff>
    </xdr:to>
    <xdr:sp macro="" textlink="">
      <xdr:nvSpPr>
        <xdr:cNvPr id="12" name="テキスト 89"/>
        <xdr:cNvSpPr txBox="1">
          <a:spLocks noChangeArrowheads="1"/>
        </xdr:cNvSpPr>
      </xdr:nvSpPr>
      <xdr:spPr bwMode="auto">
        <a:xfrm>
          <a:off x="8230561" y="612241"/>
          <a:ext cx="453118" cy="2272473"/>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異常温度条件による疾病</a:t>
          </a:r>
        </a:p>
      </xdr:txBody>
    </xdr:sp>
    <xdr:clientData/>
  </xdr:twoCellAnchor>
  <xdr:twoCellAnchor>
    <xdr:from>
      <xdr:col>16</xdr:col>
      <xdr:colOff>224117</xdr:colOff>
      <xdr:row>2</xdr:row>
      <xdr:rowOff>87966</xdr:rowOff>
    </xdr:from>
    <xdr:to>
      <xdr:col>17</xdr:col>
      <xdr:colOff>214593</xdr:colOff>
      <xdr:row>3</xdr:row>
      <xdr:rowOff>1867460</xdr:rowOff>
    </xdr:to>
    <xdr:sp macro="" textlink="">
      <xdr:nvSpPr>
        <xdr:cNvPr id="13" name="テキスト 90"/>
        <xdr:cNvSpPr txBox="1">
          <a:spLocks noChangeArrowheads="1"/>
        </xdr:cNvSpPr>
      </xdr:nvSpPr>
      <xdr:spPr bwMode="auto">
        <a:xfrm>
          <a:off x="10163735" y="693084"/>
          <a:ext cx="461123" cy="1936376"/>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騒音による耳の疾病</a:t>
          </a:r>
        </a:p>
      </xdr:txBody>
    </xdr:sp>
    <xdr:clientData/>
  </xdr:twoCellAnchor>
  <xdr:twoCellAnchor>
    <xdr:from>
      <xdr:col>20</xdr:col>
      <xdr:colOff>268941</xdr:colOff>
      <xdr:row>2</xdr:row>
      <xdr:rowOff>11206</xdr:rowOff>
    </xdr:from>
    <xdr:to>
      <xdr:col>21</xdr:col>
      <xdr:colOff>212912</xdr:colOff>
      <xdr:row>3</xdr:row>
      <xdr:rowOff>1933575</xdr:rowOff>
    </xdr:to>
    <xdr:sp macro="" textlink="">
      <xdr:nvSpPr>
        <xdr:cNvPr id="14" name="テキスト 95"/>
        <xdr:cNvSpPr txBox="1">
          <a:spLocks noChangeArrowheads="1"/>
        </xdr:cNvSpPr>
      </xdr:nvSpPr>
      <xdr:spPr bwMode="auto">
        <a:xfrm>
          <a:off x="12022791" y="620806"/>
          <a:ext cx="410696" cy="2084294"/>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疾患と内臓脱</a:t>
          </a:r>
        </a:p>
        <a:p>
          <a:pPr algn="l" rtl="0">
            <a:lnSpc>
              <a:spcPts val="1100"/>
            </a:lnSpc>
            <a:defRPr sz="1000"/>
          </a:pPr>
          <a:r>
            <a:rPr lang="ja-JP" altLang="en-US" sz="1100" b="0" i="0" strike="noStrike">
              <a:solidFill>
                <a:srgbClr val="000000"/>
              </a:solidFill>
              <a:latin typeface="ＭＳ 明朝"/>
              <a:ea typeface="ＭＳ 明朝"/>
            </a:rPr>
            <a:t> 重激業務による運動器</a:t>
          </a:r>
        </a:p>
      </xdr:txBody>
    </xdr:sp>
    <xdr:clientData/>
  </xdr:twoCellAnchor>
  <xdr:twoCellAnchor>
    <xdr:from>
      <xdr:col>26</xdr:col>
      <xdr:colOff>212912</xdr:colOff>
      <xdr:row>2</xdr:row>
      <xdr:rowOff>67235</xdr:rowOff>
    </xdr:from>
    <xdr:to>
      <xdr:col>27</xdr:col>
      <xdr:colOff>323850</xdr:colOff>
      <xdr:row>3</xdr:row>
      <xdr:rowOff>1867482</xdr:rowOff>
    </xdr:to>
    <xdr:sp macro="" textlink="">
      <xdr:nvSpPr>
        <xdr:cNvPr id="16" name="テキスト 98"/>
        <xdr:cNvSpPr txBox="1">
          <a:spLocks noChangeArrowheads="1"/>
        </xdr:cNvSpPr>
      </xdr:nvSpPr>
      <xdr:spPr bwMode="auto">
        <a:xfrm>
          <a:off x="14859000" y="672353"/>
          <a:ext cx="581585" cy="1947582"/>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頸肩腕症候群</a:t>
          </a:r>
        </a:p>
        <a:p>
          <a:pPr algn="l" rtl="0">
            <a:lnSpc>
              <a:spcPts val="1100"/>
            </a:lnSpc>
            <a:defRPr sz="1000"/>
          </a:pPr>
          <a:r>
            <a:rPr lang="ja-JP" altLang="en-US" sz="1100" b="0" i="0" strike="noStrike">
              <a:solidFill>
                <a:srgbClr val="000000"/>
              </a:solidFill>
              <a:latin typeface="ＭＳ 明朝"/>
              <a:ea typeface="ＭＳ 明朝"/>
            </a:rPr>
            <a:t> 手指前腕の障害及び</a:t>
          </a:r>
        </a:p>
      </xdr:txBody>
    </xdr:sp>
    <xdr:clientData/>
  </xdr:twoCellAnchor>
  <xdr:twoCellAnchor>
    <xdr:from>
      <xdr:col>32</xdr:col>
      <xdr:colOff>249650</xdr:colOff>
      <xdr:row>1</xdr:row>
      <xdr:rowOff>224837</xdr:rowOff>
    </xdr:from>
    <xdr:to>
      <xdr:col>33</xdr:col>
      <xdr:colOff>249649</xdr:colOff>
      <xdr:row>3</xdr:row>
      <xdr:rowOff>1789681</xdr:rowOff>
    </xdr:to>
    <xdr:sp macro="" textlink="">
      <xdr:nvSpPr>
        <xdr:cNvPr id="17" name="テキスト 101"/>
        <xdr:cNvSpPr txBox="1">
          <a:spLocks noChangeArrowheads="1"/>
        </xdr:cNvSpPr>
      </xdr:nvSpPr>
      <xdr:spPr bwMode="auto">
        <a:xfrm>
          <a:off x="17489900" y="592230"/>
          <a:ext cx="462642" cy="1963511"/>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200" b="0" i="0" strike="noStrike">
              <a:solidFill>
                <a:srgbClr val="000000"/>
              </a:solidFill>
              <a:latin typeface="ＭＳ 明朝"/>
              <a:ea typeface="ＭＳ 明朝"/>
            </a:rPr>
            <a:t>   （がんを除く）</a:t>
          </a:r>
        </a:p>
        <a:p>
          <a:pPr algn="l" rtl="0">
            <a:lnSpc>
              <a:spcPts val="1000"/>
            </a:lnSpc>
            <a:defRPr sz="1000"/>
          </a:pPr>
          <a:r>
            <a:rPr lang="ja-JP" altLang="en-US" sz="1200" b="0" i="0" strike="noStrike">
              <a:solidFill>
                <a:srgbClr val="000000"/>
              </a:solidFill>
              <a:latin typeface="ＭＳ 明朝"/>
              <a:ea typeface="ＭＳ 明朝"/>
            </a:rPr>
            <a:t>化学物質による疾病</a:t>
          </a:r>
        </a:p>
      </xdr:txBody>
    </xdr:sp>
    <xdr:clientData/>
  </xdr:twoCellAnchor>
  <xdr:twoCellAnchor>
    <xdr:from>
      <xdr:col>37</xdr:col>
      <xdr:colOff>13607</xdr:colOff>
      <xdr:row>2</xdr:row>
      <xdr:rowOff>35221</xdr:rowOff>
    </xdr:from>
    <xdr:to>
      <xdr:col>38</xdr:col>
      <xdr:colOff>449036</xdr:colOff>
      <xdr:row>3</xdr:row>
      <xdr:rowOff>1821658</xdr:rowOff>
    </xdr:to>
    <xdr:sp macro="" textlink="">
      <xdr:nvSpPr>
        <xdr:cNvPr id="18" name="テキスト 102"/>
        <xdr:cNvSpPr txBox="1">
          <a:spLocks noChangeArrowheads="1"/>
        </xdr:cNvSpPr>
      </xdr:nvSpPr>
      <xdr:spPr bwMode="auto">
        <a:xfrm>
          <a:off x="20313763" y="642440"/>
          <a:ext cx="899773" cy="1953124"/>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電離放射線によるがん</a:t>
          </a:r>
        </a:p>
      </xdr:txBody>
    </xdr:sp>
    <xdr:clientData/>
  </xdr:twoCellAnchor>
  <xdr:twoCellAnchor>
    <xdr:from>
      <xdr:col>39</xdr:col>
      <xdr:colOff>0</xdr:colOff>
      <xdr:row>2</xdr:row>
      <xdr:rowOff>44823</xdr:rowOff>
    </xdr:from>
    <xdr:to>
      <xdr:col>41</xdr:col>
      <xdr:colOff>0</xdr:colOff>
      <xdr:row>3</xdr:row>
      <xdr:rowOff>1845048</xdr:rowOff>
    </xdr:to>
    <xdr:sp macro="" textlink="">
      <xdr:nvSpPr>
        <xdr:cNvPr id="19" name="テキスト 103"/>
        <xdr:cNvSpPr txBox="1">
          <a:spLocks noChangeArrowheads="1"/>
        </xdr:cNvSpPr>
      </xdr:nvSpPr>
      <xdr:spPr bwMode="auto">
        <a:xfrm>
          <a:off x="20478750" y="657144"/>
          <a:ext cx="925286" cy="1963511"/>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化学物質によるがん</a:t>
          </a:r>
        </a:p>
      </xdr:txBody>
    </xdr:sp>
    <xdr:clientData/>
  </xdr:twoCellAnchor>
  <xdr:twoCellAnchor>
    <xdr:from>
      <xdr:col>41</xdr:col>
      <xdr:colOff>194502</xdr:colOff>
      <xdr:row>1</xdr:row>
      <xdr:rowOff>176894</xdr:rowOff>
    </xdr:from>
    <xdr:to>
      <xdr:col>42</xdr:col>
      <xdr:colOff>194502</xdr:colOff>
      <xdr:row>4</xdr:row>
      <xdr:rowOff>95251</xdr:rowOff>
    </xdr:to>
    <xdr:sp macro="" textlink="">
      <xdr:nvSpPr>
        <xdr:cNvPr id="20" name="テキスト 104"/>
        <xdr:cNvSpPr txBox="1">
          <a:spLocks noChangeArrowheads="1"/>
        </xdr:cNvSpPr>
      </xdr:nvSpPr>
      <xdr:spPr bwMode="auto">
        <a:xfrm>
          <a:off x="22352033" y="545988"/>
          <a:ext cx="464344" cy="2287701"/>
        </a:xfrm>
        <a:prstGeom prst="rect">
          <a:avLst/>
        </a:prstGeom>
        <a:noFill/>
        <a:ln w="1">
          <a:noFill/>
          <a:miter lim="800000"/>
          <a:headEnd/>
          <a:tailEnd/>
        </a:ln>
      </xdr:spPr>
      <xdr:txBody>
        <a:bodyPr vertOverflow="clip" vert="wordArtVertRtl" wrap="square" lIns="27432" tIns="0" rIns="27432" bIns="0" anchor="ctr" upright="1"/>
        <a:lstStyle/>
        <a:p>
          <a:pPr algn="ctr" rtl="0">
            <a:lnSpc>
              <a:spcPts val="1200"/>
            </a:lnSpc>
            <a:defRPr sz="1000"/>
          </a:pPr>
          <a:r>
            <a:rPr lang="ja-JP" altLang="en-US" sz="1100" b="0" i="0" strike="noStrike">
              <a:solidFill>
                <a:srgbClr val="000000"/>
              </a:solidFill>
              <a:latin typeface="ＭＳ 明朝"/>
              <a:ea typeface="ＭＳ 明朝"/>
            </a:rPr>
            <a:t> 　　　よるがん  </a:t>
          </a:r>
          <a:endParaRPr lang="en-US" altLang="ja-JP" sz="1100" b="0" i="0" strike="noStrike">
            <a:solidFill>
              <a:srgbClr val="000000"/>
            </a:solidFill>
            <a:latin typeface="ＭＳ 明朝"/>
            <a:ea typeface="ＭＳ 明朝"/>
          </a:endParaRPr>
        </a:p>
        <a:p>
          <a:pPr algn="ctr" rtl="0">
            <a:defRPr sz="1000"/>
          </a:pPr>
          <a:r>
            <a:rPr lang="ja-JP" altLang="en-US" sz="1100" b="0" i="0" strike="noStrike">
              <a:solidFill>
                <a:srgbClr val="000000"/>
              </a:solidFill>
              <a:latin typeface="ＭＳ 明朝"/>
              <a:ea typeface="ＭＳ 明朝"/>
            </a:rPr>
            <a:t>以外の原因に</a:t>
          </a:r>
          <a:endParaRPr lang="en-US" altLang="ja-JP" sz="1100" b="0" i="0" strike="noStrike">
            <a:solidFill>
              <a:srgbClr val="000000"/>
            </a:solidFill>
            <a:latin typeface="ＭＳ 明朝"/>
            <a:ea typeface="ＭＳ 明朝"/>
          </a:endParaRPr>
        </a:p>
      </xdr:txBody>
    </xdr:sp>
    <xdr:clientData/>
  </xdr:twoCellAnchor>
  <xdr:twoCellAnchor>
    <xdr:from>
      <xdr:col>42</xdr:col>
      <xdr:colOff>449035</xdr:colOff>
      <xdr:row>1</xdr:row>
      <xdr:rowOff>190500</xdr:rowOff>
    </xdr:from>
    <xdr:to>
      <xdr:col>45</xdr:col>
      <xdr:colOff>13606</xdr:colOff>
      <xdr:row>4</xdr:row>
      <xdr:rowOff>149678</xdr:rowOff>
    </xdr:to>
    <xdr:sp macro="" textlink="">
      <xdr:nvSpPr>
        <xdr:cNvPr id="21" name="テキスト 105"/>
        <xdr:cNvSpPr txBox="1">
          <a:spLocks noChangeArrowheads="1"/>
        </xdr:cNvSpPr>
      </xdr:nvSpPr>
      <xdr:spPr bwMode="auto">
        <a:xfrm>
          <a:off x="22315714" y="557893"/>
          <a:ext cx="952499" cy="2326821"/>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strike="noStrike">
              <a:solidFill>
                <a:srgbClr val="000000"/>
              </a:solidFill>
              <a:latin typeface="ＭＳ 明朝" pitchFamily="17" charset="-128"/>
              <a:ea typeface="ＭＳ 明朝" pitchFamily="17" charset="-128"/>
              <a:cs typeface="+mn-cs"/>
            </a:rPr>
            <a:t>　脳血管疾患・心臓疾患等</a:t>
          </a:r>
          <a:endParaRPr lang="en-US" altLang="ja-JP" sz="1100" b="0" i="0" strike="noStrike">
            <a:solidFill>
              <a:srgbClr val="000000"/>
            </a:solidFill>
            <a:latin typeface="ＭＳ 明朝" pitchFamily="17" charset="-128"/>
            <a:ea typeface="ＭＳ 明朝" pitchFamily="17"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strike="noStrike">
              <a:solidFill>
                <a:srgbClr val="000000"/>
              </a:solidFill>
              <a:latin typeface="ＭＳ 明朝" pitchFamily="17" charset="-128"/>
              <a:ea typeface="ＭＳ 明朝" pitchFamily="17" charset="-128"/>
              <a:cs typeface="+mn-cs"/>
            </a:rPr>
            <a:t>過重な業務による</a:t>
          </a:r>
          <a:endParaRPr lang="ja-JP" altLang="ja-JP" sz="1100" b="0" i="0" strike="noStrike">
            <a:solidFill>
              <a:srgbClr val="000000"/>
            </a:solidFill>
            <a:latin typeface="ＭＳ 明朝" pitchFamily="17" charset="-128"/>
            <a:ea typeface="ＭＳ 明朝" pitchFamily="17" charset="-128"/>
            <a:cs typeface="+mn-cs"/>
          </a:endParaRPr>
        </a:p>
      </xdr:txBody>
    </xdr:sp>
    <xdr:clientData/>
  </xdr:twoCellAnchor>
  <xdr:twoCellAnchor>
    <xdr:from>
      <xdr:col>49</xdr:col>
      <xdr:colOff>312084</xdr:colOff>
      <xdr:row>2</xdr:row>
      <xdr:rowOff>107260</xdr:rowOff>
    </xdr:from>
    <xdr:to>
      <xdr:col>50</xdr:col>
      <xdr:colOff>302559</xdr:colOff>
      <xdr:row>3</xdr:row>
      <xdr:rowOff>1646466</xdr:rowOff>
    </xdr:to>
    <xdr:sp macro="" textlink="">
      <xdr:nvSpPr>
        <xdr:cNvPr id="22" name="テキスト 106"/>
        <xdr:cNvSpPr txBox="1">
          <a:spLocks noChangeArrowheads="1"/>
        </xdr:cNvSpPr>
      </xdr:nvSpPr>
      <xdr:spPr bwMode="auto">
        <a:xfrm>
          <a:off x="26124834" y="719581"/>
          <a:ext cx="630011" cy="1702492"/>
        </a:xfrm>
        <a:prstGeom prst="rect">
          <a:avLst/>
        </a:prstGeom>
        <a:noFill/>
        <a:ln w="1">
          <a:noFill/>
          <a:miter lim="800000"/>
          <a:headEnd/>
          <a:tailEnd/>
        </a:ln>
      </xdr:spPr>
      <xdr:txBody>
        <a:bodyPr vertOverflow="clip" vert="wordArtVertRtl" wrap="square" lIns="27432" tIns="0" rIns="27432" bIns="0" anchor="ctr" upright="1"/>
        <a:lstStyle/>
        <a:p>
          <a:pPr algn="dist" rtl="0">
            <a:defRPr sz="1000"/>
          </a:pPr>
          <a:r>
            <a:rPr lang="ja-JP" altLang="en-US" sz="1200" b="0" i="0" strike="noStrike">
              <a:solidFill>
                <a:srgbClr val="000000"/>
              </a:solidFill>
              <a:latin typeface="ＭＳ 明朝"/>
              <a:ea typeface="ＭＳ 明朝"/>
            </a:rPr>
            <a:t>合計</a:t>
          </a:r>
        </a:p>
      </xdr:txBody>
    </xdr:sp>
    <xdr:clientData/>
  </xdr:twoCellAnchor>
  <xdr:twoCellAnchor>
    <xdr:from>
      <xdr:col>45</xdr:col>
      <xdr:colOff>0</xdr:colOff>
      <xdr:row>1</xdr:row>
      <xdr:rowOff>204107</xdr:rowOff>
    </xdr:from>
    <xdr:to>
      <xdr:col>47</xdr:col>
      <xdr:colOff>0</xdr:colOff>
      <xdr:row>4</xdr:row>
      <xdr:rowOff>285749</xdr:rowOff>
    </xdr:to>
    <xdr:sp macro="" textlink="">
      <xdr:nvSpPr>
        <xdr:cNvPr id="23" name="テキスト 105"/>
        <xdr:cNvSpPr txBox="1">
          <a:spLocks noChangeArrowheads="1"/>
        </xdr:cNvSpPr>
      </xdr:nvSpPr>
      <xdr:spPr bwMode="auto">
        <a:xfrm>
          <a:off x="23254607" y="571500"/>
          <a:ext cx="925286" cy="2449285"/>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a:effectLst/>
              <a:latin typeface="ＭＳ 明朝" pitchFamily="17" charset="-128"/>
              <a:ea typeface="ＭＳ 明朝" pitchFamily="17" charset="-128"/>
              <a:cs typeface="+mn-cs"/>
            </a:rPr>
            <a:t>　　　</a:t>
          </a:r>
          <a:r>
            <a:rPr lang="ja-JP" altLang="ja-JP" sz="1100" b="0" i="0">
              <a:effectLst/>
              <a:latin typeface="ＭＳ 明朝" pitchFamily="17" charset="-128"/>
              <a:ea typeface="ＭＳ 明朝" pitchFamily="17" charset="-128"/>
              <a:cs typeface="+mn-cs"/>
            </a:rPr>
            <a:t>業務による精神障害</a:t>
          </a:r>
          <a:endParaRPr lang="en-US" altLang="ja-JP" sz="1100" b="0" i="0">
            <a:latin typeface="ＭＳ 明朝" pitchFamily="17" charset="-128"/>
            <a:ea typeface="ＭＳ 明朝" pitchFamily="17"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a:latin typeface="ＭＳ 明朝" pitchFamily="17" charset="-128"/>
              <a:ea typeface="ＭＳ 明朝" pitchFamily="17" charset="-128"/>
              <a:cs typeface="+mn-cs"/>
            </a:rPr>
            <a:t>強い心理的負荷を伴う</a:t>
          </a:r>
          <a:endParaRPr lang="en-US" altLang="ja-JP" sz="1100" b="0" i="0">
            <a:latin typeface="ＭＳ 明朝" pitchFamily="17" charset="-128"/>
            <a:ea typeface="ＭＳ 明朝" pitchFamily="17" charset="-128"/>
            <a:cs typeface="+mn-cs"/>
          </a:endParaRPr>
        </a:p>
      </xdr:txBody>
    </xdr:sp>
    <xdr:clientData/>
  </xdr:twoCellAnchor>
  <xdr:twoCellAnchor>
    <xdr:from>
      <xdr:col>4</xdr:col>
      <xdr:colOff>254000</xdr:colOff>
      <xdr:row>3</xdr:row>
      <xdr:rowOff>12700</xdr:rowOff>
    </xdr:from>
    <xdr:to>
      <xdr:col>5</xdr:col>
      <xdr:colOff>254000</xdr:colOff>
      <xdr:row>4</xdr:row>
      <xdr:rowOff>0</xdr:rowOff>
    </xdr:to>
    <xdr:sp macro="" textlink="">
      <xdr:nvSpPr>
        <xdr:cNvPr id="25" name="テキスト 63"/>
        <xdr:cNvSpPr txBox="1">
          <a:spLocks noChangeArrowheads="1"/>
        </xdr:cNvSpPr>
      </xdr:nvSpPr>
      <xdr:spPr bwMode="auto">
        <a:xfrm>
          <a:off x="4540250" y="784225"/>
          <a:ext cx="466725" cy="19494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うち腰痛（災害性腰痛）</a:t>
          </a:r>
        </a:p>
      </xdr:txBody>
    </xdr:sp>
    <xdr:clientData/>
  </xdr:twoCellAnchor>
  <xdr:twoCellAnchor>
    <xdr:from>
      <xdr:col>24</xdr:col>
      <xdr:colOff>230529</xdr:colOff>
      <xdr:row>2</xdr:row>
      <xdr:rowOff>49134</xdr:rowOff>
    </xdr:from>
    <xdr:to>
      <xdr:col>25</xdr:col>
      <xdr:colOff>230529</xdr:colOff>
      <xdr:row>3</xdr:row>
      <xdr:rowOff>1834230</xdr:rowOff>
    </xdr:to>
    <xdr:sp macro="" textlink="">
      <xdr:nvSpPr>
        <xdr:cNvPr id="26" name="テキスト 97"/>
        <xdr:cNvSpPr txBox="1">
          <a:spLocks noChangeArrowheads="1"/>
        </xdr:cNvSpPr>
      </xdr:nvSpPr>
      <xdr:spPr bwMode="auto">
        <a:xfrm>
          <a:off x="14477208" y="661455"/>
          <a:ext cx="462642" cy="1948382"/>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50" b="0" i="0" strike="noStrike">
              <a:solidFill>
                <a:srgbClr val="000000"/>
              </a:solidFill>
              <a:latin typeface="ＭＳ 明朝"/>
              <a:ea typeface="ＭＳ 明朝"/>
            </a:rPr>
            <a:t> </a:t>
          </a:r>
          <a:r>
            <a:rPr lang="ja-JP" altLang="en-US" sz="1200" b="0" i="0" strike="noStrike">
              <a:solidFill>
                <a:srgbClr val="000000"/>
              </a:solidFill>
              <a:latin typeface="ＭＳ 明朝"/>
              <a:ea typeface="ＭＳ 明朝"/>
            </a:rPr>
            <a:t>振動障害</a:t>
          </a:r>
        </a:p>
      </xdr:txBody>
    </xdr:sp>
    <xdr:clientData/>
  </xdr:twoCellAnchor>
  <xdr:twoCellAnchor>
    <xdr:from>
      <xdr:col>30</xdr:col>
      <xdr:colOff>225797</xdr:colOff>
      <xdr:row>1</xdr:row>
      <xdr:rowOff>99173</xdr:rowOff>
    </xdr:from>
    <xdr:to>
      <xdr:col>31</xdr:col>
      <xdr:colOff>225797</xdr:colOff>
      <xdr:row>3</xdr:row>
      <xdr:rowOff>1746998</xdr:rowOff>
    </xdr:to>
    <xdr:sp macro="" textlink="">
      <xdr:nvSpPr>
        <xdr:cNvPr id="27" name="テキスト 97"/>
        <xdr:cNvSpPr txBox="1">
          <a:spLocks noChangeArrowheads="1"/>
        </xdr:cNvSpPr>
      </xdr:nvSpPr>
      <xdr:spPr bwMode="auto">
        <a:xfrm>
          <a:off x="16754473" y="468967"/>
          <a:ext cx="470648" cy="2040031"/>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酸素欠乏症</a:t>
          </a:r>
        </a:p>
      </xdr:txBody>
    </xdr:sp>
    <xdr:clientData/>
  </xdr:twoCellAnchor>
  <xdr:twoCellAnchor>
    <xdr:from>
      <xdr:col>35</xdr:col>
      <xdr:colOff>237004</xdr:colOff>
      <xdr:row>1</xdr:row>
      <xdr:rowOff>103094</xdr:rowOff>
    </xdr:from>
    <xdr:to>
      <xdr:col>36</xdr:col>
      <xdr:colOff>225797</xdr:colOff>
      <xdr:row>3</xdr:row>
      <xdr:rowOff>1907240</xdr:rowOff>
    </xdr:to>
    <xdr:sp macro="" textlink="">
      <xdr:nvSpPr>
        <xdr:cNvPr id="28" name="テキスト 102"/>
        <xdr:cNvSpPr txBox="1">
          <a:spLocks noChangeArrowheads="1"/>
        </xdr:cNvSpPr>
      </xdr:nvSpPr>
      <xdr:spPr bwMode="auto">
        <a:xfrm>
          <a:off x="19118916" y="472888"/>
          <a:ext cx="459440" cy="2196352"/>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a:ea typeface="ＭＳ 明朝"/>
            </a:rPr>
            <a:t> 病原体による疾病</a:t>
          </a:r>
          <a:endParaRPr lang="en-US" altLang="ja-JP" sz="1100" b="0" i="0" strike="noStrike">
            <a:solidFill>
              <a:srgbClr val="000000"/>
            </a:solidFill>
            <a:latin typeface="ＭＳ 明朝"/>
            <a:ea typeface="ＭＳ 明朝"/>
          </a:endParaRPr>
        </a:p>
      </xdr:txBody>
    </xdr:sp>
    <xdr:clientData/>
  </xdr:twoCellAnchor>
  <xdr:twoCellAnchor>
    <xdr:from>
      <xdr:col>14</xdr:col>
      <xdr:colOff>244849</xdr:colOff>
      <xdr:row>3</xdr:row>
      <xdr:rowOff>11206</xdr:rowOff>
    </xdr:from>
    <xdr:to>
      <xdr:col>15</xdr:col>
      <xdr:colOff>235324</xdr:colOff>
      <xdr:row>4</xdr:row>
      <xdr:rowOff>11206</xdr:rowOff>
    </xdr:to>
    <xdr:sp macro="" textlink="">
      <xdr:nvSpPr>
        <xdr:cNvPr id="29" name="テキスト 89"/>
        <xdr:cNvSpPr txBox="1">
          <a:spLocks noChangeArrowheads="1"/>
        </xdr:cNvSpPr>
      </xdr:nvSpPr>
      <xdr:spPr bwMode="auto">
        <a:xfrm>
          <a:off x="9198349" y="782731"/>
          <a:ext cx="457200" cy="19621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0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うち熱中症</a:t>
          </a:r>
        </a:p>
      </xdr:txBody>
    </xdr:sp>
    <xdr:clientData/>
  </xdr:twoCellAnchor>
  <xdr:twoCellAnchor>
    <xdr:from>
      <xdr:col>33</xdr:col>
      <xdr:colOff>445593</xdr:colOff>
      <xdr:row>1</xdr:row>
      <xdr:rowOff>235723</xdr:rowOff>
    </xdr:from>
    <xdr:to>
      <xdr:col>34</xdr:col>
      <xdr:colOff>445592</xdr:colOff>
      <xdr:row>4</xdr:row>
      <xdr:rowOff>68035</xdr:rowOff>
    </xdr:to>
    <xdr:sp macro="" textlink="">
      <xdr:nvSpPr>
        <xdr:cNvPr id="30" name="テキスト 101"/>
        <xdr:cNvSpPr txBox="1">
          <a:spLocks noChangeArrowheads="1"/>
        </xdr:cNvSpPr>
      </xdr:nvSpPr>
      <xdr:spPr bwMode="auto">
        <a:xfrm>
          <a:off x="18148486" y="603116"/>
          <a:ext cx="462642" cy="2199955"/>
        </a:xfrm>
        <a:prstGeom prst="rect">
          <a:avLst/>
        </a:prstGeom>
        <a:noFill/>
        <a:ln w="1">
          <a:noFill/>
          <a:miter lim="800000"/>
          <a:headEnd/>
          <a:tailEnd/>
        </a:ln>
      </xdr:spPr>
      <xdr:txBody>
        <a:bodyPr vertOverflow="clip" vert="wordArtVertRtl" wrap="square" lIns="27432" tIns="0" rIns="27432" bIns="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1100" b="0" i="0">
              <a:effectLst/>
              <a:latin typeface="ＭＳ 明朝" panose="02020609040205080304" pitchFamily="17" charset="-128"/>
              <a:ea typeface="ＭＳ 明朝" panose="02020609040205080304" pitchFamily="17" charset="-128"/>
              <a:cs typeface="+mn-cs"/>
            </a:rPr>
            <a:t>      </a:t>
          </a:r>
          <a:r>
            <a:rPr lang="ja-JP" altLang="ja-JP" sz="1100" b="0" i="0">
              <a:effectLst/>
              <a:latin typeface="ＭＳ 明朝" panose="02020609040205080304" pitchFamily="17" charset="-128"/>
              <a:ea typeface="ＭＳ 明朝" panose="02020609040205080304" pitchFamily="17" charset="-128"/>
              <a:cs typeface="+mn-cs"/>
            </a:rPr>
            <a:t>（休業のみ）</a:t>
          </a:r>
          <a:endParaRPr lang="ja-JP" altLang="ja-JP" sz="1100">
            <a:effectLst/>
            <a:latin typeface="ＭＳ 明朝" panose="02020609040205080304" pitchFamily="17" charset="-128"/>
            <a:ea typeface="ＭＳ 明朝" panose="02020609040205080304" pitchFamily="17" charset="-128"/>
          </a:endParaRPr>
        </a:p>
        <a:p>
          <a:pPr algn="l" rtl="0">
            <a:lnSpc>
              <a:spcPts val="1100"/>
            </a:lnSpc>
            <a:defRPr sz="1000"/>
          </a:pPr>
          <a:r>
            <a:rPr lang="ja-JP" altLang="en-US" sz="1100" b="0" i="0" strike="noStrike">
              <a:solidFill>
                <a:srgbClr val="000000"/>
              </a:solidFill>
              <a:latin typeface="ＭＳ 明朝" panose="02020609040205080304" pitchFamily="17" charset="-128"/>
              <a:ea typeface="ＭＳ 明朝" panose="02020609040205080304" pitchFamily="17" charset="-128"/>
            </a:rPr>
            <a:t>じん肺症及びじん肺合併症</a:t>
          </a:r>
          <a:endParaRPr lang="en-US" altLang="ja-JP" sz="110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22</xdr:col>
      <xdr:colOff>222438</xdr:colOff>
      <xdr:row>2</xdr:row>
      <xdr:rowOff>147516</xdr:rowOff>
    </xdr:from>
    <xdr:to>
      <xdr:col>23</xdr:col>
      <xdr:colOff>212913</xdr:colOff>
      <xdr:row>4</xdr:row>
      <xdr:rowOff>108856</xdr:rowOff>
    </xdr:to>
    <xdr:sp macro="" textlink="">
      <xdr:nvSpPr>
        <xdr:cNvPr id="15" name="テキスト 96"/>
        <xdr:cNvSpPr txBox="1">
          <a:spLocks noChangeArrowheads="1"/>
        </xdr:cNvSpPr>
      </xdr:nvSpPr>
      <xdr:spPr bwMode="auto">
        <a:xfrm>
          <a:off x="12836259" y="759837"/>
          <a:ext cx="453118" cy="208405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1100" b="0" i="0" strike="noStrike">
              <a:solidFill>
                <a:srgbClr val="000000"/>
              </a:solidFill>
              <a:latin typeface="ＭＳ 明朝" panose="02020609040205080304" pitchFamily="17" charset="-128"/>
              <a:ea typeface="ＭＳ 明朝" panose="02020609040205080304" pitchFamily="17" charset="-128"/>
            </a:rPr>
            <a:t>     </a:t>
          </a:r>
          <a:r>
            <a:rPr lang="ja-JP" altLang="ja-JP" sz="1100" b="0" i="0">
              <a:effectLst/>
              <a:latin typeface="ＭＳ 明朝" panose="02020609040205080304" pitchFamily="17" charset="-128"/>
              <a:ea typeface="ＭＳ 明朝" panose="02020609040205080304" pitchFamily="17" charset="-128"/>
              <a:cs typeface="+mn-cs"/>
            </a:rPr>
            <a:t>業務上の</a:t>
          </a:r>
          <a:r>
            <a:rPr lang="ja-JP" altLang="en-US" sz="1100" b="0" i="0" strike="noStrike">
              <a:solidFill>
                <a:srgbClr val="000000"/>
              </a:solidFill>
              <a:latin typeface="ＭＳ 明朝" panose="02020609040205080304" pitchFamily="17" charset="-128"/>
              <a:ea typeface="ＭＳ 明朝" panose="02020609040205080304" pitchFamily="17" charset="-128"/>
            </a:rPr>
            <a:t>腰痛</a:t>
          </a:r>
        </a:p>
        <a:p>
          <a:pPr algn="l" rtl="0">
            <a:lnSpc>
              <a:spcPts val="1200"/>
            </a:lnSpc>
            <a:defRPr sz="1000"/>
          </a:pPr>
          <a:r>
            <a:rPr lang="ja-JP" altLang="en-US" sz="1100" b="0" i="0" strike="noStrike">
              <a:solidFill>
                <a:srgbClr val="000000"/>
              </a:solidFill>
              <a:latin typeface="ＭＳ 明朝" panose="02020609040205080304" pitchFamily="17" charset="-128"/>
              <a:ea typeface="ＭＳ 明朝" panose="02020609040205080304" pitchFamily="17" charset="-128"/>
            </a:rPr>
            <a:t>負傷によらない</a:t>
          </a:r>
        </a:p>
      </xdr:txBody>
    </xdr:sp>
    <xdr:clientData/>
  </xdr:twoCellAnchor>
  <xdr:twoCellAnchor>
    <xdr:from>
      <xdr:col>47</xdr:col>
      <xdr:colOff>27214</xdr:colOff>
      <xdr:row>2</xdr:row>
      <xdr:rowOff>38100</xdr:rowOff>
    </xdr:from>
    <xdr:to>
      <xdr:col>49</xdr:col>
      <xdr:colOff>0</xdr:colOff>
      <xdr:row>4</xdr:row>
      <xdr:rowOff>40821</xdr:rowOff>
    </xdr:to>
    <xdr:sp macro="" textlink="">
      <xdr:nvSpPr>
        <xdr:cNvPr id="24" name="テキスト 105"/>
        <xdr:cNvSpPr txBox="1">
          <a:spLocks noChangeArrowheads="1"/>
        </xdr:cNvSpPr>
      </xdr:nvSpPr>
      <xdr:spPr bwMode="auto">
        <a:xfrm>
          <a:off x="24207107" y="650421"/>
          <a:ext cx="898072" cy="2125436"/>
        </a:xfrm>
        <a:prstGeom prst="rect">
          <a:avLst/>
        </a:prstGeom>
        <a:noFill/>
        <a:ln w="1">
          <a:noFill/>
          <a:miter lim="800000"/>
          <a:headEnd/>
          <a:tailEnd/>
        </a:ln>
      </xdr:spPr>
      <xdr:txBody>
        <a:bodyPr vertOverflow="clip" vert="wordArtVertRtl" wrap="square" lIns="27432" tIns="0" rIns="27432" bIns="0" anchor="ctr" upright="1"/>
        <a:lstStyle/>
        <a:p>
          <a:pPr algn="l" rtl="0">
            <a:lnSpc>
              <a:spcPts val="1100"/>
            </a:lnSpc>
            <a:defRPr sz="1000"/>
          </a:pPr>
          <a:r>
            <a:rPr lang="ja-JP" altLang="en-US" sz="1100" b="0" i="0" strike="noStrike">
              <a:solidFill>
                <a:srgbClr val="000000"/>
              </a:solidFill>
              <a:latin typeface="ＭＳ 明朝" pitchFamily="17" charset="-128"/>
              <a:ea typeface="ＭＳ 明朝" pitchFamily="17" charset="-128"/>
            </a:rPr>
            <a:t>   </a:t>
          </a:r>
          <a:r>
            <a:rPr lang="ja-JP" altLang="ja-JP" sz="1100" b="0" i="0">
              <a:effectLst/>
              <a:latin typeface="ＭＳ 明朝" pitchFamily="17" charset="-128"/>
              <a:ea typeface="ＭＳ 明朝" pitchFamily="17" charset="-128"/>
              <a:cs typeface="+mn-cs"/>
            </a:rPr>
            <a:t>こと</a:t>
          </a:r>
          <a:r>
            <a:rPr lang="ja-JP" altLang="en-US" sz="1100" b="0" i="0" strike="noStrike">
              <a:solidFill>
                <a:srgbClr val="000000"/>
              </a:solidFill>
              <a:latin typeface="ＭＳ 明朝" pitchFamily="17" charset="-128"/>
              <a:ea typeface="ＭＳ 明朝" pitchFamily="17" charset="-128"/>
            </a:rPr>
            <a:t>の明らかな疾病</a:t>
          </a:r>
        </a:p>
        <a:p>
          <a:pPr algn="l" rtl="0">
            <a:defRPr sz="1000"/>
          </a:pPr>
          <a:r>
            <a:rPr lang="ja-JP" altLang="en-US" sz="1100" b="0" i="0" strike="noStrike">
              <a:solidFill>
                <a:srgbClr val="000000"/>
              </a:solidFill>
              <a:latin typeface="ＭＳ 明朝" pitchFamily="17" charset="-128"/>
              <a:ea typeface="ＭＳ 明朝" pitchFamily="17" charset="-128"/>
            </a:rPr>
            <a:t>その他の業務に起因する</a:t>
          </a:r>
        </a:p>
      </xdr:txBody>
    </xdr:sp>
    <xdr:clientData/>
  </xdr:twoCellAnchor>
  <xdr:twoCellAnchor>
    <xdr:from>
      <xdr:col>18</xdr:col>
      <xdr:colOff>214511</xdr:colOff>
      <xdr:row>2</xdr:row>
      <xdr:rowOff>63232</xdr:rowOff>
    </xdr:from>
    <xdr:to>
      <xdr:col>19</xdr:col>
      <xdr:colOff>701895</xdr:colOff>
      <xdr:row>3</xdr:row>
      <xdr:rowOff>2682280</xdr:rowOff>
    </xdr:to>
    <xdr:sp macro="" textlink="">
      <xdr:nvSpPr>
        <xdr:cNvPr id="7" name="テキスト 109"/>
        <xdr:cNvSpPr txBox="1">
          <a:spLocks noChangeArrowheads="1"/>
        </xdr:cNvSpPr>
      </xdr:nvSpPr>
      <xdr:spPr bwMode="auto">
        <a:xfrm>
          <a:off x="11801393" y="668350"/>
          <a:ext cx="958031" cy="2775930"/>
        </a:xfrm>
        <a:prstGeom prst="rect">
          <a:avLst/>
        </a:prstGeom>
        <a:noFill/>
        <a:ln w="1">
          <a:noFill/>
          <a:miter lim="800000"/>
          <a:headEnd/>
          <a:tailEnd/>
        </a:ln>
      </xdr:spPr>
      <xdr:txBody>
        <a:bodyPr vertOverflow="clip" vert="wordArtVertRtl" wrap="square" lIns="27432" tIns="0" rIns="27432" bIns="0" anchor="ctr" upright="1"/>
        <a:lstStyle/>
        <a:p>
          <a:pPr algn="l" rtl="0">
            <a:lnSpc>
              <a:spcPts val="1000"/>
            </a:lnSpc>
            <a:defRPr sz="1000"/>
          </a:pPr>
          <a:r>
            <a:rPr lang="ja-JP" altLang="en-US" sz="1100" b="0" i="0" strike="noStrike">
              <a:solidFill>
                <a:srgbClr val="000000"/>
              </a:solidFill>
              <a:latin typeface="ＭＳ 明朝"/>
              <a:ea typeface="ＭＳ 明朝"/>
            </a:rPr>
            <a:t>       による疾病</a:t>
          </a:r>
        </a:p>
        <a:p>
          <a:pPr algn="l" rtl="0">
            <a:lnSpc>
              <a:spcPts val="1300"/>
            </a:lnSpc>
            <a:defRPr sz="1000"/>
          </a:pPr>
          <a:r>
            <a:rPr lang="ja-JP" altLang="en-US" sz="1100" b="0" i="0" strike="noStrike">
              <a:solidFill>
                <a:srgbClr val="000000"/>
              </a:solidFill>
              <a:latin typeface="ＭＳ 明朝"/>
              <a:ea typeface="ＭＳ 明朝"/>
            </a:rPr>
            <a:t>  ～ 以外の物理的因子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2</xdr:row>
      <xdr:rowOff>0</xdr:rowOff>
    </xdr:from>
    <xdr:to>
      <xdr:col>18</xdr:col>
      <xdr:colOff>0</xdr:colOff>
      <xdr:row>4</xdr:row>
      <xdr:rowOff>0</xdr:rowOff>
    </xdr:to>
    <xdr:sp macro="" textlink="">
      <xdr:nvSpPr>
        <xdr:cNvPr id="2" name="テキスト 7"/>
        <xdr:cNvSpPr txBox="1">
          <a:spLocks noChangeArrowheads="1"/>
        </xdr:cNvSpPr>
      </xdr:nvSpPr>
      <xdr:spPr bwMode="auto">
        <a:xfrm>
          <a:off x="9067800" y="285750"/>
          <a:ext cx="533400" cy="285750"/>
        </a:xfrm>
        <a:prstGeom prst="rect">
          <a:avLst/>
        </a:prstGeom>
        <a:noFill/>
        <a:ln w="1">
          <a:noFill/>
          <a:miter lim="800000"/>
          <a:headEnd/>
          <a:tailEnd/>
        </a:ln>
      </xdr:spPr>
      <xdr:txBody>
        <a:bodyPr vertOverflow="clip" vert="wordArtVertRtl" wrap="square" lIns="27432" tIns="0" rIns="27432" bIns="36000" anchor="ctr" upright="1"/>
        <a:lstStyle/>
        <a:p>
          <a:pPr algn="dist" rtl="0">
            <a:defRPr sz="1000"/>
          </a:pPr>
          <a:r>
            <a:rPr lang="ja-JP" altLang="en-US" sz="900" b="0" i="0" strike="noStrike">
              <a:solidFill>
                <a:srgbClr val="000000"/>
              </a:solidFill>
              <a:latin typeface="ＭＳ 明朝"/>
              <a:ea typeface="ＭＳ 明朝"/>
            </a:rPr>
            <a:t>合併症り患件数</a:t>
          </a:r>
        </a:p>
      </xdr:txBody>
    </xdr:sp>
    <xdr:clientData/>
  </xdr:twoCellAnchor>
  <xdr:twoCellAnchor>
    <xdr:from>
      <xdr:col>0</xdr:col>
      <xdr:colOff>0</xdr:colOff>
      <xdr:row>2</xdr:row>
      <xdr:rowOff>0</xdr:rowOff>
    </xdr:from>
    <xdr:to>
      <xdr:col>2</xdr:col>
      <xdr:colOff>0</xdr:colOff>
      <xdr:row>4</xdr:row>
      <xdr:rowOff>0</xdr:rowOff>
    </xdr:to>
    <xdr:sp macro="" textlink="">
      <xdr:nvSpPr>
        <xdr:cNvPr id="3" name="Line 13"/>
        <xdr:cNvSpPr>
          <a:spLocks noChangeShapeType="1"/>
        </xdr:cNvSpPr>
      </xdr:nvSpPr>
      <xdr:spPr bwMode="auto">
        <a:xfrm>
          <a:off x="0" y="285750"/>
          <a:ext cx="1066800" cy="28575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19050</xdr:colOff>
      <xdr:row>3</xdr:row>
      <xdr:rowOff>9525</xdr:rowOff>
    </xdr:from>
    <xdr:to>
      <xdr:col>12</xdr:col>
      <xdr:colOff>623400</xdr:colOff>
      <xdr:row>3</xdr:row>
      <xdr:rowOff>761925</xdr:rowOff>
    </xdr:to>
    <xdr:sp macro="" textlink="">
      <xdr:nvSpPr>
        <xdr:cNvPr id="4" name="テキスト 14"/>
        <xdr:cNvSpPr txBox="1">
          <a:spLocks noChangeArrowheads="1"/>
        </xdr:cNvSpPr>
      </xdr:nvSpPr>
      <xdr:spPr bwMode="auto">
        <a:xfrm>
          <a:off x="5353050" y="438150"/>
          <a:ext cx="1585425" cy="133275"/>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管理３</a:t>
          </a:r>
        </a:p>
      </xdr:txBody>
    </xdr:sp>
    <xdr:clientData/>
  </xdr:twoCellAnchor>
  <xdr:twoCellAnchor>
    <xdr:from>
      <xdr:col>10</xdr:col>
      <xdr:colOff>9525</xdr:colOff>
      <xdr:row>3</xdr:row>
      <xdr:rowOff>771525</xdr:rowOff>
    </xdr:from>
    <xdr:to>
      <xdr:col>10</xdr:col>
      <xdr:colOff>647700</xdr:colOff>
      <xdr:row>3</xdr:row>
      <xdr:rowOff>1133475</xdr:rowOff>
    </xdr:to>
    <xdr:sp macro="" textlink="">
      <xdr:nvSpPr>
        <xdr:cNvPr id="5" name="テキスト 15"/>
        <xdr:cNvSpPr txBox="1">
          <a:spLocks noChangeArrowheads="1"/>
        </xdr:cNvSpPr>
      </xdr:nvSpPr>
      <xdr:spPr bwMode="auto">
        <a:xfrm>
          <a:off x="5343525" y="571500"/>
          <a:ext cx="523875"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イ</a:t>
          </a:r>
        </a:p>
      </xdr:txBody>
    </xdr:sp>
    <xdr:clientData/>
  </xdr:twoCellAnchor>
  <xdr:twoCellAnchor>
    <xdr:from>
      <xdr:col>11</xdr:col>
      <xdr:colOff>9525</xdr:colOff>
      <xdr:row>3</xdr:row>
      <xdr:rowOff>771525</xdr:rowOff>
    </xdr:from>
    <xdr:to>
      <xdr:col>11</xdr:col>
      <xdr:colOff>647700</xdr:colOff>
      <xdr:row>3</xdr:row>
      <xdr:rowOff>1133475</xdr:rowOff>
    </xdr:to>
    <xdr:sp macro="" textlink="">
      <xdr:nvSpPr>
        <xdr:cNvPr id="6" name="テキスト 16"/>
        <xdr:cNvSpPr txBox="1">
          <a:spLocks noChangeArrowheads="1"/>
        </xdr:cNvSpPr>
      </xdr:nvSpPr>
      <xdr:spPr bwMode="auto">
        <a:xfrm>
          <a:off x="5876925" y="571500"/>
          <a:ext cx="523875"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ロ</a:t>
          </a:r>
        </a:p>
      </xdr:txBody>
    </xdr:sp>
    <xdr:clientData/>
  </xdr:twoCellAnchor>
  <xdr:twoCellAnchor>
    <xdr:from>
      <xdr:col>12</xdr:col>
      <xdr:colOff>9525</xdr:colOff>
      <xdr:row>3</xdr:row>
      <xdr:rowOff>771525</xdr:rowOff>
    </xdr:from>
    <xdr:to>
      <xdr:col>12</xdr:col>
      <xdr:colOff>647700</xdr:colOff>
      <xdr:row>3</xdr:row>
      <xdr:rowOff>1133475</xdr:rowOff>
    </xdr:to>
    <xdr:sp macro="" textlink="">
      <xdr:nvSpPr>
        <xdr:cNvPr id="7" name="テキスト 17"/>
        <xdr:cNvSpPr txBox="1">
          <a:spLocks noChangeArrowheads="1"/>
        </xdr:cNvSpPr>
      </xdr:nvSpPr>
      <xdr:spPr bwMode="auto">
        <a:xfrm>
          <a:off x="6410325" y="571500"/>
          <a:ext cx="523875"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計</a:t>
          </a:r>
        </a:p>
      </xdr:txBody>
    </xdr:sp>
    <xdr:clientData/>
  </xdr:twoCellAnchor>
  <xdr:twoCellAnchor>
    <xdr:from>
      <xdr:col>13</xdr:col>
      <xdr:colOff>28575</xdr:colOff>
      <xdr:row>3</xdr:row>
      <xdr:rowOff>9525</xdr:rowOff>
    </xdr:from>
    <xdr:to>
      <xdr:col>15</xdr:col>
      <xdr:colOff>654525</xdr:colOff>
      <xdr:row>3</xdr:row>
      <xdr:rowOff>762000</xdr:rowOff>
    </xdr:to>
    <xdr:sp macro="" textlink="">
      <xdr:nvSpPr>
        <xdr:cNvPr id="8" name="テキスト 18"/>
        <xdr:cNvSpPr txBox="1">
          <a:spLocks noChangeArrowheads="1"/>
        </xdr:cNvSpPr>
      </xdr:nvSpPr>
      <xdr:spPr bwMode="auto">
        <a:xfrm>
          <a:off x="6962775" y="438150"/>
          <a:ext cx="1568925" cy="13335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管理４</a:t>
          </a:r>
        </a:p>
      </xdr:txBody>
    </xdr:sp>
    <xdr:clientData/>
  </xdr:twoCellAnchor>
  <xdr:twoCellAnchor>
    <xdr:from>
      <xdr:col>13</xdr:col>
      <xdr:colOff>114300</xdr:colOff>
      <xdr:row>3</xdr:row>
      <xdr:rowOff>771525</xdr:rowOff>
    </xdr:from>
    <xdr:to>
      <xdr:col>13</xdr:col>
      <xdr:colOff>752475</xdr:colOff>
      <xdr:row>3</xdr:row>
      <xdr:rowOff>1133475</xdr:rowOff>
    </xdr:to>
    <xdr:sp macro="" textlink="">
      <xdr:nvSpPr>
        <xdr:cNvPr id="9" name="テキスト 19"/>
        <xdr:cNvSpPr txBox="1">
          <a:spLocks noChangeArrowheads="1"/>
        </xdr:cNvSpPr>
      </xdr:nvSpPr>
      <xdr:spPr bwMode="auto">
        <a:xfrm>
          <a:off x="7048500" y="571500"/>
          <a:ext cx="419100"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en-US" altLang="ja-JP" sz="900" b="0" i="0" strike="noStrike">
              <a:solidFill>
                <a:srgbClr val="000000"/>
              </a:solidFill>
              <a:latin typeface="ＭＳ 明朝"/>
              <a:ea typeface="ＭＳ 明朝"/>
            </a:rPr>
            <a:t>PR4(c)</a:t>
          </a:r>
        </a:p>
      </xdr:txBody>
    </xdr:sp>
    <xdr:clientData/>
  </xdr:twoCellAnchor>
  <xdr:twoCellAnchor>
    <xdr:from>
      <xdr:col>14</xdr:col>
      <xdr:colOff>114300</xdr:colOff>
      <xdr:row>3</xdr:row>
      <xdr:rowOff>771525</xdr:rowOff>
    </xdr:from>
    <xdr:to>
      <xdr:col>14</xdr:col>
      <xdr:colOff>752475</xdr:colOff>
      <xdr:row>3</xdr:row>
      <xdr:rowOff>1133475</xdr:rowOff>
    </xdr:to>
    <xdr:sp macro="" textlink="">
      <xdr:nvSpPr>
        <xdr:cNvPr id="10" name="テキスト 20"/>
        <xdr:cNvSpPr txBox="1">
          <a:spLocks noChangeArrowheads="1"/>
        </xdr:cNvSpPr>
      </xdr:nvSpPr>
      <xdr:spPr bwMode="auto">
        <a:xfrm>
          <a:off x="7581900" y="571500"/>
          <a:ext cx="419100"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en-US" altLang="ja-JP" sz="900" b="0" i="0" strike="noStrike">
              <a:solidFill>
                <a:srgbClr val="000000"/>
              </a:solidFill>
              <a:latin typeface="ＭＳ 明朝"/>
              <a:ea typeface="ＭＳ 明朝"/>
            </a:rPr>
            <a:t>F(++)</a:t>
          </a:r>
        </a:p>
      </xdr:txBody>
    </xdr:sp>
    <xdr:clientData/>
  </xdr:twoCellAnchor>
  <xdr:twoCellAnchor>
    <xdr:from>
      <xdr:col>15</xdr:col>
      <xdr:colOff>9525</xdr:colOff>
      <xdr:row>3</xdr:row>
      <xdr:rowOff>771525</xdr:rowOff>
    </xdr:from>
    <xdr:to>
      <xdr:col>15</xdr:col>
      <xdr:colOff>647700</xdr:colOff>
      <xdr:row>3</xdr:row>
      <xdr:rowOff>1133475</xdr:rowOff>
    </xdr:to>
    <xdr:sp macro="" textlink="">
      <xdr:nvSpPr>
        <xdr:cNvPr id="11" name="テキスト 21"/>
        <xdr:cNvSpPr txBox="1">
          <a:spLocks noChangeArrowheads="1"/>
        </xdr:cNvSpPr>
      </xdr:nvSpPr>
      <xdr:spPr bwMode="auto">
        <a:xfrm>
          <a:off x="8010525" y="571500"/>
          <a:ext cx="523875"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計</a:t>
          </a:r>
        </a:p>
      </xdr:txBody>
    </xdr:sp>
    <xdr:clientData/>
  </xdr:twoCellAnchor>
  <xdr:twoCellAnchor>
    <xdr:from>
      <xdr:col>16</xdr:col>
      <xdr:colOff>142875</xdr:colOff>
      <xdr:row>2</xdr:row>
      <xdr:rowOff>19050</xdr:rowOff>
    </xdr:from>
    <xdr:to>
      <xdr:col>16</xdr:col>
      <xdr:colOff>781050</xdr:colOff>
      <xdr:row>4</xdr:row>
      <xdr:rowOff>0</xdr:rowOff>
    </xdr:to>
    <xdr:sp macro="" textlink="">
      <xdr:nvSpPr>
        <xdr:cNvPr id="12" name="テキスト 24"/>
        <xdr:cNvSpPr txBox="1">
          <a:spLocks noChangeArrowheads="1"/>
        </xdr:cNvSpPr>
      </xdr:nvSpPr>
      <xdr:spPr bwMode="auto">
        <a:xfrm>
          <a:off x="8677275" y="304800"/>
          <a:ext cx="390525" cy="266700"/>
        </a:xfrm>
        <a:prstGeom prst="rect">
          <a:avLst/>
        </a:prstGeom>
        <a:noFill/>
        <a:ln w="1">
          <a:noFill/>
          <a:miter lim="800000"/>
          <a:headEnd/>
          <a:tailEnd/>
        </a:ln>
      </xdr:spPr>
      <xdr:txBody>
        <a:bodyPr vertOverflow="clip" vert="wordArtVertRtl" wrap="square" lIns="27432" tIns="0" rIns="27432" bIns="36000" anchor="ctr" upright="1"/>
        <a:lstStyle/>
        <a:p>
          <a:pPr algn="dist" rtl="0">
            <a:defRPr sz="1000"/>
          </a:pPr>
          <a:r>
            <a:rPr lang="ja-JP" altLang="en-US" sz="900" b="0" i="0" strike="noStrike">
              <a:solidFill>
                <a:srgbClr val="000000"/>
              </a:solidFill>
              <a:latin typeface="ＭＳ 明朝"/>
              <a:ea typeface="ＭＳ 明朝"/>
            </a:rPr>
            <a:t>有所見者数</a:t>
          </a:r>
        </a:p>
      </xdr:txBody>
    </xdr:sp>
    <xdr:clientData/>
  </xdr:twoCellAnchor>
  <xdr:twoCellAnchor>
    <xdr:from>
      <xdr:col>0</xdr:col>
      <xdr:colOff>19051</xdr:colOff>
      <xdr:row>4</xdr:row>
      <xdr:rowOff>66675</xdr:rowOff>
    </xdr:from>
    <xdr:to>
      <xdr:col>0</xdr:col>
      <xdr:colOff>190501</xdr:colOff>
      <xdr:row>45</xdr:row>
      <xdr:rowOff>142875</xdr:rowOff>
    </xdr:to>
    <xdr:sp macro="" textlink="">
      <xdr:nvSpPr>
        <xdr:cNvPr id="13" name="テキスト 25"/>
        <xdr:cNvSpPr txBox="1">
          <a:spLocks noChangeArrowheads="1"/>
        </xdr:cNvSpPr>
      </xdr:nvSpPr>
      <xdr:spPr bwMode="auto">
        <a:xfrm>
          <a:off x="19051" y="638175"/>
          <a:ext cx="171450" cy="5934075"/>
        </a:xfrm>
        <a:prstGeom prst="rect">
          <a:avLst/>
        </a:prstGeom>
        <a:noFill/>
        <a:ln w="1">
          <a:noFill/>
          <a:miter lim="800000"/>
          <a:headEnd/>
          <a:tailEnd/>
        </a:ln>
      </xdr:spPr>
      <xdr:txBody>
        <a:bodyPr vertOverflow="clip" vert="wordArtVertRtl" wrap="square" lIns="27432" tIns="720000" rIns="27432" bIns="720000" anchor="ctr" upright="1"/>
        <a:lstStyle/>
        <a:p>
          <a:pPr algn="dist" rtl="0">
            <a:defRPr sz="1000"/>
          </a:pPr>
          <a:r>
            <a:rPr lang="ja-JP" altLang="en-US" sz="900" b="0" i="0" strike="noStrike">
              <a:solidFill>
                <a:srgbClr val="000000"/>
              </a:solidFill>
              <a:latin typeface="ＭＳ 明朝"/>
              <a:ea typeface="ＭＳ 明朝"/>
            </a:rPr>
            <a:t>製造業</a:t>
          </a:r>
        </a:p>
      </xdr:txBody>
    </xdr:sp>
    <xdr:clientData/>
  </xdr:twoCellAnchor>
  <xdr:twoCellAnchor>
    <xdr:from>
      <xdr:col>0</xdr:col>
      <xdr:colOff>9525</xdr:colOff>
      <xdr:row>45</xdr:row>
      <xdr:rowOff>104775</xdr:rowOff>
    </xdr:from>
    <xdr:to>
      <xdr:col>1</xdr:col>
      <xdr:colOff>9525</xdr:colOff>
      <xdr:row>63</xdr:row>
      <xdr:rowOff>104775</xdr:rowOff>
    </xdr:to>
    <xdr:sp macro="" textlink="">
      <xdr:nvSpPr>
        <xdr:cNvPr id="14" name="テキスト 26"/>
        <xdr:cNvSpPr txBox="1">
          <a:spLocks noChangeArrowheads="1"/>
        </xdr:cNvSpPr>
      </xdr:nvSpPr>
      <xdr:spPr bwMode="auto">
        <a:xfrm>
          <a:off x="9525" y="6534150"/>
          <a:ext cx="533400" cy="2571750"/>
        </a:xfrm>
        <a:prstGeom prst="rect">
          <a:avLst/>
        </a:prstGeom>
        <a:noFill/>
        <a:ln w="1">
          <a:noFill/>
          <a:miter lim="800000"/>
          <a:headEnd/>
          <a:tailEnd/>
        </a:ln>
      </xdr:spPr>
      <xdr:txBody>
        <a:bodyPr vertOverflow="clip" vert="wordArtVertRtl" wrap="square" lIns="27432" tIns="360000" rIns="27432" bIns="360000" anchor="ctr" upright="1"/>
        <a:lstStyle/>
        <a:p>
          <a:pPr algn="dist" rtl="0">
            <a:defRPr sz="1000"/>
          </a:pPr>
          <a:r>
            <a:rPr lang="ja-JP" altLang="en-US" sz="900" b="0" i="0" strike="noStrike">
              <a:solidFill>
                <a:srgbClr val="000000"/>
              </a:solidFill>
              <a:latin typeface="ＭＳ 明朝"/>
              <a:ea typeface="ＭＳ 明朝"/>
            </a:rPr>
            <a:t>鉱業</a:t>
          </a:r>
        </a:p>
      </xdr:txBody>
    </xdr:sp>
    <xdr:clientData/>
  </xdr:twoCellAnchor>
  <xdr:twoCellAnchor>
    <xdr:from>
      <xdr:col>0</xdr:col>
      <xdr:colOff>0</xdr:colOff>
      <xdr:row>64</xdr:row>
      <xdr:rowOff>19050</xdr:rowOff>
    </xdr:from>
    <xdr:to>
      <xdr:col>1</xdr:col>
      <xdr:colOff>0</xdr:colOff>
      <xdr:row>68</xdr:row>
      <xdr:rowOff>19050</xdr:rowOff>
    </xdr:to>
    <xdr:sp macro="" textlink="">
      <xdr:nvSpPr>
        <xdr:cNvPr id="15" name="テキスト 27"/>
        <xdr:cNvSpPr txBox="1">
          <a:spLocks noChangeArrowheads="1"/>
        </xdr:cNvSpPr>
      </xdr:nvSpPr>
      <xdr:spPr bwMode="auto">
        <a:xfrm>
          <a:off x="0" y="9163050"/>
          <a:ext cx="533400" cy="571500"/>
        </a:xfrm>
        <a:prstGeom prst="rect">
          <a:avLst/>
        </a:prstGeom>
        <a:noFill/>
        <a:ln w="1">
          <a:noFill/>
          <a:miter lim="800000"/>
          <a:headEnd/>
          <a:tailEnd/>
        </a:ln>
      </xdr:spPr>
      <xdr:txBody>
        <a:bodyPr vertOverflow="clip" vert="wordArtVertRtl" wrap="square" lIns="27432" tIns="0" rIns="27432" bIns="36000" anchor="ctr" anchorCtr="0" upright="1"/>
        <a:lstStyle/>
        <a:p>
          <a:pPr algn="dist" rtl="0">
            <a:defRPr sz="1000"/>
          </a:pPr>
          <a:r>
            <a:rPr lang="ja-JP" altLang="en-US" sz="900" b="0" i="0" strike="noStrike">
              <a:solidFill>
                <a:srgbClr val="000000"/>
              </a:solidFill>
              <a:latin typeface="ＭＳ 明朝"/>
              <a:ea typeface="ＭＳ 明朝"/>
            </a:rPr>
            <a:t>建設業</a:t>
          </a:r>
        </a:p>
      </xdr:txBody>
    </xdr:sp>
    <xdr:clientData/>
  </xdr:twoCellAnchor>
  <xdr:twoCellAnchor>
    <xdr:from>
      <xdr:col>0</xdr:col>
      <xdr:colOff>0</xdr:colOff>
      <xdr:row>68</xdr:row>
      <xdr:rowOff>9525</xdr:rowOff>
    </xdr:from>
    <xdr:to>
      <xdr:col>2</xdr:col>
      <xdr:colOff>0</xdr:colOff>
      <xdr:row>70</xdr:row>
      <xdr:rowOff>9525</xdr:rowOff>
    </xdr:to>
    <xdr:sp macro="" textlink="">
      <xdr:nvSpPr>
        <xdr:cNvPr id="16" name="テキスト 28"/>
        <xdr:cNvSpPr txBox="1">
          <a:spLocks noChangeArrowheads="1"/>
        </xdr:cNvSpPr>
      </xdr:nvSpPr>
      <xdr:spPr bwMode="auto">
        <a:xfrm>
          <a:off x="0" y="9725025"/>
          <a:ext cx="10668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上記以外の事業</a:t>
          </a:r>
        </a:p>
      </xdr:txBody>
    </xdr:sp>
    <xdr:clientData/>
  </xdr:twoCellAnchor>
  <xdr:twoCellAnchor>
    <xdr:from>
      <xdr:col>0</xdr:col>
      <xdr:colOff>0</xdr:colOff>
      <xdr:row>70</xdr:row>
      <xdr:rowOff>0</xdr:rowOff>
    </xdr:from>
    <xdr:to>
      <xdr:col>2</xdr:col>
      <xdr:colOff>0</xdr:colOff>
      <xdr:row>72</xdr:row>
      <xdr:rowOff>0</xdr:rowOff>
    </xdr:to>
    <xdr:sp macro="" textlink="">
      <xdr:nvSpPr>
        <xdr:cNvPr id="17" name="テキスト 29"/>
        <xdr:cNvSpPr txBox="1">
          <a:spLocks noChangeArrowheads="1"/>
        </xdr:cNvSpPr>
      </xdr:nvSpPr>
      <xdr:spPr bwMode="auto">
        <a:xfrm>
          <a:off x="0" y="10001250"/>
          <a:ext cx="10668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計</a:t>
          </a:r>
        </a:p>
      </xdr:txBody>
    </xdr:sp>
    <xdr:clientData/>
  </xdr:twoCellAnchor>
  <xdr:twoCellAnchor>
    <xdr:from>
      <xdr:col>1</xdr:col>
      <xdr:colOff>0</xdr:colOff>
      <xdr:row>44</xdr:row>
      <xdr:rowOff>0</xdr:rowOff>
    </xdr:from>
    <xdr:to>
      <xdr:col>2</xdr:col>
      <xdr:colOff>0</xdr:colOff>
      <xdr:row>46</xdr:row>
      <xdr:rowOff>0</xdr:rowOff>
    </xdr:to>
    <xdr:sp macro="" textlink="">
      <xdr:nvSpPr>
        <xdr:cNvPr id="18" name="テキスト 30"/>
        <xdr:cNvSpPr txBox="1">
          <a:spLocks noChangeArrowheads="1"/>
        </xdr:cNvSpPr>
      </xdr:nvSpPr>
      <xdr:spPr bwMode="auto">
        <a:xfrm>
          <a:off x="533400" y="62865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小計</a:t>
          </a:r>
        </a:p>
      </xdr:txBody>
    </xdr:sp>
    <xdr:clientData/>
  </xdr:twoCellAnchor>
  <xdr:twoCellAnchor>
    <xdr:from>
      <xdr:col>1</xdr:col>
      <xdr:colOff>0</xdr:colOff>
      <xdr:row>42</xdr:row>
      <xdr:rowOff>0</xdr:rowOff>
    </xdr:from>
    <xdr:to>
      <xdr:col>2</xdr:col>
      <xdr:colOff>0</xdr:colOff>
      <xdr:row>44</xdr:row>
      <xdr:rowOff>0</xdr:rowOff>
    </xdr:to>
    <xdr:sp macro="" textlink="">
      <xdr:nvSpPr>
        <xdr:cNvPr id="19" name="テキスト 31"/>
        <xdr:cNvSpPr txBox="1">
          <a:spLocks noChangeArrowheads="1"/>
        </xdr:cNvSpPr>
      </xdr:nvSpPr>
      <xdr:spPr bwMode="auto">
        <a:xfrm>
          <a:off x="533400" y="60007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上記以外の製造</a:t>
          </a:r>
        </a:p>
      </xdr:txBody>
    </xdr:sp>
    <xdr:clientData/>
  </xdr:twoCellAnchor>
  <xdr:twoCellAnchor>
    <xdr:from>
      <xdr:col>1</xdr:col>
      <xdr:colOff>0</xdr:colOff>
      <xdr:row>40</xdr:row>
      <xdr:rowOff>0</xdr:rowOff>
    </xdr:from>
    <xdr:to>
      <xdr:col>2</xdr:col>
      <xdr:colOff>0</xdr:colOff>
      <xdr:row>42</xdr:row>
      <xdr:rowOff>0</xdr:rowOff>
    </xdr:to>
    <xdr:sp macro="" textlink="">
      <xdr:nvSpPr>
        <xdr:cNvPr id="20" name="テキスト 32"/>
        <xdr:cNvSpPr txBox="1">
          <a:spLocks noChangeArrowheads="1"/>
        </xdr:cNvSpPr>
      </xdr:nvSpPr>
      <xdr:spPr bwMode="auto">
        <a:xfrm>
          <a:off x="533400" y="57150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その他輸送用機械器具製造業</a:t>
          </a:r>
        </a:p>
      </xdr:txBody>
    </xdr:sp>
    <xdr:clientData/>
  </xdr:twoCellAnchor>
  <xdr:twoCellAnchor>
    <xdr:from>
      <xdr:col>1</xdr:col>
      <xdr:colOff>0</xdr:colOff>
      <xdr:row>38</xdr:row>
      <xdr:rowOff>0</xdr:rowOff>
    </xdr:from>
    <xdr:to>
      <xdr:col>2</xdr:col>
      <xdr:colOff>0</xdr:colOff>
      <xdr:row>40</xdr:row>
      <xdr:rowOff>0</xdr:rowOff>
    </xdr:to>
    <xdr:sp macro="" textlink="">
      <xdr:nvSpPr>
        <xdr:cNvPr id="21" name="テキスト 33"/>
        <xdr:cNvSpPr txBox="1">
          <a:spLocks noChangeArrowheads="1"/>
        </xdr:cNvSpPr>
      </xdr:nvSpPr>
      <xdr:spPr bwMode="auto">
        <a:xfrm>
          <a:off x="533400" y="54292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造船業</a:t>
          </a:r>
        </a:p>
      </xdr:txBody>
    </xdr:sp>
    <xdr:clientData/>
  </xdr:twoCellAnchor>
  <xdr:twoCellAnchor>
    <xdr:from>
      <xdr:col>1</xdr:col>
      <xdr:colOff>0</xdr:colOff>
      <xdr:row>36</xdr:row>
      <xdr:rowOff>0</xdr:rowOff>
    </xdr:from>
    <xdr:to>
      <xdr:col>2</xdr:col>
      <xdr:colOff>0</xdr:colOff>
      <xdr:row>38</xdr:row>
      <xdr:rowOff>0</xdr:rowOff>
    </xdr:to>
    <xdr:sp macro="" textlink="">
      <xdr:nvSpPr>
        <xdr:cNvPr id="22" name="テキスト 34"/>
        <xdr:cNvSpPr txBox="1">
          <a:spLocks noChangeArrowheads="1"/>
        </xdr:cNvSpPr>
      </xdr:nvSpPr>
      <xdr:spPr bwMode="auto">
        <a:xfrm>
          <a:off x="533400" y="51435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電気機械器具製造業</a:t>
          </a:r>
        </a:p>
      </xdr:txBody>
    </xdr:sp>
    <xdr:clientData/>
  </xdr:twoCellAnchor>
  <xdr:twoCellAnchor>
    <xdr:from>
      <xdr:col>1</xdr:col>
      <xdr:colOff>0</xdr:colOff>
      <xdr:row>34</xdr:row>
      <xdr:rowOff>0</xdr:rowOff>
    </xdr:from>
    <xdr:to>
      <xdr:col>2</xdr:col>
      <xdr:colOff>0</xdr:colOff>
      <xdr:row>36</xdr:row>
      <xdr:rowOff>0</xdr:rowOff>
    </xdr:to>
    <xdr:sp macro="" textlink="">
      <xdr:nvSpPr>
        <xdr:cNvPr id="23" name="テキスト 35"/>
        <xdr:cNvSpPr txBox="1">
          <a:spLocks noChangeArrowheads="1"/>
        </xdr:cNvSpPr>
      </xdr:nvSpPr>
      <xdr:spPr bwMode="auto">
        <a:xfrm>
          <a:off x="533400" y="48577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一般機械器具製造業</a:t>
          </a:r>
        </a:p>
      </xdr:txBody>
    </xdr:sp>
    <xdr:clientData/>
  </xdr:twoCellAnchor>
  <xdr:twoCellAnchor>
    <xdr:from>
      <xdr:col>1</xdr:col>
      <xdr:colOff>0</xdr:colOff>
      <xdr:row>32</xdr:row>
      <xdr:rowOff>0</xdr:rowOff>
    </xdr:from>
    <xdr:to>
      <xdr:col>2</xdr:col>
      <xdr:colOff>0</xdr:colOff>
      <xdr:row>34</xdr:row>
      <xdr:rowOff>0</xdr:rowOff>
    </xdr:to>
    <xdr:sp macro="" textlink="">
      <xdr:nvSpPr>
        <xdr:cNvPr id="24" name="テキスト 36"/>
        <xdr:cNvSpPr txBox="1">
          <a:spLocks noChangeArrowheads="1"/>
        </xdr:cNvSpPr>
      </xdr:nvSpPr>
      <xdr:spPr bwMode="auto">
        <a:xfrm>
          <a:off x="533400" y="45720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金属製品製造業</a:t>
          </a:r>
        </a:p>
      </xdr:txBody>
    </xdr:sp>
    <xdr:clientData/>
  </xdr:twoCellAnchor>
  <xdr:twoCellAnchor>
    <xdr:from>
      <xdr:col>1</xdr:col>
      <xdr:colOff>0</xdr:colOff>
      <xdr:row>30</xdr:row>
      <xdr:rowOff>0</xdr:rowOff>
    </xdr:from>
    <xdr:to>
      <xdr:col>2</xdr:col>
      <xdr:colOff>0</xdr:colOff>
      <xdr:row>32</xdr:row>
      <xdr:rowOff>0</xdr:rowOff>
    </xdr:to>
    <xdr:sp macro="" textlink="">
      <xdr:nvSpPr>
        <xdr:cNvPr id="25" name="テキスト 37"/>
        <xdr:cNvSpPr txBox="1">
          <a:spLocks noChangeArrowheads="1"/>
        </xdr:cNvSpPr>
      </xdr:nvSpPr>
      <xdr:spPr bwMode="auto">
        <a:xfrm>
          <a:off x="533400" y="42862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その他の非鉄金属製造業</a:t>
          </a:r>
        </a:p>
      </xdr:txBody>
    </xdr:sp>
    <xdr:clientData/>
  </xdr:twoCellAnchor>
  <xdr:twoCellAnchor>
    <xdr:from>
      <xdr:col>1</xdr:col>
      <xdr:colOff>0</xdr:colOff>
      <xdr:row>28</xdr:row>
      <xdr:rowOff>0</xdr:rowOff>
    </xdr:from>
    <xdr:to>
      <xdr:col>2</xdr:col>
      <xdr:colOff>0</xdr:colOff>
      <xdr:row>30</xdr:row>
      <xdr:rowOff>0</xdr:rowOff>
    </xdr:to>
    <xdr:sp macro="" textlink="">
      <xdr:nvSpPr>
        <xdr:cNvPr id="26" name="テキスト 38"/>
        <xdr:cNvSpPr txBox="1">
          <a:spLocks noChangeArrowheads="1"/>
        </xdr:cNvSpPr>
      </xdr:nvSpPr>
      <xdr:spPr bwMode="auto">
        <a:xfrm>
          <a:off x="533400" y="40005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非鉄金属鋳物業</a:t>
          </a:r>
        </a:p>
      </xdr:txBody>
    </xdr:sp>
    <xdr:clientData/>
  </xdr:twoCellAnchor>
  <xdr:twoCellAnchor>
    <xdr:from>
      <xdr:col>1</xdr:col>
      <xdr:colOff>0</xdr:colOff>
      <xdr:row>26</xdr:row>
      <xdr:rowOff>0</xdr:rowOff>
    </xdr:from>
    <xdr:to>
      <xdr:col>2</xdr:col>
      <xdr:colOff>0</xdr:colOff>
      <xdr:row>28</xdr:row>
      <xdr:rowOff>0</xdr:rowOff>
    </xdr:to>
    <xdr:sp macro="" textlink="">
      <xdr:nvSpPr>
        <xdr:cNvPr id="27" name="テキスト 39"/>
        <xdr:cNvSpPr txBox="1">
          <a:spLocks noChangeArrowheads="1"/>
        </xdr:cNvSpPr>
      </xdr:nvSpPr>
      <xdr:spPr bwMode="auto">
        <a:xfrm>
          <a:off x="533400" y="37147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非鉄金属精練圧延業</a:t>
          </a:r>
        </a:p>
      </xdr:txBody>
    </xdr:sp>
    <xdr:clientData/>
  </xdr:twoCellAnchor>
  <xdr:twoCellAnchor>
    <xdr:from>
      <xdr:col>1</xdr:col>
      <xdr:colOff>0</xdr:colOff>
      <xdr:row>24</xdr:row>
      <xdr:rowOff>0</xdr:rowOff>
    </xdr:from>
    <xdr:to>
      <xdr:col>2</xdr:col>
      <xdr:colOff>0</xdr:colOff>
      <xdr:row>26</xdr:row>
      <xdr:rowOff>0</xdr:rowOff>
    </xdr:to>
    <xdr:sp macro="" textlink="">
      <xdr:nvSpPr>
        <xdr:cNvPr id="28" name="テキスト 40"/>
        <xdr:cNvSpPr txBox="1">
          <a:spLocks noChangeArrowheads="1"/>
        </xdr:cNvSpPr>
      </xdr:nvSpPr>
      <xdr:spPr bwMode="auto">
        <a:xfrm>
          <a:off x="533400" y="34290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その他の鉄鋼業</a:t>
          </a:r>
        </a:p>
      </xdr:txBody>
    </xdr:sp>
    <xdr:clientData/>
  </xdr:twoCellAnchor>
  <xdr:twoCellAnchor>
    <xdr:from>
      <xdr:col>1</xdr:col>
      <xdr:colOff>0</xdr:colOff>
      <xdr:row>22</xdr:row>
      <xdr:rowOff>0</xdr:rowOff>
    </xdr:from>
    <xdr:to>
      <xdr:col>2</xdr:col>
      <xdr:colOff>0</xdr:colOff>
      <xdr:row>24</xdr:row>
      <xdr:rowOff>0</xdr:rowOff>
    </xdr:to>
    <xdr:sp macro="" textlink="">
      <xdr:nvSpPr>
        <xdr:cNvPr id="29" name="テキスト 41"/>
        <xdr:cNvSpPr txBox="1">
          <a:spLocks noChangeArrowheads="1"/>
        </xdr:cNvSpPr>
      </xdr:nvSpPr>
      <xdr:spPr bwMode="auto">
        <a:xfrm>
          <a:off x="533400" y="31432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鋳物業</a:t>
          </a:r>
        </a:p>
      </xdr:txBody>
    </xdr:sp>
    <xdr:clientData/>
  </xdr:twoCellAnchor>
  <xdr:twoCellAnchor>
    <xdr:from>
      <xdr:col>1</xdr:col>
      <xdr:colOff>0</xdr:colOff>
      <xdr:row>20</xdr:row>
      <xdr:rowOff>0</xdr:rowOff>
    </xdr:from>
    <xdr:to>
      <xdr:col>2</xdr:col>
      <xdr:colOff>0</xdr:colOff>
      <xdr:row>22</xdr:row>
      <xdr:rowOff>0</xdr:rowOff>
    </xdr:to>
    <xdr:sp macro="" textlink="">
      <xdr:nvSpPr>
        <xdr:cNvPr id="30" name="テキスト 42"/>
        <xdr:cNvSpPr txBox="1">
          <a:spLocks noChangeArrowheads="1"/>
        </xdr:cNvSpPr>
      </xdr:nvSpPr>
      <xdr:spPr bwMode="auto">
        <a:xfrm>
          <a:off x="533400" y="28575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製鉄・製鋼・圧延業</a:t>
          </a:r>
        </a:p>
      </xdr:txBody>
    </xdr:sp>
    <xdr:clientData/>
  </xdr:twoCellAnchor>
  <xdr:twoCellAnchor>
    <xdr:from>
      <xdr:col>1</xdr:col>
      <xdr:colOff>0</xdr:colOff>
      <xdr:row>18</xdr:row>
      <xdr:rowOff>0</xdr:rowOff>
    </xdr:from>
    <xdr:to>
      <xdr:col>2</xdr:col>
      <xdr:colOff>0</xdr:colOff>
      <xdr:row>20</xdr:row>
      <xdr:rowOff>0</xdr:rowOff>
    </xdr:to>
    <xdr:sp macro="" textlink="">
      <xdr:nvSpPr>
        <xdr:cNvPr id="31" name="テキスト 43"/>
        <xdr:cNvSpPr txBox="1">
          <a:spLocks noChangeArrowheads="1"/>
        </xdr:cNvSpPr>
      </xdr:nvSpPr>
      <xdr:spPr bwMode="auto">
        <a:xfrm>
          <a:off x="533400" y="25717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その他の土石製品製造業</a:t>
          </a:r>
        </a:p>
      </xdr:txBody>
    </xdr:sp>
    <xdr:clientData/>
  </xdr:twoCellAnchor>
  <xdr:twoCellAnchor>
    <xdr:from>
      <xdr:col>1</xdr:col>
      <xdr:colOff>0</xdr:colOff>
      <xdr:row>16</xdr:row>
      <xdr:rowOff>0</xdr:rowOff>
    </xdr:from>
    <xdr:to>
      <xdr:col>2</xdr:col>
      <xdr:colOff>0</xdr:colOff>
      <xdr:row>18</xdr:row>
      <xdr:rowOff>0</xdr:rowOff>
    </xdr:to>
    <xdr:sp macro="" textlink="">
      <xdr:nvSpPr>
        <xdr:cNvPr id="32" name="テキスト 44"/>
        <xdr:cNvSpPr txBox="1">
          <a:spLocks noChangeArrowheads="1"/>
        </xdr:cNvSpPr>
      </xdr:nvSpPr>
      <xdr:spPr bwMode="auto">
        <a:xfrm>
          <a:off x="533400" y="22860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その他の窯業</a:t>
          </a:r>
        </a:p>
      </xdr:txBody>
    </xdr:sp>
    <xdr:clientData/>
  </xdr:twoCellAnchor>
  <xdr:twoCellAnchor>
    <xdr:from>
      <xdr:col>1</xdr:col>
      <xdr:colOff>0</xdr:colOff>
      <xdr:row>14</xdr:row>
      <xdr:rowOff>0</xdr:rowOff>
    </xdr:from>
    <xdr:to>
      <xdr:col>2</xdr:col>
      <xdr:colOff>0</xdr:colOff>
      <xdr:row>16</xdr:row>
      <xdr:rowOff>0</xdr:rowOff>
    </xdr:to>
    <xdr:sp macro="" textlink="">
      <xdr:nvSpPr>
        <xdr:cNvPr id="33" name="テキスト 45"/>
        <xdr:cNvSpPr txBox="1">
          <a:spLocks noChangeArrowheads="1"/>
        </xdr:cNvSpPr>
      </xdr:nvSpPr>
      <xdr:spPr bwMode="auto">
        <a:xfrm>
          <a:off x="533400" y="20002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耐火煉瓦製造業</a:t>
          </a:r>
        </a:p>
      </xdr:txBody>
    </xdr:sp>
    <xdr:clientData/>
  </xdr:twoCellAnchor>
  <xdr:twoCellAnchor>
    <xdr:from>
      <xdr:col>1</xdr:col>
      <xdr:colOff>0</xdr:colOff>
      <xdr:row>12</xdr:row>
      <xdr:rowOff>0</xdr:rowOff>
    </xdr:from>
    <xdr:to>
      <xdr:col>2</xdr:col>
      <xdr:colOff>0</xdr:colOff>
      <xdr:row>14</xdr:row>
      <xdr:rowOff>0</xdr:rowOff>
    </xdr:to>
    <xdr:sp macro="" textlink="">
      <xdr:nvSpPr>
        <xdr:cNvPr id="34" name="テキスト 46"/>
        <xdr:cNvSpPr txBox="1">
          <a:spLocks noChangeArrowheads="1"/>
        </xdr:cNvSpPr>
      </xdr:nvSpPr>
      <xdr:spPr bwMode="auto">
        <a:xfrm>
          <a:off x="533400" y="17145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陶磁器製造業</a:t>
          </a:r>
        </a:p>
      </xdr:txBody>
    </xdr:sp>
    <xdr:clientData/>
  </xdr:twoCellAnchor>
  <xdr:twoCellAnchor>
    <xdr:from>
      <xdr:col>1</xdr:col>
      <xdr:colOff>0</xdr:colOff>
      <xdr:row>10</xdr:row>
      <xdr:rowOff>0</xdr:rowOff>
    </xdr:from>
    <xdr:to>
      <xdr:col>2</xdr:col>
      <xdr:colOff>0</xdr:colOff>
      <xdr:row>12</xdr:row>
      <xdr:rowOff>0</xdr:rowOff>
    </xdr:to>
    <xdr:sp macro="" textlink="">
      <xdr:nvSpPr>
        <xdr:cNvPr id="35" name="テキスト 47"/>
        <xdr:cNvSpPr txBox="1">
          <a:spLocks noChangeArrowheads="1"/>
        </xdr:cNvSpPr>
      </xdr:nvSpPr>
      <xdr:spPr bwMode="auto">
        <a:xfrm>
          <a:off x="533400" y="14287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ガラス製造業</a:t>
          </a:r>
        </a:p>
      </xdr:txBody>
    </xdr:sp>
    <xdr:clientData/>
  </xdr:twoCellAnchor>
  <xdr:twoCellAnchor>
    <xdr:from>
      <xdr:col>1</xdr:col>
      <xdr:colOff>0</xdr:colOff>
      <xdr:row>8</xdr:row>
      <xdr:rowOff>9525</xdr:rowOff>
    </xdr:from>
    <xdr:to>
      <xdr:col>2</xdr:col>
      <xdr:colOff>0</xdr:colOff>
      <xdr:row>10</xdr:row>
      <xdr:rowOff>9525</xdr:rowOff>
    </xdr:to>
    <xdr:sp macro="" textlink="">
      <xdr:nvSpPr>
        <xdr:cNvPr id="36" name="テキスト 48"/>
        <xdr:cNvSpPr txBox="1">
          <a:spLocks noChangeArrowheads="1"/>
        </xdr:cNvSpPr>
      </xdr:nvSpPr>
      <xdr:spPr bwMode="auto">
        <a:xfrm>
          <a:off x="533400" y="11525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セメント製造業</a:t>
          </a:r>
        </a:p>
      </xdr:txBody>
    </xdr:sp>
    <xdr:clientData/>
  </xdr:twoCellAnchor>
  <xdr:twoCellAnchor>
    <xdr:from>
      <xdr:col>1</xdr:col>
      <xdr:colOff>0</xdr:colOff>
      <xdr:row>6</xdr:row>
      <xdr:rowOff>0</xdr:rowOff>
    </xdr:from>
    <xdr:to>
      <xdr:col>2</xdr:col>
      <xdr:colOff>0</xdr:colOff>
      <xdr:row>8</xdr:row>
      <xdr:rowOff>0</xdr:rowOff>
    </xdr:to>
    <xdr:sp macro="" textlink="">
      <xdr:nvSpPr>
        <xdr:cNvPr id="37" name="テキスト 49"/>
        <xdr:cNvSpPr txBox="1">
          <a:spLocks noChangeArrowheads="1"/>
        </xdr:cNvSpPr>
      </xdr:nvSpPr>
      <xdr:spPr bwMode="auto">
        <a:xfrm>
          <a:off x="533400" y="8572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上記以外の化学工業</a:t>
          </a:r>
        </a:p>
      </xdr:txBody>
    </xdr:sp>
    <xdr:clientData/>
  </xdr:twoCellAnchor>
  <xdr:twoCellAnchor>
    <xdr:from>
      <xdr:col>1</xdr:col>
      <xdr:colOff>0</xdr:colOff>
      <xdr:row>4</xdr:row>
      <xdr:rowOff>0</xdr:rowOff>
    </xdr:from>
    <xdr:to>
      <xdr:col>2</xdr:col>
      <xdr:colOff>0</xdr:colOff>
      <xdr:row>6</xdr:row>
      <xdr:rowOff>0</xdr:rowOff>
    </xdr:to>
    <xdr:sp macro="" textlink="">
      <xdr:nvSpPr>
        <xdr:cNvPr id="38" name="テキスト 50"/>
        <xdr:cNvSpPr txBox="1">
          <a:spLocks noChangeArrowheads="1"/>
        </xdr:cNvSpPr>
      </xdr:nvSpPr>
      <xdr:spPr bwMode="auto">
        <a:xfrm>
          <a:off x="533400" y="5715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ゴム製品製造業</a:t>
          </a:r>
        </a:p>
      </xdr:txBody>
    </xdr:sp>
    <xdr:clientData/>
  </xdr:twoCellAnchor>
  <xdr:twoCellAnchor>
    <xdr:from>
      <xdr:col>1</xdr:col>
      <xdr:colOff>0</xdr:colOff>
      <xdr:row>66</xdr:row>
      <xdr:rowOff>0</xdr:rowOff>
    </xdr:from>
    <xdr:to>
      <xdr:col>2</xdr:col>
      <xdr:colOff>0</xdr:colOff>
      <xdr:row>68</xdr:row>
      <xdr:rowOff>0</xdr:rowOff>
    </xdr:to>
    <xdr:sp macro="" textlink="">
      <xdr:nvSpPr>
        <xdr:cNvPr id="39" name="テキスト 51"/>
        <xdr:cNvSpPr txBox="1">
          <a:spLocks noChangeArrowheads="1"/>
        </xdr:cNvSpPr>
      </xdr:nvSpPr>
      <xdr:spPr bwMode="auto">
        <a:xfrm>
          <a:off x="533400" y="94297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上記以外の建設業</a:t>
          </a:r>
        </a:p>
      </xdr:txBody>
    </xdr:sp>
    <xdr:clientData/>
  </xdr:twoCellAnchor>
  <xdr:twoCellAnchor>
    <xdr:from>
      <xdr:col>1</xdr:col>
      <xdr:colOff>0</xdr:colOff>
      <xdr:row>64</xdr:row>
      <xdr:rowOff>9525</xdr:rowOff>
    </xdr:from>
    <xdr:to>
      <xdr:col>2</xdr:col>
      <xdr:colOff>0</xdr:colOff>
      <xdr:row>66</xdr:row>
      <xdr:rowOff>9525</xdr:rowOff>
    </xdr:to>
    <xdr:sp macro="" textlink="">
      <xdr:nvSpPr>
        <xdr:cNvPr id="40" name="テキスト 52"/>
        <xdr:cNvSpPr txBox="1">
          <a:spLocks noChangeArrowheads="1"/>
        </xdr:cNvSpPr>
      </xdr:nvSpPr>
      <xdr:spPr bwMode="auto">
        <a:xfrm>
          <a:off x="533400" y="915352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トンネル建設工事業</a:t>
          </a:r>
        </a:p>
      </xdr:txBody>
    </xdr:sp>
    <xdr:clientData/>
  </xdr:twoCellAnchor>
  <xdr:twoCellAnchor>
    <xdr:from>
      <xdr:col>1</xdr:col>
      <xdr:colOff>0</xdr:colOff>
      <xdr:row>62</xdr:row>
      <xdr:rowOff>0</xdr:rowOff>
    </xdr:from>
    <xdr:to>
      <xdr:col>2</xdr:col>
      <xdr:colOff>0</xdr:colOff>
      <xdr:row>64</xdr:row>
      <xdr:rowOff>0</xdr:rowOff>
    </xdr:to>
    <xdr:sp macro="" textlink="">
      <xdr:nvSpPr>
        <xdr:cNvPr id="41" name="テキスト 53"/>
        <xdr:cNvSpPr txBox="1">
          <a:spLocks noChangeArrowheads="1"/>
        </xdr:cNvSpPr>
      </xdr:nvSpPr>
      <xdr:spPr bwMode="auto">
        <a:xfrm>
          <a:off x="533400" y="88582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小計</a:t>
          </a:r>
        </a:p>
      </xdr:txBody>
    </xdr:sp>
    <xdr:clientData/>
  </xdr:twoCellAnchor>
  <xdr:twoCellAnchor>
    <xdr:from>
      <xdr:col>1</xdr:col>
      <xdr:colOff>0</xdr:colOff>
      <xdr:row>60</xdr:row>
      <xdr:rowOff>0</xdr:rowOff>
    </xdr:from>
    <xdr:to>
      <xdr:col>2</xdr:col>
      <xdr:colOff>0</xdr:colOff>
      <xdr:row>62</xdr:row>
      <xdr:rowOff>0</xdr:rowOff>
    </xdr:to>
    <xdr:sp macro="" textlink="">
      <xdr:nvSpPr>
        <xdr:cNvPr id="42" name="テキスト 54"/>
        <xdr:cNvSpPr txBox="1">
          <a:spLocks noChangeArrowheads="1"/>
        </xdr:cNvSpPr>
      </xdr:nvSpPr>
      <xdr:spPr bwMode="auto">
        <a:xfrm>
          <a:off x="533400" y="85725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a:t>
          </a:r>
        </a:p>
      </xdr:txBody>
    </xdr:sp>
    <xdr:clientData/>
  </xdr:twoCellAnchor>
  <xdr:twoCellAnchor>
    <xdr:from>
      <xdr:col>1</xdr:col>
      <xdr:colOff>0</xdr:colOff>
      <xdr:row>58</xdr:row>
      <xdr:rowOff>0</xdr:rowOff>
    </xdr:from>
    <xdr:to>
      <xdr:col>2</xdr:col>
      <xdr:colOff>0</xdr:colOff>
      <xdr:row>60</xdr:row>
      <xdr:rowOff>0</xdr:rowOff>
    </xdr:to>
    <xdr:sp macro="" textlink="">
      <xdr:nvSpPr>
        <xdr:cNvPr id="43" name="テキスト 55"/>
        <xdr:cNvSpPr txBox="1">
          <a:spLocks noChangeArrowheads="1"/>
        </xdr:cNvSpPr>
      </xdr:nvSpPr>
      <xdr:spPr bwMode="auto">
        <a:xfrm>
          <a:off x="533400" y="82867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石油等鉱業</a:t>
          </a:r>
        </a:p>
      </xdr:txBody>
    </xdr:sp>
    <xdr:clientData/>
  </xdr:twoCellAnchor>
  <xdr:twoCellAnchor>
    <xdr:from>
      <xdr:col>1</xdr:col>
      <xdr:colOff>0</xdr:colOff>
      <xdr:row>56</xdr:row>
      <xdr:rowOff>0</xdr:rowOff>
    </xdr:from>
    <xdr:to>
      <xdr:col>2</xdr:col>
      <xdr:colOff>0</xdr:colOff>
      <xdr:row>58</xdr:row>
      <xdr:rowOff>0</xdr:rowOff>
    </xdr:to>
    <xdr:sp macro="" textlink="">
      <xdr:nvSpPr>
        <xdr:cNvPr id="44" name="テキスト 56"/>
        <xdr:cNvSpPr txBox="1">
          <a:spLocks noChangeArrowheads="1"/>
        </xdr:cNvSpPr>
      </xdr:nvSpPr>
      <xdr:spPr bwMode="auto">
        <a:xfrm>
          <a:off x="533400" y="80010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金属鉱業</a:t>
          </a:r>
        </a:p>
      </xdr:txBody>
    </xdr:sp>
    <xdr:clientData/>
  </xdr:twoCellAnchor>
  <xdr:twoCellAnchor>
    <xdr:from>
      <xdr:col>1</xdr:col>
      <xdr:colOff>0</xdr:colOff>
      <xdr:row>54</xdr:row>
      <xdr:rowOff>0</xdr:rowOff>
    </xdr:from>
    <xdr:to>
      <xdr:col>2</xdr:col>
      <xdr:colOff>0</xdr:colOff>
      <xdr:row>56</xdr:row>
      <xdr:rowOff>0</xdr:rowOff>
    </xdr:to>
    <xdr:sp macro="" textlink="">
      <xdr:nvSpPr>
        <xdr:cNvPr id="45" name="テキスト 57"/>
        <xdr:cNvSpPr txBox="1">
          <a:spLocks noChangeArrowheads="1"/>
        </xdr:cNvSpPr>
      </xdr:nvSpPr>
      <xdr:spPr bwMode="auto">
        <a:xfrm>
          <a:off x="533400" y="77152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その他の土石採取業</a:t>
          </a:r>
        </a:p>
      </xdr:txBody>
    </xdr:sp>
    <xdr:clientData/>
  </xdr:twoCellAnchor>
  <xdr:twoCellAnchor>
    <xdr:from>
      <xdr:col>1</xdr:col>
      <xdr:colOff>0</xdr:colOff>
      <xdr:row>52</xdr:row>
      <xdr:rowOff>0</xdr:rowOff>
    </xdr:from>
    <xdr:to>
      <xdr:col>2</xdr:col>
      <xdr:colOff>0</xdr:colOff>
      <xdr:row>54</xdr:row>
      <xdr:rowOff>0</xdr:rowOff>
    </xdr:to>
    <xdr:sp macro="" textlink="">
      <xdr:nvSpPr>
        <xdr:cNvPr id="46" name="テキスト 58"/>
        <xdr:cNvSpPr txBox="1">
          <a:spLocks noChangeArrowheads="1"/>
        </xdr:cNvSpPr>
      </xdr:nvSpPr>
      <xdr:spPr bwMode="auto">
        <a:xfrm>
          <a:off x="533400" y="74295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砂利採取業</a:t>
          </a:r>
        </a:p>
      </xdr:txBody>
    </xdr:sp>
    <xdr:clientData/>
  </xdr:twoCellAnchor>
  <xdr:twoCellAnchor>
    <xdr:from>
      <xdr:col>1</xdr:col>
      <xdr:colOff>0</xdr:colOff>
      <xdr:row>50</xdr:row>
      <xdr:rowOff>0</xdr:rowOff>
    </xdr:from>
    <xdr:to>
      <xdr:col>2</xdr:col>
      <xdr:colOff>0</xdr:colOff>
      <xdr:row>52</xdr:row>
      <xdr:rowOff>0</xdr:rowOff>
    </xdr:to>
    <xdr:sp macro="" textlink="">
      <xdr:nvSpPr>
        <xdr:cNvPr id="47" name="テキスト 59"/>
        <xdr:cNvSpPr txBox="1">
          <a:spLocks noChangeArrowheads="1"/>
        </xdr:cNvSpPr>
      </xdr:nvSpPr>
      <xdr:spPr bwMode="auto">
        <a:xfrm>
          <a:off x="533400" y="714375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採石業</a:t>
          </a:r>
        </a:p>
      </xdr:txBody>
    </xdr:sp>
    <xdr:clientData/>
  </xdr:twoCellAnchor>
  <xdr:twoCellAnchor>
    <xdr:from>
      <xdr:col>1</xdr:col>
      <xdr:colOff>9525</xdr:colOff>
      <xdr:row>48</xdr:row>
      <xdr:rowOff>0</xdr:rowOff>
    </xdr:from>
    <xdr:to>
      <xdr:col>2</xdr:col>
      <xdr:colOff>9525</xdr:colOff>
      <xdr:row>50</xdr:row>
      <xdr:rowOff>0</xdr:rowOff>
    </xdr:to>
    <xdr:sp macro="" textlink="">
      <xdr:nvSpPr>
        <xdr:cNvPr id="48" name="テキスト 60"/>
        <xdr:cNvSpPr txBox="1">
          <a:spLocks noChangeArrowheads="1"/>
        </xdr:cNvSpPr>
      </xdr:nvSpPr>
      <xdr:spPr bwMode="auto">
        <a:xfrm>
          <a:off x="542925" y="6858000"/>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その他の石炭鉱業</a:t>
          </a:r>
        </a:p>
      </xdr:txBody>
    </xdr:sp>
    <xdr:clientData/>
  </xdr:twoCellAnchor>
  <xdr:twoCellAnchor>
    <xdr:from>
      <xdr:col>1</xdr:col>
      <xdr:colOff>19050</xdr:colOff>
      <xdr:row>46</xdr:row>
      <xdr:rowOff>9525</xdr:rowOff>
    </xdr:from>
    <xdr:to>
      <xdr:col>2</xdr:col>
      <xdr:colOff>19050</xdr:colOff>
      <xdr:row>48</xdr:row>
      <xdr:rowOff>9525</xdr:rowOff>
    </xdr:to>
    <xdr:sp macro="" textlink="">
      <xdr:nvSpPr>
        <xdr:cNvPr id="49" name="テキスト 61"/>
        <xdr:cNvSpPr txBox="1">
          <a:spLocks noChangeArrowheads="1"/>
        </xdr:cNvSpPr>
      </xdr:nvSpPr>
      <xdr:spPr bwMode="auto">
        <a:xfrm>
          <a:off x="552450" y="6581775"/>
          <a:ext cx="5334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一般石炭鉱業</a:t>
          </a:r>
        </a:p>
      </xdr:txBody>
    </xdr:sp>
    <xdr:clientData/>
  </xdr:twoCellAnchor>
  <xdr:twoCellAnchor>
    <xdr:from>
      <xdr:col>9</xdr:col>
      <xdr:colOff>847725</xdr:colOff>
      <xdr:row>3</xdr:row>
      <xdr:rowOff>762000</xdr:rowOff>
    </xdr:from>
    <xdr:to>
      <xdr:col>15</xdr:col>
      <xdr:colOff>847725</xdr:colOff>
      <xdr:row>3</xdr:row>
      <xdr:rowOff>762000</xdr:rowOff>
    </xdr:to>
    <xdr:sp macro="" textlink="">
      <xdr:nvSpPr>
        <xdr:cNvPr id="50" name="Line 77"/>
        <xdr:cNvSpPr>
          <a:spLocks noChangeShapeType="1"/>
        </xdr:cNvSpPr>
      </xdr:nvSpPr>
      <xdr:spPr bwMode="auto">
        <a:xfrm>
          <a:off x="5334000" y="571500"/>
          <a:ext cx="32004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3"/>
  <sheetViews>
    <sheetView showGridLines="0" tabSelected="1" view="pageBreakPreview" zoomScale="70" zoomScaleNormal="75" zoomScaleSheetLayoutView="70" workbookViewId="0">
      <pane xSplit="2" ySplit="4" topLeftCell="C5" activePane="bottomRight" state="frozen"/>
      <selection activeCell="A4" sqref="A4:B5"/>
      <selection pane="topRight" activeCell="A4" sqref="A4:B5"/>
      <selection pane="bottomLeft" activeCell="A4" sqref="A4:B5"/>
      <selection pane="bottomRight" sqref="A1:AD1"/>
    </sheetView>
  </sheetViews>
  <sheetFormatPr defaultColWidth="12" defaultRowHeight="11.25"/>
  <cols>
    <col min="1" max="1" width="4.6640625" style="1" customWidth="1"/>
    <col min="2" max="2" width="66.33203125" style="1" customWidth="1"/>
    <col min="3" max="8" width="8.1640625" style="2" customWidth="1"/>
    <col min="9" max="19" width="8.1640625" style="1" customWidth="1"/>
    <col min="20" max="20" width="14" style="1" customWidth="1"/>
    <col min="21" max="49" width="8.1640625" style="1" customWidth="1"/>
    <col min="50" max="51" width="11.1640625" style="1" customWidth="1"/>
    <col min="52" max="16384" width="12" style="1"/>
  </cols>
  <sheetData>
    <row r="1" spans="1:51" s="7" customFormat="1" ht="29.25" customHeight="1">
      <c r="A1" s="450" t="s">
        <v>57</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t="s">
        <v>58</v>
      </c>
      <c r="AF1" s="450"/>
      <c r="AG1" s="450"/>
      <c r="AH1" s="450"/>
      <c r="AI1" s="450"/>
      <c r="AJ1" s="450"/>
      <c r="AK1" s="450"/>
      <c r="AL1" s="450"/>
      <c r="AM1" s="450"/>
      <c r="AN1" s="450"/>
      <c r="AO1" s="450"/>
      <c r="AP1" s="450"/>
      <c r="AQ1" s="450"/>
      <c r="AR1" s="450"/>
      <c r="AS1" s="450"/>
      <c r="AT1" s="450"/>
      <c r="AU1" s="450"/>
      <c r="AV1" s="450"/>
      <c r="AW1" s="450"/>
      <c r="AX1" s="450"/>
      <c r="AY1" s="450"/>
    </row>
    <row r="2" spans="1:51" s="4" customFormat="1" ht="18.75" customHeight="1">
      <c r="A2" s="9"/>
      <c r="B2" s="59" t="s">
        <v>23</v>
      </c>
      <c r="C2" s="466" t="s">
        <v>0</v>
      </c>
      <c r="D2" s="466"/>
      <c r="E2" s="10"/>
      <c r="F2" s="10"/>
      <c r="G2" s="478" t="s">
        <v>22</v>
      </c>
      <c r="H2" s="468"/>
      <c r="I2" s="468"/>
      <c r="J2" s="468"/>
      <c r="K2" s="468"/>
      <c r="L2" s="468"/>
      <c r="M2" s="468"/>
      <c r="N2" s="468"/>
      <c r="O2" s="468"/>
      <c r="P2" s="468"/>
      <c r="Q2" s="468"/>
      <c r="R2" s="468"/>
      <c r="S2" s="468"/>
      <c r="T2" s="479"/>
      <c r="U2" s="467" t="s">
        <v>21</v>
      </c>
      <c r="V2" s="468"/>
      <c r="W2" s="468"/>
      <c r="X2" s="468"/>
      <c r="Y2" s="468"/>
      <c r="Z2" s="468"/>
      <c r="AA2" s="468"/>
      <c r="AB2" s="468"/>
      <c r="AC2" s="468"/>
      <c r="AD2" s="469"/>
      <c r="AE2" s="466" t="s">
        <v>1</v>
      </c>
      <c r="AF2" s="465"/>
      <c r="AG2" s="464" t="s">
        <v>2</v>
      </c>
      <c r="AH2" s="465"/>
      <c r="AI2" s="11" t="s">
        <v>3</v>
      </c>
      <c r="AJ2" s="464" t="s">
        <v>4</v>
      </c>
      <c r="AK2" s="465"/>
      <c r="AL2" s="480" t="s">
        <v>46</v>
      </c>
      <c r="AM2" s="481"/>
      <c r="AN2" s="481"/>
      <c r="AO2" s="481"/>
      <c r="AP2" s="481"/>
      <c r="AQ2" s="481"/>
      <c r="AR2" s="464" t="s">
        <v>5</v>
      </c>
      <c r="AS2" s="465"/>
      <c r="AT2" s="464" t="s">
        <v>18</v>
      </c>
      <c r="AU2" s="465"/>
      <c r="AV2" s="466" t="s">
        <v>19</v>
      </c>
      <c r="AW2" s="466"/>
      <c r="AX2" s="12"/>
      <c r="AY2" s="13"/>
    </row>
    <row r="3" spans="1:51" s="3" customFormat="1" ht="12.75" customHeight="1">
      <c r="A3" s="14"/>
      <c r="B3" s="15"/>
      <c r="C3" s="16"/>
      <c r="D3" s="16"/>
      <c r="E3" s="16"/>
      <c r="F3" s="16"/>
      <c r="G3" s="473" t="s">
        <v>6</v>
      </c>
      <c r="H3" s="462"/>
      <c r="I3" s="461" t="s">
        <v>7</v>
      </c>
      <c r="J3" s="462"/>
      <c r="K3" s="475" t="s">
        <v>8</v>
      </c>
      <c r="L3" s="475"/>
      <c r="M3" s="461" t="s">
        <v>9</v>
      </c>
      <c r="N3" s="475"/>
      <c r="O3" s="17"/>
      <c r="P3" s="17"/>
      <c r="Q3" s="461" t="s">
        <v>10</v>
      </c>
      <c r="R3" s="462"/>
      <c r="S3" s="459" t="s">
        <v>53</v>
      </c>
      <c r="T3" s="459"/>
      <c r="U3" s="461" t="s">
        <v>11</v>
      </c>
      <c r="V3" s="462"/>
      <c r="W3" s="461" t="s">
        <v>12</v>
      </c>
      <c r="X3" s="462"/>
      <c r="Y3" s="461" t="s">
        <v>55</v>
      </c>
      <c r="Z3" s="462"/>
      <c r="AA3" s="459" t="s">
        <v>13</v>
      </c>
      <c r="AB3" s="459"/>
      <c r="AC3" s="461" t="s">
        <v>14</v>
      </c>
      <c r="AD3" s="470"/>
      <c r="AE3" s="18"/>
      <c r="AF3" s="19"/>
      <c r="AG3" s="18"/>
      <c r="AH3" s="18"/>
      <c r="AI3" s="476"/>
      <c r="AJ3" s="18"/>
      <c r="AK3" s="18"/>
      <c r="AL3" s="477" t="s">
        <v>56</v>
      </c>
      <c r="AM3" s="462"/>
      <c r="AN3" s="475" t="s">
        <v>15</v>
      </c>
      <c r="AO3" s="462"/>
      <c r="AP3" s="451" t="s">
        <v>54</v>
      </c>
      <c r="AQ3" s="452"/>
      <c r="AR3" s="20"/>
      <c r="AS3" s="21"/>
      <c r="AT3" s="22"/>
      <c r="AU3" s="22"/>
      <c r="AV3" s="20"/>
      <c r="AW3" s="22"/>
      <c r="AX3" s="23"/>
      <c r="AY3" s="24"/>
    </row>
    <row r="4" spans="1:51" ht="218.25" customHeight="1">
      <c r="A4" s="25"/>
      <c r="B4" s="58" t="s">
        <v>20</v>
      </c>
      <c r="C4" s="26"/>
      <c r="D4" s="27"/>
      <c r="E4" s="28"/>
      <c r="F4" s="29"/>
      <c r="G4" s="474"/>
      <c r="H4" s="458"/>
      <c r="I4" s="463"/>
      <c r="J4" s="458"/>
      <c r="K4" s="457"/>
      <c r="L4" s="457"/>
      <c r="M4" s="463"/>
      <c r="N4" s="457"/>
      <c r="O4" s="455"/>
      <c r="P4" s="456"/>
      <c r="Q4" s="463"/>
      <c r="R4" s="458"/>
      <c r="S4" s="460"/>
      <c r="T4" s="460"/>
      <c r="U4" s="463"/>
      <c r="V4" s="458"/>
      <c r="W4" s="463"/>
      <c r="X4" s="458"/>
      <c r="Y4" s="463"/>
      <c r="Z4" s="458"/>
      <c r="AA4" s="460"/>
      <c r="AB4" s="460"/>
      <c r="AC4" s="463"/>
      <c r="AD4" s="471"/>
      <c r="AE4" s="457"/>
      <c r="AF4" s="458"/>
      <c r="AG4" s="30"/>
      <c r="AH4" s="27"/>
      <c r="AI4" s="476"/>
      <c r="AJ4" s="30"/>
      <c r="AK4" s="31"/>
      <c r="AL4" s="463"/>
      <c r="AM4" s="458"/>
      <c r="AN4" s="457"/>
      <c r="AO4" s="458"/>
      <c r="AP4" s="453"/>
      <c r="AQ4" s="454"/>
      <c r="AR4" s="30"/>
      <c r="AS4" s="27"/>
      <c r="AT4" s="30"/>
      <c r="AU4" s="27"/>
      <c r="AV4" s="30"/>
      <c r="AW4" s="27"/>
      <c r="AX4" s="30"/>
      <c r="AY4" s="32"/>
    </row>
    <row r="5" spans="1:51" s="5" customFormat="1" ht="30" customHeight="1">
      <c r="A5" s="34"/>
      <c r="B5" s="60" t="s">
        <v>24</v>
      </c>
      <c r="C5" s="65">
        <v>270</v>
      </c>
      <c r="D5" s="66">
        <v>0</v>
      </c>
      <c r="E5" s="67">
        <v>225</v>
      </c>
      <c r="F5" s="66">
        <v>0</v>
      </c>
      <c r="G5" s="68">
        <v>0</v>
      </c>
      <c r="H5" s="66">
        <v>0</v>
      </c>
      <c r="I5" s="69">
        <v>0</v>
      </c>
      <c r="J5" s="70">
        <v>0</v>
      </c>
      <c r="K5" s="68">
        <v>0</v>
      </c>
      <c r="L5" s="66">
        <v>0</v>
      </c>
      <c r="M5" s="71">
        <v>80</v>
      </c>
      <c r="N5" s="66">
        <v>0</v>
      </c>
      <c r="O5" s="71">
        <v>43</v>
      </c>
      <c r="P5" s="66">
        <v>0</v>
      </c>
      <c r="Q5" s="68">
        <v>0</v>
      </c>
      <c r="R5" s="66">
        <v>0</v>
      </c>
      <c r="S5" s="68">
        <v>2</v>
      </c>
      <c r="T5" s="66">
        <v>0</v>
      </c>
      <c r="U5" s="68">
        <v>5</v>
      </c>
      <c r="V5" s="66">
        <v>0</v>
      </c>
      <c r="W5" s="68">
        <v>2</v>
      </c>
      <c r="X5" s="66">
        <v>0</v>
      </c>
      <c r="Y5" s="68">
        <v>0</v>
      </c>
      <c r="Z5" s="66">
        <v>0</v>
      </c>
      <c r="AA5" s="69">
        <v>33</v>
      </c>
      <c r="AB5" s="70">
        <v>0</v>
      </c>
      <c r="AC5" s="68">
        <v>5</v>
      </c>
      <c r="AD5" s="72">
        <v>0</v>
      </c>
      <c r="AE5" s="67">
        <v>0</v>
      </c>
      <c r="AF5" s="66">
        <v>0</v>
      </c>
      <c r="AG5" s="71">
        <v>29</v>
      </c>
      <c r="AH5" s="66">
        <v>1</v>
      </c>
      <c r="AI5" s="73">
        <v>0</v>
      </c>
      <c r="AJ5" s="69">
        <v>2</v>
      </c>
      <c r="AK5" s="70">
        <v>0</v>
      </c>
      <c r="AL5" s="69">
        <v>0</v>
      </c>
      <c r="AM5" s="70">
        <v>0</v>
      </c>
      <c r="AN5" s="71">
        <v>0</v>
      </c>
      <c r="AO5" s="66">
        <v>0</v>
      </c>
      <c r="AP5" s="69">
        <v>0</v>
      </c>
      <c r="AQ5" s="70">
        <v>0</v>
      </c>
      <c r="AR5" s="71">
        <v>2</v>
      </c>
      <c r="AS5" s="66">
        <v>1</v>
      </c>
      <c r="AT5" s="71">
        <v>1</v>
      </c>
      <c r="AU5" s="66">
        <v>0</v>
      </c>
      <c r="AV5" s="71">
        <v>6</v>
      </c>
      <c r="AW5" s="66">
        <v>0</v>
      </c>
      <c r="AX5" s="36">
        <f>SUM(C5,G5,I5,K5,M5,Q5,S5,U5,W5,Y5,AA5,AC5,AE5,AG5,AI5,AJ5,AL5,AN5,AP5,AR5,AT5,AV5)</f>
        <v>437</v>
      </c>
      <c r="AY5" s="37">
        <f t="shared" ref="AY5:AY15" si="0">SUM(D5,H5,J5,L5,N5,R5,T5,V5,X5,Z5,AB5,AD5,AF5,AH5,AK5,AM5,AO5,AQ5,AS5,AU5,AW5)</f>
        <v>2</v>
      </c>
    </row>
    <row r="6" spans="1:51" s="6" customFormat="1" ht="30" customHeight="1">
      <c r="A6" s="34"/>
      <c r="B6" s="60" t="s">
        <v>25</v>
      </c>
      <c r="C6" s="74">
        <v>15</v>
      </c>
      <c r="D6" s="66">
        <v>0</v>
      </c>
      <c r="E6" s="69">
        <v>11</v>
      </c>
      <c r="F6" s="66">
        <v>0</v>
      </c>
      <c r="G6" s="71">
        <v>0</v>
      </c>
      <c r="H6" s="66">
        <v>0</v>
      </c>
      <c r="I6" s="71">
        <v>0</v>
      </c>
      <c r="J6" s="66">
        <v>0</v>
      </c>
      <c r="K6" s="71">
        <v>0</v>
      </c>
      <c r="L6" s="66">
        <v>0</v>
      </c>
      <c r="M6" s="71">
        <v>1</v>
      </c>
      <c r="N6" s="66">
        <v>0</v>
      </c>
      <c r="O6" s="71">
        <v>1</v>
      </c>
      <c r="P6" s="66">
        <v>0</v>
      </c>
      <c r="Q6" s="71">
        <v>0</v>
      </c>
      <c r="R6" s="66">
        <v>0</v>
      </c>
      <c r="S6" s="71">
        <v>0</v>
      </c>
      <c r="T6" s="66">
        <v>0</v>
      </c>
      <c r="U6" s="71">
        <v>0</v>
      </c>
      <c r="V6" s="66">
        <v>0</v>
      </c>
      <c r="W6" s="71">
        <v>0</v>
      </c>
      <c r="X6" s="66">
        <v>0</v>
      </c>
      <c r="Y6" s="71">
        <v>0</v>
      </c>
      <c r="Z6" s="66">
        <v>0</v>
      </c>
      <c r="AA6" s="75">
        <v>2</v>
      </c>
      <c r="AB6" s="66">
        <v>0</v>
      </c>
      <c r="AC6" s="75">
        <v>0</v>
      </c>
      <c r="AD6" s="76">
        <v>0</v>
      </c>
      <c r="AE6" s="69">
        <v>0</v>
      </c>
      <c r="AF6" s="66">
        <v>0</v>
      </c>
      <c r="AG6" s="71">
        <v>2</v>
      </c>
      <c r="AH6" s="66">
        <v>0</v>
      </c>
      <c r="AI6" s="77">
        <v>0</v>
      </c>
      <c r="AJ6" s="78">
        <v>0</v>
      </c>
      <c r="AK6" s="66">
        <v>0</v>
      </c>
      <c r="AL6" s="75">
        <v>0</v>
      </c>
      <c r="AM6" s="66">
        <v>0</v>
      </c>
      <c r="AN6" s="71">
        <v>0</v>
      </c>
      <c r="AO6" s="66">
        <v>0</v>
      </c>
      <c r="AP6" s="75">
        <v>0</v>
      </c>
      <c r="AQ6" s="79">
        <v>0</v>
      </c>
      <c r="AR6" s="71">
        <v>0</v>
      </c>
      <c r="AS6" s="66">
        <v>0</v>
      </c>
      <c r="AT6" s="71">
        <v>0</v>
      </c>
      <c r="AU6" s="66">
        <v>0</v>
      </c>
      <c r="AV6" s="71">
        <v>0</v>
      </c>
      <c r="AW6" s="66">
        <v>0</v>
      </c>
      <c r="AX6" s="36">
        <f t="shared" ref="AX6:AX14" si="1">SUM(C6,G6,I6,K6,M6,Q6,S6,U6,W6,Y6,AA6,AC6,AE6,AG6,AI6,AJ6,AL6,AN6,AP6,AR6,AT6,AV6)</f>
        <v>20</v>
      </c>
      <c r="AY6" s="40">
        <f t="shared" si="0"/>
        <v>0</v>
      </c>
    </row>
    <row r="7" spans="1:51" s="5" customFormat="1" ht="30" customHeight="1">
      <c r="A7" s="34"/>
      <c r="B7" s="60" t="s">
        <v>26</v>
      </c>
      <c r="C7" s="74">
        <v>33</v>
      </c>
      <c r="D7" s="66">
        <v>0</v>
      </c>
      <c r="E7" s="69">
        <v>25</v>
      </c>
      <c r="F7" s="66">
        <v>0</v>
      </c>
      <c r="G7" s="71">
        <v>0</v>
      </c>
      <c r="H7" s="66">
        <v>0</v>
      </c>
      <c r="I7" s="71">
        <v>0</v>
      </c>
      <c r="J7" s="66">
        <v>0</v>
      </c>
      <c r="K7" s="71">
        <v>0</v>
      </c>
      <c r="L7" s="66">
        <v>0</v>
      </c>
      <c r="M7" s="71">
        <v>13</v>
      </c>
      <c r="N7" s="66">
        <v>0</v>
      </c>
      <c r="O7" s="71">
        <v>12</v>
      </c>
      <c r="P7" s="66">
        <v>0</v>
      </c>
      <c r="Q7" s="71">
        <v>0</v>
      </c>
      <c r="R7" s="66">
        <v>0</v>
      </c>
      <c r="S7" s="71">
        <v>0</v>
      </c>
      <c r="T7" s="66">
        <v>0</v>
      </c>
      <c r="U7" s="71">
        <v>3</v>
      </c>
      <c r="V7" s="66">
        <v>0</v>
      </c>
      <c r="W7" s="71">
        <v>0</v>
      </c>
      <c r="X7" s="66">
        <v>0</v>
      </c>
      <c r="Y7" s="71">
        <v>0</v>
      </c>
      <c r="Z7" s="66">
        <v>0</v>
      </c>
      <c r="AA7" s="71">
        <v>2</v>
      </c>
      <c r="AB7" s="66">
        <v>0</v>
      </c>
      <c r="AC7" s="71">
        <v>1</v>
      </c>
      <c r="AD7" s="76">
        <v>0</v>
      </c>
      <c r="AE7" s="69">
        <v>0</v>
      </c>
      <c r="AF7" s="66">
        <v>0</v>
      </c>
      <c r="AG7" s="71">
        <v>1</v>
      </c>
      <c r="AH7" s="66">
        <v>0</v>
      </c>
      <c r="AI7" s="77">
        <v>0</v>
      </c>
      <c r="AJ7" s="69">
        <v>0</v>
      </c>
      <c r="AK7" s="66">
        <v>0</v>
      </c>
      <c r="AL7" s="71">
        <v>0</v>
      </c>
      <c r="AM7" s="66">
        <v>0</v>
      </c>
      <c r="AN7" s="71">
        <v>0</v>
      </c>
      <c r="AO7" s="66">
        <v>0</v>
      </c>
      <c r="AP7" s="71">
        <v>0</v>
      </c>
      <c r="AQ7" s="66">
        <v>0</v>
      </c>
      <c r="AR7" s="71">
        <v>0</v>
      </c>
      <c r="AS7" s="66">
        <v>0</v>
      </c>
      <c r="AT7" s="71">
        <v>0</v>
      </c>
      <c r="AU7" s="66">
        <v>0</v>
      </c>
      <c r="AV7" s="71">
        <v>2</v>
      </c>
      <c r="AW7" s="66">
        <v>0</v>
      </c>
      <c r="AX7" s="36">
        <f t="shared" si="1"/>
        <v>55</v>
      </c>
      <c r="AY7" s="40">
        <f t="shared" si="0"/>
        <v>0</v>
      </c>
    </row>
    <row r="8" spans="1:51" ht="30" customHeight="1">
      <c r="A8" s="34"/>
      <c r="B8" s="60" t="s">
        <v>16</v>
      </c>
      <c r="C8" s="74">
        <v>51</v>
      </c>
      <c r="D8" s="66">
        <v>0</v>
      </c>
      <c r="E8" s="69">
        <v>47</v>
      </c>
      <c r="F8" s="66">
        <v>0</v>
      </c>
      <c r="G8" s="71">
        <v>0</v>
      </c>
      <c r="H8" s="66">
        <v>0</v>
      </c>
      <c r="I8" s="71">
        <v>0</v>
      </c>
      <c r="J8" s="66">
        <v>0</v>
      </c>
      <c r="K8" s="71">
        <v>0</v>
      </c>
      <c r="L8" s="66">
        <v>0</v>
      </c>
      <c r="M8" s="71">
        <v>9</v>
      </c>
      <c r="N8" s="66">
        <v>0</v>
      </c>
      <c r="O8" s="71">
        <v>8</v>
      </c>
      <c r="P8" s="66">
        <v>0</v>
      </c>
      <c r="Q8" s="71">
        <v>0</v>
      </c>
      <c r="R8" s="66">
        <v>0</v>
      </c>
      <c r="S8" s="71">
        <v>0</v>
      </c>
      <c r="T8" s="66">
        <v>0</v>
      </c>
      <c r="U8" s="71">
        <v>0</v>
      </c>
      <c r="V8" s="66">
        <v>0</v>
      </c>
      <c r="W8" s="71">
        <v>0</v>
      </c>
      <c r="X8" s="66">
        <v>0</v>
      </c>
      <c r="Y8" s="71">
        <v>0</v>
      </c>
      <c r="Z8" s="66">
        <v>0</v>
      </c>
      <c r="AA8" s="71">
        <v>3</v>
      </c>
      <c r="AB8" s="66">
        <v>0</v>
      </c>
      <c r="AC8" s="71">
        <v>1</v>
      </c>
      <c r="AD8" s="76">
        <v>0</v>
      </c>
      <c r="AE8" s="69">
        <v>0</v>
      </c>
      <c r="AF8" s="66">
        <v>0</v>
      </c>
      <c r="AG8" s="71">
        <v>6</v>
      </c>
      <c r="AH8" s="66">
        <v>3</v>
      </c>
      <c r="AI8" s="77">
        <v>0</v>
      </c>
      <c r="AJ8" s="69">
        <v>0</v>
      </c>
      <c r="AK8" s="66">
        <v>0</v>
      </c>
      <c r="AL8" s="71">
        <v>0</v>
      </c>
      <c r="AM8" s="66">
        <v>0</v>
      </c>
      <c r="AN8" s="71">
        <v>0</v>
      </c>
      <c r="AO8" s="66">
        <v>0</v>
      </c>
      <c r="AP8" s="71">
        <v>0</v>
      </c>
      <c r="AQ8" s="66">
        <v>0</v>
      </c>
      <c r="AR8" s="71">
        <v>2</v>
      </c>
      <c r="AS8" s="66">
        <v>0</v>
      </c>
      <c r="AT8" s="71">
        <v>1</v>
      </c>
      <c r="AU8" s="66">
        <v>0</v>
      </c>
      <c r="AV8" s="71">
        <v>1</v>
      </c>
      <c r="AW8" s="66">
        <v>0</v>
      </c>
      <c r="AX8" s="36">
        <f>SUM(C8,G8,I8,K8,M8,Q8,S8,U8,W8,Y8,AA8,AC8,AE8,AG8,AI8,AJ8,AL8,AN8,AP8,AR8,AT8,AV8)</f>
        <v>74</v>
      </c>
      <c r="AY8" s="40">
        <f>SUM(D8,H8,J8,L8,N8,R8,T8,V8,X8,Z8,AB8,AD8,AF8,AH8,AK8,AM8,AO8,AQ8,AS8,AU8,AW8)</f>
        <v>3</v>
      </c>
    </row>
    <row r="9" spans="1:51" ht="30" customHeight="1">
      <c r="A9" s="34"/>
      <c r="B9" s="60" t="s">
        <v>27</v>
      </c>
      <c r="C9" s="74">
        <v>92</v>
      </c>
      <c r="D9" s="66">
        <v>0</v>
      </c>
      <c r="E9" s="69">
        <v>70</v>
      </c>
      <c r="F9" s="66">
        <v>0</v>
      </c>
      <c r="G9" s="71">
        <v>1</v>
      </c>
      <c r="H9" s="66">
        <v>0</v>
      </c>
      <c r="I9" s="71">
        <v>0</v>
      </c>
      <c r="J9" s="66">
        <v>0</v>
      </c>
      <c r="K9" s="71">
        <v>0</v>
      </c>
      <c r="L9" s="66">
        <v>0</v>
      </c>
      <c r="M9" s="71">
        <v>29</v>
      </c>
      <c r="N9" s="66">
        <v>1</v>
      </c>
      <c r="O9" s="71">
        <v>16</v>
      </c>
      <c r="P9" s="66">
        <v>1</v>
      </c>
      <c r="Q9" s="71">
        <v>0</v>
      </c>
      <c r="R9" s="66">
        <v>0</v>
      </c>
      <c r="S9" s="71">
        <v>1</v>
      </c>
      <c r="T9" s="66">
        <v>0</v>
      </c>
      <c r="U9" s="71">
        <v>0</v>
      </c>
      <c r="V9" s="66">
        <v>0</v>
      </c>
      <c r="W9" s="71">
        <v>0</v>
      </c>
      <c r="X9" s="66">
        <v>0</v>
      </c>
      <c r="Y9" s="71">
        <v>0</v>
      </c>
      <c r="Z9" s="66">
        <v>0</v>
      </c>
      <c r="AA9" s="71">
        <v>4</v>
      </c>
      <c r="AB9" s="66">
        <v>0</v>
      </c>
      <c r="AC9" s="71">
        <v>3</v>
      </c>
      <c r="AD9" s="76">
        <v>0</v>
      </c>
      <c r="AE9" s="69">
        <v>1</v>
      </c>
      <c r="AF9" s="66">
        <v>1</v>
      </c>
      <c r="AG9" s="71">
        <v>30</v>
      </c>
      <c r="AH9" s="66">
        <v>1</v>
      </c>
      <c r="AI9" s="77">
        <v>2</v>
      </c>
      <c r="AJ9" s="69">
        <v>4</v>
      </c>
      <c r="AK9" s="66">
        <v>0</v>
      </c>
      <c r="AL9" s="71">
        <v>0</v>
      </c>
      <c r="AM9" s="66">
        <v>0</v>
      </c>
      <c r="AN9" s="71">
        <v>0</v>
      </c>
      <c r="AO9" s="66">
        <v>0</v>
      </c>
      <c r="AP9" s="71">
        <v>0</v>
      </c>
      <c r="AQ9" s="66">
        <v>0</v>
      </c>
      <c r="AR9" s="71">
        <v>2</v>
      </c>
      <c r="AS9" s="66">
        <v>2</v>
      </c>
      <c r="AT9" s="71">
        <v>0</v>
      </c>
      <c r="AU9" s="66">
        <v>0</v>
      </c>
      <c r="AV9" s="71">
        <v>0</v>
      </c>
      <c r="AW9" s="66">
        <v>0</v>
      </c>
      <c r="AX9" s="36">
        <f t="shared" si="1"/>
        <v>169</v>
      </c>
      <c r="AY9" s="40">
        <f t="shared" si="0"/>
        <v>5</v>
      </c>
    </row>
    <row r="10" spans="1:51" ht="30" customHeight="1">
      <c r="A10" s="34"/>
      <c r="B10" s="60" t="s">
        <v>28</v>
      </c>
      <c r="C10" s="74">
        <v>30</v>
      </c>
      <c r="D10" s="66">
        <v>0</v>
      </c>
      <c r="E10" s="69">
        <v>21</v>
      </c>
      <c r="F10" s="66">
        <v>0</v>
      </c>
      <c r="G10" s="71">
        <v>0</v>
      </c>
      <c r="H10" s="66">
        <v>0</v>
      </c>
      <c r="I10" s="71">
        <v>0</v>
      </c>
      <c r="J10" s="66">
        <v>0</v>
      </c>
      <c r="K10" s="71">
        <v>0</v>
      </c>
      <c r="L10" s="66">
        <v>0</v>
      </c>
      <c r="M10" s="71">
        <v>11</v>
      </c>
      <c r="N10" s="66">
        <v>0</v>
      </c>
      <c r="O10" s="71">
        <v>9</v>
      </c>
      <c r="P10" s="66">
        <v>0</v>
      </c>
      <c r="Q10" s="71">
        <v>0</v>
      </c>
      <c r="R10" s="66">
        <v>0</v>
      </c>
      <c r="S10" s="71">
        <v>1</v>
      </c>
      <c r="T10" s="66">
        <v>0</v>
      </c>
      <c r="U10" s="71">
        <v>2</v>
      </c>
      <c r="V10" s="66">
        <v>0</v>
      </c>
      <c r="W10" s="71">
        <v>0</v>
      </c>
      <c r="X10" s="66">
        <v>0</v>
      </c>
      <c r="Y10" s="71">
        <v>0</v>
      </c>
      <c r="Z10" s="66">
        <v>0</v>
      </c>
      <c r="AA10" s="71">
        <v>3</v>
      </c>
      <c r="AB10" s="66">
        <v>0</v>
      </c>
      <c r="AC10" s="71">
        <v>0</v>
      </c>
      <c r="AD10" s="76">
        <v>0</v>
      </c>
      <c r="AE10" s="69">
        <v>0</v>
      </c>
      <c r="AF10" s="66">
        <v>0</v>
      </c>
      <c r="AG10" s="71">
        <v>3</v>
      </c>
      <c r="AH10" s="66">
        <v>0</v>
      </c>
      <c r="AI10" s="77">
        <v>35</v>
      </c>
      <c r="AJ10" s="69">
        <v>0</v>
      </c>
      <c r="AK10" s="66">
        <v>0</v>
      </c>
      <c r="AL10" s="71">
        <v>0</v>
      </c>
      <c r="AM10" s="66">
        <v>0</v>
      </c>
      <c r="AN10" s="71">
        <v>0</v>
      </c>
      <c r="AO10" s="66">
        <v>0</v>
      </c>
      <c r="AP10" s="71">
        <v>0</v>
      </c>
      <c r="AQ10" s="66">
        <v>0</v>
      </c>
      <c r="AR10" s="71">
        <v>0</v>
      </c>
      <c r="AS10" s="66">
        <v>0</v>
      </c>
      <c r="AT10" s="71">
        <v>1</v>
      </c>
      <c r="AU10" s="66">
        <v>0</v>
      </c>
      <c r="AV10" s="71">
        <v>0</v>
      </c>
      <c r="AW10" s="66">
        <v>0</v>
      </c>
      <c r="AX10" s="36">
        <f t="shared" si="1"/>
        <v>86</v>
      </c>
      <c r="AY10" s="40">
        <f t="shared" si="0"/>
        <v>0</v>
      </c>
    </row>
    <row r="11" spans="1:51" ht="30" customHeight="1">
      <c r="A11" s="34"/>
      <c r="B11" s="60" t="s">
        <v>29</v>
      </c>
      <c r="C11" s="74">
        <v>29</v>
      </c>
      <c r="D11" s="66">
        <v>0</v>
      </c>
      <c r="E11" s="69">
        <v>25</v>
      </c>
      <c r="F11" s="66">
        <v>0</v>
      </c>
      <c r="G11" s="71">
        <v>0</v>
      </c>
      <c r="H11" s="66">
        <v>0</v>
      </c>
      <c r="I11" s="75">
        <v>0</v>
      </c>
      <c r="J11" s="66">
        <v>0</v>
      </c>
      <c r="K11" s="71">
        <v>0</v>
      </c>
      <c r="L11" s="66">
        <v>0</v>
      </c>
      <c r="M11" s="75">
        <v>34</v>
      </c>
      <c r="N11" s="66">
        <v>0</v>
      </c>
      <c r="O11" s="75">
        <v>16</v>
      </c>
      <c r="P11" s="66">
        <v>0</v>
      </c>
      <c r="Q11" s="71">
        <v>0</v>
      </c>
      <c r="R11" s="66">
        <v>0</v>
      </c>
      <c r="S11" s="69">
        <v>1</v>
      </c>
      <c r="T11" s="79">
        <v>0</v>
      </c>
      <c r="U11" s="71">
        <v>0</v>
      </c>
      <c r="V11" s="66">
        <v>0</v>
      </c>
      <c r="W11" s="71">
        <v>1</v>
      </c>
      <c r="X11" s="66">
        <v>0</v>
      </c>
      <c r="Y11" s="71">
        <v>0</v>
      </c>
      <c r="Z11" s="66">
        <v>0</v>
      </c>
      <c r="AA11" s="71">
        <v>0</v>
      </c>
      <c r="AB11" s="66">
        <v>0</v>
      </c>
      <c r="AC11" s="71">
        <v>0</v>
      </c>
      <c r="AD11" s="76">
        <v>0</v>
      </c>
      <c r="AE11" s="78">
        <v>1</v>
      </c>
      <c r="AF11" s="66">
        <v>1</v>
      </c>
      <c r="AG11" s="75">
        <v>10</v>
      </c>
      <c r="AH11" s="66">
        <v>2</v>
      </c>
      <c r="AI11" s="80">
        <v>12</v>
      </c>
      <c r="AJ11" s="69">
        <v>1</v>
      </c>
      <c r="AK11" s="66">
        <v>0</v>
      </c>
      <c r="AL11" s="71">
        <v>0</v>
      </c>
      <c r="AM11" s="66">
        <v>0</v>
      </c>
      <c r="AN11" s="75">
        <v>0</v>
      </c>
      <c r="AO11" s="66">
        <v>0</v>
      </c>
      <c r="AP11" s="71">
        <v>0</v>
      </c>
      <c r="AQ11" s="66">
        <v>0</v>
      </c>
      <c r="AR11" s="75">
        <v>0</v>
      </c>
      <c r="AS11" s="66">
        <v>0</v>
      </c>
      <c r="AT11" s="75">
        <v>0</v>
      </c>
      <c r="AU11" s="66">
        <v>0</v>
      </c>
      <c r="AV11" s="75">
        <v>0</v>
      </c>
      <c r="AW11" s="66">
        <v>0</v>
      </c>
      <c r="AX11" s="39">
        <f t="shared" si="1"/>
        <v>89</v>
      </c>
      <c r="AY11" s="40">
        <f t="shared" si="0"/>
        <v>3</v>
      </c>
    </row>
    <row r="12" spans="1:51" ht="30" customHeight="1">
      <c r="A12" s="34"/>
      <c r="B12" s="60" t="s">
        <v>30</v>
      </c>
      <c r="C12" s="74">
        <v>113</v>
      </c>
      <c r="D12" s="66">
        <v>0</v>
      </c>
      <c r="E12" s="69">
        <v>80</v>
      </c>
      <c r="F12" s="66">
        <v>0</v>
      </c>
      <c r="G12" s="71">
        <v>0</v>
      </c>
      <c r="H12" s="66">
        <v>0</v>
      </c>
      <c r="I12" s="75">
        <v>0</v>
      </c>
      <c r="J12" s="66">
        <v>0</v>
      </c>
      <c r="K12" s="71">
        <v>0</v>
      </c>
      <c r="L12" s="66">
        <v>0</v>
      </c>
      <c r="M12" s="75">
        <v>36</v>
      </c>
      <c r="N12" s="66">
        <v>1</v>
      </c>
      <c r="O12" s="75">
        <v>32</v>
      </c>
      <c r="P12" s="66">
        <v>1</v>
      </c>
      <c r="Q12" s="71">
        <v>1</v>
      </c>
      <c r="R12" s="66">
        <v>0</v>
      </c>
      <c r="S12" s="75">
        <v>0</v>
      </c>
      <c r="T12" s="66">
        <v>0</v>
      </c>
      <c r="U12" s="75">
        <v>1</v>
      </c>
      <c r="V12" s="66">
        <v>0</v>
      </c>
      <c r="W12" s="75">
        <v>0</v>
      </c>
      <c r="X12" s="66">
        <v>0</v>
      </c>
      <c r="Y12" s="75">
        <v>2</v>
      </c>
      <c r="Z12" s="66">
        <v>0</v>
      </c>
      <c r="AA12" s="71">
        <v>7</v>
      </c>
      <c r="AB12" s="66">
        <v>0</v>
      </c>
      <c r="AC12" s="71">
        <v>3</v>
      </c>
      <c r="AD12" s="76">
        <v>0</v>
      </c>
      <c r="AE12" s="78">
        <v>2</v>
      </c>
      <c r="AF12" s="66">
        <v>2</v>
      </c>
      <c r="AG12" s="75">
        <v>17</v>
      </c>
      <c r="AH12" s="66">
        <v>1</v>
      </c>
      <c r="AI12" s="80">
        <v>12</v>
      </c>
      <c r="AJ12" s="69">
        <v>0</v>
      </c>
      <c r="AK12" s="66">
        <v>0</v>
      </c>
      <c r="AL12" s="71">
        <v>0</v>
      </c>
      <c r="AM12" s="66">
        <v>0</v>
      </c>
      <c r="AN12" s="75">
        <v>0</v>
      </c>
      <c r="AO12" s="66">
        <v>0</v>
      </c>
      <c r="AP12" s="71">
        <v>0</v>
      </c>
      <c r="AQ12" s="66">
        <v>0</v>
      </c>
      <c r="AR12" s="75">
        <v>4</v>
      </c>
      <c r="AS12" s="66">
        <v>1</v>
      </c>
      <c r="AT12" s="75">
        <v>0</v>
      </c>
      <c r="AU12" s="66">
        <v>0</v>
      </c>
      <c r="AV12" s="75">
        <v>1</v>
      </c>
      <c r="AW12" s="66">
        <v>0</v>
      </c>
      <c r="AX12" s="39">
        <f t="shared" si="1"/>
        <v>199</v>
      </c>
      <c r="AY12" s="40">
        <f t="shared" si="0"/>
        <v>5</v>
      </c>
    </row>
    <row r="13" spans="1:51" ht="30" customHeight="1">
      <c r="A13" s="34"/>
      <c r="B13" s="60" t="s">
        <v>31</v>
      </c>
      <c r="C13" s="74">
        <v>228</v>
      </c>
      <c r="D13" s="66">
        <v>0</v>
      </c>
      <c r="E13" s="69">
        <v>178</v>
      </c>
      <c r="F13" s="66">
        <v>0</v>
      </c>
      <c r="G13" s="71">
        <v>0</v>
      </c>
      <c r="H13" s="66">
        <v>0</v>
      </c>
      <c r="I13" s="75">
        <v>0</v>
      </c>
      <c r="J13" s="66">
        <v>0</v>
      </c>
      <c r="K13" s="71">
        <v>0</v>
      </c>
      <c r="L13" s="66">
        <v>0</v>
      </c>
      <c r="M13" s="75">
        <v>61</v>
      </c>
      <c r="N13" s="66">
        <v>3</v>
      </c>
      <c r="O13" s="75">
        <v>52</v>
      </c>
      <c r="P13" s="66">
        <v>3</v>
      </c>
      <c r="Q13" s="71">
        <v>0</v>
      </c>
      <c r="R13" s="66">
        <v>0</v>
      </c>
      <c r="S13" s="71">
        <v>0</v>
      </c>
      <c r="T13" s="66">
        <v>0</v>
      </c>
      <c r="U13" s="71">
        <v>5</v>
      </c>
      <c r="V13" s="66">
        <v>0</v>
      </c>
      <c r="W13" s="71">
        <v>0</v>
      </c>
      <c r="X13" s="66">
        <v>0</v>
      </c>
      <c r="Y13" s="71">
        <v>1</v>
      </c>
      <c r="Z13" s="66">
        <v>0</v>
      </c>
      <c r="AA13" s="71">
        <v>23</v>
      </c>
      <c r="AB13" s="66">
        <v>0</v>
      </c>
      <c r="AC13" s="71">
        <v>3</v>
      </c>
      <c r="AD13" s="76">
        <v>0</v>
      </c>
      <c r="AE13" s="78">
        <v>1</v>
      </c>
      <c r="AF13" s="66">
        <v>0</v>
      </c>
      <c r="AG13" s="75">
        <v>17</v>
      </c>
      <c r="AH13" s="66">
        <v>1</v>
      </c>
      <c r="AI13" s="80">
        <v>11</v>
      </c>
      <c r="AJ13" s="69">
        <v>0</v>
      </c>
      <c r="AK13" s="66">
        <v>0</v>
      </c>
      <c r="AL13" s="71">
        <v>0</v>
      </c>
      <c r="AM13" s="66">
        <v>0</v>
      </c>
      <c r="AN13" s="75">
        <v>0</v>
      </c>
      <c r="AO13" s="66">
        <v>0</v>
      </c>
      <c r="AP13" s="71">
        <v>0</v>
      </c>
      <c r="AQ13" s="66">
        <v>0</v>
      </c>
      <c r="AR13" s="75">
        <v>1</v>
      </c>
      <c r="AS13" s="66">
        <v>0</v>
      </c>
      <c r="AT13" s="75">
        <v>0</v>
      </c>
      <c r="AU13" s="66">
        <v>0</v>
      </c>
      <c r="AV13" s="75">
        <v>7</v>
      </c>
      <c r="AW13" s="66">
        <v>0</v>
      </c>
      <c r="AX13" s="39">
        <f t="shared" si="1"/>
        <v>358</v>
      </c>
      <c r="AY13" s="40">
        <f t="shared" si="0"/>
        <v>4</v>
      </c>
    </row>
    <row r="14" spans="1:51" ht="30" customHeight="1">
      <c r="A14" s="34"/>
      <c r="B14" s="60" t="s">
        <v>32</v>
      </c>
      <c r="C14" s="74">
        <v>3</v>
      </c>
      <c r="D14" s="66">
        <v>0</v>
      </c>
      <c r="E14" s="69">
        <v>1</v>
      </c>
      <c r="F14" s="66">
        <v>0</v>
      </c>
      <c r="G14" s="71">
        <v>0</v>
      </c>
      <c r="H14" s="66">
        <v>0</v>
      </c>
      <c r="I14" s="71">
        <v>0</v>
      </c>
      <c r="J14" s="66">
        <v>0</v>
      </c>
      <c r="K14" s="71">
        <v>0</v>
      </c>
      <c r="L14" s="66">
        <v>0</v>
      </c>
      <c r="M14" s="71">
        <v>2</v>
      </c>
      <c r="N14" s="66">
        <v>0</v>
      </c>
      <c r="O14" s="71">
        <v>2</v>
      </c>
      <c r="P14" s="66">
        <v>0</v>
      </c>
      <c r="Q14" s="71">
        <v>0</v>
      </c>
      <c r="R14" s="66">
        <v>0</v>
      </c>
      <c r="S14" s="71">
        <v>1</v>
      </c>
      <c r="T14" s="66">
        <v>0</v>
      </c>
      <c r="U14" s="71">
        <v>0</v>
      </c>
      <c r="V14" s="66">
        <v>0</v>
      </c>
      <c r="W14" s="71">
        <v>0</v>
      </c>
      <c r="X14" s="66">
        <v>0</v>
      </c>
      <c r="Y14" s="71">
        <v>0</v>
      </c>
      <c r="Z14" s="66">
        <v>0</v>
      </c>
      <c r="AA14" s="71">
        <v>0</v>
      </c>
      <c r="AB14" s="66">
        <v>0</v>
      </c>
      <c r="AC14" s="71">
        <v>0</v>
      </c>
      <c r="AD14" s="76">
        <v>0</v>
      </c>
      <c r="AE14" s="69">
        <v>0</v>
      </c>
      <c r="AF14" s="66">
        <v>0</v>
      </c>
      <c r="AG14" s="71">
        <v>0</v>
      </c>
      <c r="AH14" s="66">
        <v>0</v>
      </c>
      <c r="AI14" s="77">
        <v>0</v>
      </c>
      <c r="AJ14" s="69">
        <v>2</v>
      </c>
      <c r="AK14" s="66">
        <v>0</v>
      </c>
      <c r="AL14" s="71">
        <v>0</v>
      </c>
      <c r="AM14" s="66">
        <v>0</v>
      </c>
      <c r="AN14" s="71">
        <v>0</v>
      </c>
      <c r="AO14" s="66">
        <v>0</v>
      </c>
      <c r="AP14" s="71">
        <v>0</v>
      </c>
      <c r="AQ14" s="66">
        <v>0</v>
      </c>
      <c r="AR14" s="71">
        <v>0</v>
      </c>
      <c r="AS14" s="66">
        <v>0</v>
      </c>
      <c r="AT14" s="71">
        <v>1</v>
      </c>
      <c r="AU14" s="66">
        <v>0</v>
      </c>
      <c r="AV14" s="71">
        <v>1</v>
      </c>
      <c r="AW14" s="66">
        <v>0</v>
      </c>
      <c r="AX14" s="36">
        <f t="shared" si="1"/>
        <v>10</v>
      </c>
      <c r="AY14" s="40">
        <f t="shared" si="0"/>
        <v>0</v>
      </c>
    </row>
    <row r="15" spans="1:51" ht="30" customHeight="1">
      <c r="A15" s="34"/>
      <c r="B15" s="60" t="s">
        <v>33</v>
      </c>
      <c r="C15" s="74">
        <v>75</v>
      </c>
      <c r="D15" s="66">
        <v>0</v>
      </c>
      <c r="E15" s="69">
        <v>59</v>
      </c>
      <c r="F15" s="66">
        <v>0</v>
      </c>
      <c r="G15" s="71">
        <v>0</v>
      </c>
      <c r="H15" s="66">
        <v>0</v>
      </c>
      <c r="I15" s="71">
        <v>0</v>
      </c>
      <c r="J15" s="66">
        <v>0</v>
      </c>
      <c r="K15" s="71">
        <v>0</v>
      </c>
      <c r="L15" s="66">
        <v>0</v>
      </c>
      <c r="M15" s="71">
        <v>37</v>
      </c>
      <c r="N15" s="66">
        <v>0</v>
      </c>
      <c r="O15" s="71">
        <v>30</v>
      </c>
      <c r="P15" s="66">
        <v>0</v>
      </c>
      <c r="Q15" s="71">
        <v>0</v>
      </c>
      <c r="R15" s="66">
        <v>0</v>
      </c>
      <c r="S15" s="71">
        <v>0</v>
      </c>
      <c r="T15" s="66">
        <v>0</v>
      </c>
      <c r="U15" s="71">
        <v>2</v>
      </c>
      <c r="V15" s="66">
        <v>0</v>
      </c>
      <c r="W15" s="71">
        <v>0</v>
      </c>
      <c r="X15" s="66">
        <v>0</v>
      </c>
      <c r="Y15" s="71">
        <v>0</v>
      </c>
      <c r="Z15" s="66">
        <v>0</v>
      </c>
      <c r="AA15" s="71">
        <v>5</v>
      </c>
      <c r="AB15" s="66">
        <v>0</v>
      </c>
      <c r="AC15" s="71">
        <v>0</v>
      </c>
      <c r="AD15" s="76">
        <v>0</v>
      </c>
      <c r="AE15" s="69">
        <v>0</v>
      </c>
      <c r="AF15" s="66">
        <v>0</v>
      </c>
      <c r="AG15" s="71">
        <v>8</v>
      </c>
      <c r="AH15" s="66">
        <v>0</v>
      </c>
      <c r="AI15" s="77">
        <v>3</v>
      </c>
      <c r="AJ15" s="69">
        <v>0</v>
      </c>
      <c r="AK15" s="66">
        <v>0</v>
      </c>
      <c r="AL15" s="71">
        <v>0</v>
      </c>
      <c r="AM15" s="66">
        <v>0</v>
      </c>
      <c r="AN15" s="71">
        <v>0</v>
      </c>
      <c r="AO15" s="66">
        <v>0</v>
      </c>
      <c r="AP15" s="71">
        <v>0</v>
      </c>
      <c r="AQ15" s="66">
        <v>0</v>
      </c>
      <c r="AR15" s="71">
        <v>1</v>
      </c>
      <c r="AS15" s="66">
        <v>0</v>
      </c>
      <c r="AT15" s="71">
        <v>2</v>
      </c>
      <c r="AU15" s="66">
        <v>1</v>
      </c>
      <c r="AV15" s="71">
        <v>1</v>
      </c>
      <c r="AW15" s="66">
        <v>1</v>
      </c>
      <c r="AX15" s="36">
        <f>SUM(C15,G15,I15,K15,M15,Q15,S15,U15,W15,Y15,AA15,AC15,AE15,AG15,AI15,AJ15,AL15,AN15,AP15,AR15,AT15,AV15)</f>
        <v>134</v>
      </c>
      <c r="AY15" s="40">
        <f t="shared" si="0"/>
        <v>2</v>
      </c>
    </row>
    <row r="16" spans="1:51" ht="30" customHeight="1">
      <c r="A16" s="25"/>
      <c r="B16" s="61" t="s">
        <v>34</v>
      </c>
      <c r="C16" s="81">
        <f>SUM(C5:C15)</f>
        <v>939</v>
      </c>
      <c r="D16" s="82">
        <f t="shared" ref="D16:L16" si="2">SUM(D5:D15)</f>
        <v>0</v>
      </c>
      <c r="E16" s="81">
        <f t="shared" si="2"/>
        <v>742</v>
      </c>
      <c r="F16" s="82">
        <f t="shared" si="2"/>
        <v>0</v>
      </c>
      <c r="G16" s="81">
        <f>SUM(G5:G15)</f>
        <v>1</v>
      </c>
      <c r="H16" s="82">
        <f t="shared" si="2"/>
        <v>0</v>
      </c>
      <c r="I16" s="81">
        <f t="shared" si="2"/>
        <v>0</v>
      </c>
      <c r="J16" s="82">
        <f t="shared" si="2"/>
        <v>0</v>
      </c>
      <c r="K16" s="81">
        <f t="shared" si="2"/>
        <v>0</v>
      </c>
      <c r="L16" s="82">
        <f t="shared" si="2"/>
        <v>0</v>
      </c>
      <c r="M16" s="81">
        <f t="shared" ref="M16:X16" si="3">SUM(M5:M15)</f>
        <v>313</v>
      </c>
      <c r="N16" s="82">
        <f t="shared" si="3"/>
        <v>5</v>
      </c>
      <c r="O16" s="81">
        <f t="shared" si="3"/>
        <v>221</v>
      </c>
      <c r="P16" s="82">
        <f t="shared" si="3"/>
        <v>5</v>
      </c>
      <c r="Q16" s="81">
        <f t="shared" si="3"/>
        <v>1</v>
      </c>
      <c r="R16" s="82">
        <f t="shared" si="3"/>
        <v>0</v>
      </c>
      <c r="S16" s="81">
        <f t="shared" si="3"/>
        <v>6</v>
      </c>
      <c r="T16" s="82">
        <f t="shared" si="3"/>
        <v>0</v>
      </c>
      <c r="U16" s="81">
        <f t="shared" si="3"/>
        <v>18</v>
      </c>
      <c r="V16" s="82">
        <f t="shared" si="3"/>
        <v>0</v>
      </c>
      <c r="W16" s="81">
        <f t="shared" si="3"/>
        <v>3</v>
      </c>
      <c r="X16" s="82">
        <f t="shared" si="3"/>
        <v>0</v>
      </c>
      <c r="Y16" s="81">
        <f t="shared" ref="Y16:AH16" si="4">SUM(Y5:Y15)</f>
        <v>3</v>
      </c>
      <c r="Z16" s="82">
        <f t="shared" si="4"/>
        <v>0</v>
      </c>
      <c r="AA16" s="81">
        <f t="shared" si="4"/>
        <v>82</v>
      </c>
      <c r="AB16" s="82">
        <f t="shared" si="4"/>
        <v>0</v>
      </c>
      <c r="AC16" s="81">
        <f t="shared" si="4"/>
        <v>16</v>
      </c>
      <c r="AD16" s="83">
        <f t="shared" si="4"/>
        <v>0</v>
      </c>
      <c r="AE16" s="84">
        <f t="shared" si="4"/>
        <v>5</v>
      </c>
      <c r="AF16" s="82">
        <f t="shared" si="4"/>
        <v>4</v>
      </c>
      <c r="AG16" s="81">
        <f t="shared" si="4"/>
        <v>123</v>
      </c>
      <c r="AH16" s="82">
        <f t="shared" si="4"/>
        <v>9</v>
      </c>
      <c r="AI16" s="85">
        <f>SUM(AI5:AI15)</f>
        <v>75</v>
      </c>
      <c r="AJ16" s="81">
        <f>SUM(AJ5:AJ15)</f>
        <v>9</v>
      </c>
      <c r="AK16" s="82">
        <f>SUM(AK5:AK15)</f>
        <v>0</v>
      </c>
      <c r="AL16" s="81">
        <v>0</v>
      </c>
      <c r="AM16" s="82">
        <v>0</v>
      </c>
      <c r="AN16" s="86">
        <v>0</v>
      </c>
      <c r="AO16" s="82">
        <v>0</v>
      </c>
      <c r="AP16" s="81">
        <v>0</v>
      </c>
      <c r="AQ16" s="82">
        <v>0</v>
      </c>
      <c r="AR16" s="81">
        <f t="shared" ref="AR16:AY16" si="5">SUM(AR5:AR15)</f>
        <v>12</v>
      </c>
      <c r="AS16" s="82">
        <f t="shared" si="5"/>
        <v>4</v>
      </c>
      <c r="AT16" s="81">
        <f t="shared" si="5"/>
        <v>6</v>
      </c>
      <c r="AU16" s="82">
        <f t="shared" si="5"/>
        <v>1</v>
      </c>
      <c r="AV16" s="81">
        <f t="shared" si="5"/>
        <v>19</v>
      </c>
      <c r="AW16" s="82">
        <f t="shared" si="5"/>
        <v>1</v>
      </c>
      <c r="AX16" s="42">
        <f t="shared" si="5"/>
        <v>1631</v>
      </c>
      <c r="AY16" s="43">
        <f t="shared" si="5"/>
        <v>24</v>
      </c>
    </row>
    <row r="17" spans="1:52" ht="30" customHeight="1">
      <c r="A17" s="44"/>
      <c r="B17" s="62" t="s">
        <v>35</v>
      </c>
      <c r="C17" s="65">
        <v>5</v>
      </c>
      <c r="D17" s="66">
        <v>0</v>
      </c>
      <c r="E17" s="69">
        <v>2</v>
      </c>
      <c r="F17" s="70">
        <v>0</v>
      </c>
      <c r="G17" s="71">
        <v>0</v>
      </c>
      <c r="H17" s="70">
        <v>0</v>
      </c>
      <c r="I17" s="68">
        <v>0</v>
      </c>
      <c r="J17" s="70">
        <v>0</v>
      </c>
      <c r="K17" s="71">
        <v>0</v>
      </c>
      <c r="L17" s="70">
        <v>0</v>
      </c>
      <c r="M17" s="68">
        <v>1</v>
      </c>
      <c r="N17" s="70">
        <v>0</v>
      </c>
      <c r="O17" s="68">
        <v>1</v>
      </c>
      <c r="P17" s="70">
        <v>0</v>
      </c>
      <c r="Q17" s="71">
        <v>0</v>
      </c>
      <c r="R17" s="70">
        <v>0</v>
      </c>
      <c r="S17" s="71">
        <v>1</v>
      </c>
      <c r="T17" s="70">
        <v>0</v>
      </c>
      <c r="U17" s="71">
        <v>0</v>
      </c>
      <c r="V17" s="70">
        <v>0</v>
      </c>
      <c r="W17" s="69">
        <v>0</v>
      </c>
      <c r="X17" s="70">
        <v>0</v>
      </c>
      <c r="Y17" s="71">
        <v>0</v>
      </c>
      <c r="Z17" s="70">
        <v>0</v>
      </c>
      <c r="AA17" s="71">
        <v>0</v>
      </c>
      <c r="AB17" s="70">
        <v>0</v>
      </c>
      <c r="AC17" s="71">
        <v>0</v>
      </c>
      <c r="AD17" s="72">
        <v>0</v>
      </c>
      <c r="AE17" s="67">
        <v>0</v>
      </c>
      <c r="AF17" s="70">
        <v>0</v>
      </c>
      <c r="AG17" s="68">
        <v>1</v>
      </c>
      <c r="AH17" s="70">
        <v>0</v>
      </c>
      <c r="AI17" s="73">
        <v>24</v>
      </c>
      <c r="AJ17" s="69">
        <v>0</v>
      </c>
      <c r="AK17" s="70">
        <v>0</v>
      </c>
      <c r="AL17" s="71">
        <v>0</v>
      </c>
      <c r="AM17" s="70">
        <v>0</v>
      </c>
      <c r="AN17" s="68">
        <v>0</v>
      </c>
      <c r="AO17" s="70">
        <v>0</v>
      </c>
      <c r="AP17" s="71">
        <v>0</v>
      </c>
      <c r="AQ17" s="70">
        <v>0</v>
      </c>
      <c r="AR17" s="68">
        <v>0</v>
      </c>
      <c r="AS17" s="70">
        <v>0</v>
      </c>
      <c r="AT17" s="68">
        <v>0</v>
      </c>
      <c r="AU17" s="70">
        <v>0</v>
      </c>
      <c r="AV17" s="68">
        <v>0</v>
      </c>
      <c r="AW17" s="70">
        <v>0</v>
      </c>
      <c r="AX17" s="35">
        <f>SUM(C17,G17,I17,K17,M17,Q17,S17,U17,W17,Y17,AA17,AC17,AE17,AG17,AI17,AJ17,AL17,AN17,AP17,AR17,AT17,AV17)</f>
        <v>32</v>
      </c>
      <c r="AY17" s="37">
        <f t="shared" ref="AY17:AY25" si="6">SUM(D17,H17,J17,L17,N17,R17,T17,V17,X17,Z17,AB17,AD17,AF17,AH17,AK17,AM17,AO17,AQ17,AS17,AU17,AW17)</f>
        <v>0</v>
      </c>
    </row>
    <row r="18" spans="1:52" ht="30" customHeight="1">
      <c r="A18" s="44"/>
      <c r="B18" s="63" t="s">
        <v>36</v>
      </c>
      <c r="C18" s="74">
        <v>286</v>
      </c>
      <c r="D18" s="66">
        <v>0</v>
      </c>
      <c r="E18" s="69">
        <v>171</v>
      </c>
      <c r="F18" s="66">
        <v>0</v>
      </c>
      <c r="G18" s="71">
        <v>0</v>
      </c>
      <c r="H18" s="66">
        <v>0</v>
      </c>
      <c r="I18" s="71">
        <v>0</v>
      </c>
      <c r="J18" s="66">
        <v>0</v>
      </c>
      <c r="K18" s="71">
        <v>1</v>
      </c>
      <c r="L18" s="66">
        <v>0</v>
      </c>
      <c r="M18" s="71">
        <v>245</v>
      </c>
      <c r="N18" s="66">
        <v>10</v>
      </c>
      <c r="O18" s="71">
        <v>239</v>
      </c>
      <c r="P18" s="66">
        <v>10</v>
      </c>
      <c r="Q18" s="71">
        <v>0</v>
      </c>
      <c r="R18" s="66">
        <v>0</v>
      </c>
      <c r="S18" s="75">
        <v>4</v>
      </c>
      <c r="T18" s="66">
        <v>1</v>
      </c>
      <c r="U18" s="75">
        <v>4</v>
      </c>
      <c r="V18" s="66">
        <v>0</v>
      </c>
      <c r="W18" s="75">
        <v>1</v>
      </c>
      <c r="X18" s="66">
        <v>0</v>
      </c>
      <c r="Y18" s="75">
        <v>0</v>
      </c>
      <c r="Z18" s="66">
        <v>0</v>
      </c>
      <c r="AA18" s="75">
        <v>3</v>
      </c>
      <c r="AB18" s="66">
        <v>0</v>
      </c>
      <c r="AC18" s="75">
        <v>2</v>
      </c>
      <c r="AD18" s="76">
        <v>0</v>
      </c>
      <c r="AE18" s="69">
        <v>0</v>
      </c>
      <c r="AF18" s="66">
        <v>0</v>
      </c>
      <c r="AG18" s="71">
        <v>60</v>
      </c>
      <c r="AH18" s="66">
        <v>2</v>
      </c>
      <c r="AI18" s="77">
        <v>57</v>
      </c>
      <c r="AJ18" s="78">
        <v>6</v>
      </c>
      <c r="AK18" s="66">
        <v>0</v>
      </c>
      <c r="AL18" s="75">
        <v>0</v>
      </c>
      <c r="AM18" s="66">
        <v>0</v>
      </c>
      <c r="AN18" s="71">
        <v>0</v>
      </c>
      <c r="AO18" s="66">
        <v>0</v>
      </c>
      <c r="AP18" s="75">
        <v>0</v>
      </c>
      <c r="AQ18" s="66">
        <v>0</v>
      </c>
      <c r="AR18" s="71">
        <v>4</v>
      </c>
      <c r="AS18" s="66">
        <v>1</v>
      </c>
      <c r="AT18" s="71">
        <v>4</v>
      </c>
      <c r="AU18" s="66">
        <v>2</v>
      </c>
      <c r="AV18" s="71">
        <v>20</v>
      </c>
      <c r="AW18" s="66">
        <v>2</v>
      </c>
      <c r="AX18" s="36">
        <f t="shared" ref="AX18:AX26" si="7">SUM(C18,G18,I18,K18,M18,Q18,S18,U18,W18,Y18,AA18,AC18,AE18,AG18,AI18,AJ18,AL18,AN18,AP18,AR18,AT18,AV18)</f>
        <v>697</v>
      </c>
      <c r="AY18" s="40">
        <f t="shared" si="6"/>
        <v>18</v>
      </c>
    </row>
    <row r="19" spans="1:52" ht="30" customHeight="1">
      <c r="A19" s="44"/>
      <c r="B19" s="63" t="s">
        <v>37</v>
      </c>
      <c r="C19" s="87">
        <v>860</v>
      </c>
      <c r="D19" s="66">
        <v>0</v>
      </c>
      <c r="E19" s="69">
        <v>736</v>
      </c>
      <c r="F19" s="66">
        <v>0</v>
      </c>
      <c r="G19" s="71">
        <v>1</v>
      </c>
      <c r="H19" s="66">
        <v>0</v>
      </c>
      <c r="I19" s="75">
        <v>0</v>
      </c>
      <c r="J19" s="66">
        <v>0</v>
      </c>
      <c r="K19" s="71">
        <v>10</v>
      </c>
      <c r="L19" s="66">
        <v>0</v>
      </c>
      <c r="M19" s="75">
        <v>182</v>
      </c>
      <c r="N19" s="66">
        <v>4</v>
      </c>
      <c r="O19" s="75">
        <v>164</v>
      </c>
      <c r="P19" s="66">
        <v>2</v>
      </c>
      <c r="Q19" s="71">
        <v>0</v>
      </c>
      <c r="R19" s="66">
        <v>0</v>
      </c>
      <c r="S19" s="71">
        <v>4</v>
      </c>
      <c r="T19" s="66">
        <v>0</v>
      </c>
      <c r="U19" s="71">
        <v>26</v>
      </c>
      <c r="V19" s="66">
        <v>0</v>
      </c>
      <c r="W19" s="71">
        <v>2</v>
      </c>
      <c r="X19" s="66">
        <v>0</v>
      </c>
      <c r="Y19" s="71">
        <v>0</v>
      </c>
      <c r="Z19" s="66">
        <v>0</v>
      </c>
      <c r="AA19" s="71">
        <v>15</v>
      </c>
      <c r="AB19" s="66">
        <v>0</v>
      </c>
      <c r="AC19" s="71">
        <v>9</v>
      </c>
      <c r="AD19" s="76">
        <v>0</v>
      </c>
      <c r="AE19" s="78">
        <v>0</v>
      </c>
      <c r="AF19" s="66">
        <v>0</v>
      </c>
      <c r="AG19" s="75">
        <v>5</v>
      </c>
      <c r="AH19" s="66">
        <v>0</v>
      </c>
      <c r="AI19" s="80">
        <v>0</v>
      </c>
      <c r="AJ19" s="69">
        <v>15</v>
      </c>
      <c r="AK19" s="66">
        <v>0</v>
      </c>
      <c r="AL19" s="71">
        <v>0</v>
      </c>
      <c r="AM19" s="66">
        <v>0</v>
      </c>
      <c r="AN19" s="75">
        <v>0</v>
      </c>
      <c r="AO19" s="66">
        <v>0</v>
      </c>
      <c r="AP19" s="71">
        <v>0</v>
      </c>
      <c r="AQ19" s="66">
        <v>0</v>
      </c>
      <c r="AR19" s="75">
        <v>29</v>
      </c>
      <c r="AS19" s="66">
        <v>11</v>
      </c>
      <c r="AT19" s="75">
        <v>7</v>
      </c>
      <c r="AU19" s="66">
        <v>0</v>
      </c>
      <c r="AV19" s="75">
        <v>13</v>
      </c>
      <c r="AW19" s="66">
        <v>2</v>
      </c>
      <c r="AX19" s="39">
        <f t="shared" si="7"/>
        <v>1178</v>
      </c>
      <c r="AY19" s="40">
        <f t="shared" si="6"/>
        <v>17</v>
      </c>
    </row>
    <row r="20" spans="1:52" ht="30" customHeight="1">
      <c r="A20" s="44"/>
      <c r="B20" s="63" t="s">
        <v>38</v>
      </c>
      <c r="C20" s="74">
        <v>80</v>
      </c>
      <c r="D20" s="66">
        <v>0</v>
      </c>
      <c r="E20" s="69">
        <v>69</v>
      </c>
      <c r="F20" s="66">
        <v>0</v>
      </c>
      <c r="G20" s="71">
        <v>0</v>
      </c>
      <c r="H20" s="66">
        <v>0</v>
      </c>
      <c r="I20" s="71">
        <v>0</v>
      </c>
      <c r="J20" s="66">
        <v>0</v>
      </c>
      <c r="K20" s="71">
        <v>0</v>
      </c>
      <c r="L20" s="66">
        <v>0</v>
      </c>
      <c r="M20" s="71">
        <v>23</v>
      </c>
      <c r="N20" s="66">
        <v>2</v>
      </c>
      <c r="O20" s="71">
        <v>22</v>
      </c>
      <c r="P20" s="66">
        <v>2</v>
      </c>
      <c r="Q20" s="71">
        <v>0</v>
      </c>
      <c r="R20" s="66">
        <v>0</v>
      </c>
      <c r="S20" s="71">
        <v>0</v>
      </c>
      <c r="T20" s="66">
        <v>0</v>
      </c>
      <c r="U20" s="71">
        <v>1</v>
      </c>
      <c r="V20" s="66">
        <v>0</v>
      </c>
      <c r="W20" s="71">
        <v>2</v>
      </c>
      <c r="X20" s="66">
        <v>0</v>
      </c>
      <c r="Y20" s="71">
        <v>0</v>
      </c>
      <c r="Z20" s="66">
        <v>0</v>
      </c>
      <c r="AA20" s="71">
        <v>5</v>
      </c>
      <c r="AB20" s="66">
        <v>0</v>
      </c>
      <c r="AC20" s="71">
        <v>4</v>
      </c>
      <c r="AD20" s="76">
        <v>1</v>
      </c>
      <c r="AE20" s="69">
        <v>0</v>
      </c>
      <c r="AF20" s="66">
        <v>0</v>
      </c>
      <c r="AG20" s="71">
        <v>1</v>
      </c>
      <c r="AH20" s="66">
        <v>0</v>
      </c>
      <c r="AI20" s="77">
        <v>0</v>
      </c>
      <c r="AJ20" s="69">
        <v>0</v>
      </c>
      <c r="AK20" s="66">
        <v>0</v>
      </c>
      <c r="AL20" s="71">
        <v>0</v>
      </c>
      <c r="AM20" s="66">
        <v>0</v>
      </c>
      <c r="AN20" s="71">
        <v>0</v>
      </c>
      <c r="AO20" s="66">
        <v>0</v>
      </c>
      <c r="AP20" s="71">
        <v>0</v>
      </c>
      <c r="AQ20" s="66">
        <v>0</v>
      </c>
      <c r="AR20" s="71">
        <v>2</v>
      </c>
      <c r="AS20" s="66">
        <v>1</v>
      </c>
      <c r="AT20" s="71">
        <v>0</v>
      </c>
      <c r="AU20" s="66">
        <v>0</v>
      </c>
      <c r="AV20" s="71">
        <v>1</v>
      </c>
      <c r="AW20" s="66">
        <v>0</v>
      </c>
      <c r="AX20" s="36">
        <f t="shared" si="7"/>
        <v>119</v>
      </c>
      <c r="AY20" s="40">
        <f t="shared" si="6"/>
        <v>4</v>
      </c>
    </row>
    <row r="21" spans="1:52" ht="30" customHeight="1">
      <c r="A21" s="44"/>
      <c r="B21" s="63" t="s">
        <v>39</v>
      </c>
      <c r="C21" s="74">
        <v>95</v>
      </c>
      <c r="D21" s="66">
        <v>0</v>
      </c>
      <c r="E21" s="69">
        <v>59</v>
      </c>
      <c r="F21" s="66">
        <v>0</v>
      </c>
      <c r="G21" s="71">
        <v>2</v>
      </c>
      <c r="H21" s="66">
        <v>0</v>
      </c>
      <c r="I21" s="71">
        <v>0</v>
      </c>
      <c r="J21" s="66">
        <v>0</v>
      </c>
      <c r="K21" s="71">
        <v>0</v>
      </c>
      <c r="L21" s="66">
        <v>0</v>
      </c>
      <c r="M21" s="71">
        <v>51</v>
      </c>
      <c r="N21" s="66">
        <v>1</v>
      </c>
      <c r="O21" s="71">
        <v>50</v>
      </c>
      <c r="P21" s="66">
        <v>1</v>
      </c>
      <c r="Q21" s="71">
        <v>0</v>
      </c>
      <c r="R21" s="66">
        <v>0</v>
      </c>
      <c r="S21" s="71">
        <v>0</v>
      </c>
      <c r="T21" s="66">
        <v>0</v>
      </c>
      <c r="U21" s="71">
        <v>2</v>
      </c>
      <c r="V21" s="66">
        <v>0</v>
      </c>
      <c r="W21" s="71">
        <v>0</v>
      </c>
      <c r="X21" s="66">
        <v>0</v>
      </c>
      <c r="Y21" s="71">
        <v>1</v>
      </c>
      <c r="Z21" s="66">
        <v>0</v>
      </c>
      <c r="AA21" s="71">
        <v>5</v>
      </c>
      <c r="AB21" s="66">
        <v>0</v>
      </c>
      <c r="AC21" s="71">
        <v>4</v>
      </c>
      <c r="AD21" s="76">
        <v>0</v>
      </c>
      <c r="AE21" s="69">
        <v>0</v>
      </c>
      <c r="AF21" s="66">
        <v>0</v>
      </c>
      <c r="AG21" s="71">
        <v>7</v>
      </c>
      <c r="AH21" s="66">
        <v>0</v>
      </c>
      <c r="AI21" s="77">
        <v>0</v>
      </c>
      <c r="AJ21" s="69">
        <v>9</v>
      </c>
      <c r="AK21" s="66">
        <v>0</v>
      </c>
      <c r="AL21" s="71">
        <v>0</v>
      </c>
      <c r="AM21" s="66">
        <v>0</v>
      </c>
      <c r="AN21" s="71">
        <v>0</v>
      </c>
      <c r="AO21" s="66">
        <v>0</v>
      </c>
      <c r="AP21" s="71">
        <v>0</v>
      </c>
      <c r="AQ21" s="66">
        <v>0</v>
      </c>
      <c r="AR21" s="71">
        <v>1</v>
      </c>
      <c r="AS21" s="66">
        <v>0</v>
      </c>
      <c r="AT21" s="71">
        <v>0</v>
      </c>
      <c r="AU21" s="66">
        <v>0</v>
      </c>
      <c r="AV21" s="71">
        <v>7</v>
      </c>
      <c r="AW21" s="66">
        <v>0</v>
      </c>
      <c r="AX21" s="36">
        <f t="shared" si="7"/>
        <v>184</v>
      </c>
      <c r="AY21" s="40">
        <f t="shared" si="6"/>
        <v>1</v>
      </c>
    </row>
    <row r="22" spans="1:52" ht="30" customHeight="1">
      <c r="A22" s="44" t="s">
        <v>17</v>
      </c>
      <c r="B22" s="63" t="s">
        <v>40</v>
      </c>
      <c r="C22" s="74">
        <v>980</v>
      </c>
      <c r="D22" s="66">
        <v>0</v>
      </c>
      <c r="E22" s="69">
        <v>864</v>
      </c>
      <c r="F22" s="79">
        <v>0</v>
      </c>
      <c r="G22" s="71">
        <v>0</v>
      </c>
      <c r="H22" s="79">
        <v>0</v>
      </c>
      <c r="I22" s="71">
        <v>0</v>
      </c>
      <c r="J22" s="79">
        <v>0</v>
      </c>
      <c r="K22" s="71">
        <v>0</v>
      </c>
      <c r="L22" s="79">
        <v>0</v>
      </c>
      <c r="M22" s="71">
        <v>153</v>
      </c>
      <c r="N22" s="79">
        <v>3</v>
      </c>
      <c r="O22" s="71">
        <v>126</v>
      </c>
      <c r="P22" s="79">
        <v>3</v>
      </c>
      <c r="Q22" s="71">
        <v>0</v>
      </c>
      <c r="R22" s="79">
        <v>0</v>
      </c>
      <c r="S22" s="71">
        <v>3</v>
      </c>
      <c r="T22" s="79">
        <v>0</v>
      </c>
      <c r="U22" s="71">
        <v>22</v>
      </c>
      <c r="V22" s="79">
        <v>0</v>
      </c>
      <c r="W22" s="71">
        <v>6</v>
      </c>
      <c r="X22" s="79">
        <v>0</v>
      </c>
      <c r="Y22" s="71">
        <v>0</v>
      </c>
      <c r="Z22" s="79">
        <v>0</v>
      </c>
      <c r="AA22" s="71">
        <v>45</v>
      </c>
      <c r="AB22" s="79">
        <v>0</v>
      </c>
      <c r="AC22" s="71">
        <v>19</v>
      </c>
      <c r="AD22" s="88">
        <v>1</v>
      </c>
      <c r="AE22" s="69">
        <v>0</v>
      </c>
      <c r="AF22" s="79">
        <v>0</v>
      </c>
      <c r="AG22" s="71">
        <v>12</v>
      </c>
      <c r="AH22" s="79">
        <v>0</v>
      </c>
      <c r="AI22" s="77">
        <v>0</v>
      </c>
      <c r="AJ22" s="69">
        <v>9</v>
      </c>
      <c r="AK22" s="79">
        <v>0</v>
      </c>
      <c r="AL22" s="71">
        <v>0</v>
      </c>
      <c r="AM22" s="79">
        <v>0</v>
      </c>
      <c r="AN22" s="71">
        <v>0</v>
      </c>
      <c r="AO22" s="79">
        <v>0</v>
      </c>
      <c r="AP22" s="71">
        <v>0</v>
      </c>
      <c r="AQ22" s="79">
        <v>0</v>
      </c>
      <c r="AR22" s="71">
        <v>9</v>
      </c>
      <c r="AS22" s="79">
        <v>5</v>
      </c>
      <c r="AT22" s="71">
        <v>12</v>
      </c>
      <c r="AU22" s="79">
        <v>3</v>
      </c>
      <c r="AV22" s="71">
        <v>13</v>
      </c>
      <c r="AW22" s="79">
        <v>0</v>
      </c>
      <c r="AX22" s="36">
        <f t="shared" si="7"/>
        <v>1283</v>
      </c>
      <c r="AY22" s="45">
        <f t="shared" si="6"/>
        <v>12</v>
      </c>
    </row>
    <row r="23" spans="1:52" ht="30" customHeight="1">
      <c r="A23" s="44"/>
      <c r="B23" s="63" t="s">
        <v>41</v>
      </c>
      <c r="C23" s="74">
        <v>1658</v>
      </c>
      <c r="D23" s="79">
        <v>0</v>
      </c>
      <c r="E23" s="69">
        <v>1533</v>
      </c>
      <c r="F23" s="66">
        <v>0</v>
      </c>
      <c r="G23" s="71">
        <v>0</v>
      </c>
      <c r="H23" s="66">
        <v>0</v>
      </c>
      <c r="I23" s="71">
        <v>0</v>
      </c>
      <c r="J23" s="66">
        <v>0</v>
      </c>
      <c r="K23" s="71">
        <v>0</v>
      </c>
      <c r="L23" s="66">
        <v>0</v>
      </c>
      <c r="M23" s="71">
        <v>25</v>
      </c>
      <c r="N23" s="66">
        <v>0</v>
      </c>
      <c r="O23" s="71">
        <v>18</v>
      </c>
      <c r="P23" s="66">
        <v>0</v>
      </c>
      <c r="Q23" s="71">
        <v>0</v>
      </c>
      <c r="R23" s="66">
        <v>0</v>
      </c>
      <c r="S23" s="71">
        <v>3</v>
      </c>
      <c r="T23" s="66">
        <v>0</v>
      </c>
      <c r="U23" s="71">
        <v>26</v>
      </c>
      <c r="V23" s="66">
        <v>0</v>
      </c>
      <c r="W23" s="71">
        <v>4</v>
      </c>
      <c r="X23" s="66">
        <v>0</v>
      </c>
      <c r="Y23" s="71">
        <v>0</v>
      </c>
      <c r="Z23" s="66">
        <v>0</v>
      </c>
      <c r="AA23" s="71">
        <v>24</v>
      </c>
      <c r="AB23" s="66">
        <v>0</v>
      </c>
      <c r="AC23" s="71">
        <v>18</v>
      </c>
      <c r="AD23" s="76">
        <v>0</v>
      </c>
      <c r="AE23" s="69">
        <v>1</v>
      </c>
      <c r="AF23" s="66">
        <v>1</v>
      </c>
      <c r="AG23" s="71">
        <v>7</v>
      </c>
      <c r="AH23" s="66">
        <v>0</v>
      </c>
      <c r="AI23" s="77">
        <v>0</v>
      </c>
      <c r="AJ23" s="69">
        <v>100</v>
      </c>
      <c r="AK23" s="66">
        <v>0</v>
      </c>
      <c r="AL23" s="71">
        <v>1</v>
      </c>
      <c r="AM23" s="66">
        <v>0</v>
      </c>
      <c r="AN23" s="71">
        <v>0</v>
      </c>
      <c r="AO23" s="66">
        <v>0</v>
      </c>
      <c r="AP23" s="71">
        <v>0</v>
      </c>
      <c r="AQ23" s="66">
        <v>0</v>
      </c>
      <c r="AR23" s="71">
        <v>2</v>
      </c>
      <c r="AS23" s="66">
        <v>1</v>
      </c>
      <c r="AT23" s="71">
        <v>10</v>
      </c>
      <c r="AU23" s="66">
        <v>0</v>
      </c>
      <c r="AV23" s="71">
        <v>15</v>
      </c>
      <c r="AW23" s="66">
        <v>1</v>
      </c>
      <c r="AX23" s="36">
        <f t="shared" si="7"/>
        <v>1894</v>
      </c>
      <c r="AY23" s="40">
        <f t="shared" si="6"/>
        <v>3</v>
      </c>
    </row>
    <row r="24" spans="1:52" ht="30" customHeight="1">
      <c r="A24" s="44"/>
      <c r="B24" s="63" t="s">
        <v>42</v>
      </c>
      <c r="C24" s="74">
        <v>310</v>
      </c>
      <c r="D24" s="66">
        <v>0</v>
      </c>
      <c r="E24" s="69">
        <v>248</v>
      </c>
      <c r="F24" s="66">
        <v>0</v>
      </c>
      <c r="G24" s="71">
        <v>0</v>
      </c>
      <c r="H24" s="66">
        <v>0</v>
      </c>
      <c r="I24" s="71">
        <v>0</v>
      </c>
      <c r="J24" s="66">
        <v>0</v>
      </c>
      <c r="K24" s="71">
        <v>0</v>
      </c>
      <c r="L24" s="66">
        <v>0</v>
      </c>
      <c r="M24" s="71">
        <v>123</v>
      </c>
      <c r="N24" s="66">
        <v>0</v>
      </c>
      <c r="O24" s="71">
        <v>66</v>
      </c>
      <c r="P24" s="66">
        <v>0</v>
      </c>
      <c r="Q24" s="71">
        <v>0</v>
      </c>
      <c r="R24" s="66">
        <v>0</v>
      </c>
      <c r="S24" s="71">
        <v>2</v>
      </c>
      <c r="T24" s="66">
        <v>0</v>
      </c>
      <c r="U24" s="71">
        <v>8</v>
      </c>
      <c r="V24" s="66">
        <v>0</v>
      </c>
      <c r="W24" s="71">
        <v>4</v>
      </c>
      <c r="X24" s="66">
        <v>0</v>
      </c>
      <c r="Y24" s="71">
        <v>0</v>
      </c>
      <c r="Z24" s="66">
        <v>0</v>
      </c>
      <c r="AA24" s="71">
        <v>20</v>
      </c>
      <c r="AB24" s="66">
        <v>0</v>
      </c>
      <c r="AC24" s="71">
        <v>10</v>
      </c>
      <c r="AD24" s="76">
        <v>0</v>
      </c>
      <c r="AE24" s="69">
        <v>0</v>
      </c>
      <c r="AF24" s="66">
        <v>0</v>
      </c>
      <c r="AG24" s="71">
        <v>11</v>
      </c>
      <c r="AH24" s="66">
        <v>0</v>
      </c>
      <c r="AI24" s="77">
        <v>0</v>
      </c>
      <c r="AJ24" s="69">
        <v>3</v>
      </c>
      <c r="AK24" s="66">
        <v>0</v>
      </c>
      <c r="AL24" s="71">
        <v>0</v>
      </c>
      <c r="AM24" s="66">
        <v>0</v>
      </c>
      <c r="AN24" s="71">
        <v>0</v>
      </c>
      <c r="AO24" s="66">
        <v>0</v>
      </c>
      <c r="AP24" s="71">
        <v>0</v>
      </c>
      <c r="AQ24" s="66">
        <v>0</v>
      </c>
      <c r="AR24" s="71">
        <v>6</v>
      </c>
      <c r="AS24" s="66">
        <v>3</v>
      </c>
      <c r="AT24" s="71">
        <v>2</v>
      </c>
      <c r="AU24" s="66">
        <v>0</v>
      </c>
      <c r="AV24" s="71">
        <v>8</v>
      </c>
      <c r="AW24" s="66">
        <v>0</v>
      </c>
      <c r="AX24" s="36">
        <f t="shared" si="7"/>
        <v>507</v>
      </c>
      <c r="AY24" s="40">
        <f t="shared" si="6"/>
        <v>3</v>
      </c>
    </row>
    <row r="25" spans="1:52" ht="30" customHeight="1">
      <c r="A25" s="44" t="s">
        <v>17</v>
      </c>
      <c r="B25" s="63" t="s">
        <v>43</v>
      </c>
      <c r="C25" s="74">
        <v>218</v>
      </c>
      <c r="D25" s="66">
        <v>0</v>
      </c>
      <c r="E25" s="69">
        <v>163</v>
      </c>
      <c r="F25" s="66">
        <v>0</v>
      </c>
      <c r="G25" s="71">
        <v>0</v>
      </c>
      <c r="H25" s="66">
        <v>0</v>
      </c>
      <c r="I25" s="71">
        <v>0</v>
      </c>
      <c r="J25" s="66">
        <v>0</v>
      </c>
      <c r="K25" s="71">
        <v>0</v>
      </c>
      <c r="L25" s="66">
        <v>0</v>
      </c>
      <c r="M25" s="71">
        <v>83</v>
      </c>
      <c r="N25" s="66">
        <v>0</v>
      </c>
      <c r="O25" s="71">
        <v>81</v>
      </c>
      <c r="P25" s="66">
        <v>0</v>
      </c>
      <c r="Q25" s="71">
        <v>0</v>
      </c>
      <c r="R25" s="66">
        <v>0</v>
      </c>
      <c r="S25" s="71">
        <v>1</v>
      </c>
      <c r="T25" s="66">
        <v>0</v>
      </c>
      <c r="U25" s="71">
        <v>3</v>
      </c>
      <c r="V25" s="66">
        <v>0</v>
      </c>
      <c r="W25" s="71">
        <v>1</v>
      </c>
      <c r="X25" s="66">
        <v>0</v>
      </c>
      <c r="Y25" s="71">
        <v>1</v>
      </c>
      <c r="Z25" s="66">
        <v>0</v>
      </c>
      <c r="AA25" s="71">
        <v>4</v>
      </c>
      <c r="AB25" s="66">
        <v>0</v>
      </c>
      <c r="AC25" s="71">
        <v>1</v>
      </c>
      <c r="AD25" s="76">
        <v>0</v>
      </c>
      <c r="AE25" s="69">
        <v>1</v>
      </c>
      <c r="AF25" s="66">
        <v>1</v>
      </c>
      <c r="AG25" s="71">
        <v>23</v>
      </c>
      <c r="AH25" s="66">
        <v>1</v>
      </c>
      <c r="AI25" s="77">
        <v>0</v>
      </c>
      <c r="AJ25" s="69">
        <v>2</v>
      </c>
      <c r="AK25" s="66">
        <v>0</v>
      </c>
      <c r="AL25" s="71">
        <v>0</v>
      </c>
      <c r="AM25" s="66">
        <v>0</v>
      </c>
      <c r="AN25" s="71">
        <v>0</v>
      </c>
      <c r="AO25" s="66">
        <v>0</v>
      </c>
      <c r="AP25" s="71">
        <v>0</v>
      </c>
      <c r="AQ25" s="66">
        <v>0</v>
      </c>
      <c r="AR25" s="71">
        <v>0</v>
      </c>
      <c r="AS25" s="66">
        <v>0</v>
      </c>
      <c r="AT25" s="71">
        <v>1</v>
      </c>
      <c r="AU25" s="66">
        <v>0</v>
      </c>
      <c r="AV25" s="71">
        <v>4</v>
      </c>
      <c r="AW25" s="66">
        <v>0</v>
      </c>
      <c r="AX25" s="36">
        <f t="shared" si="7"/>
        <v>343</v>
      </c>
      <c r="AY25" s="40">
        <f t="shared" si="6"/>
        <v>2</v>
      </c>
    </row>
    <row r="26" spans="1:52" ht="30" customHeight="1">
      <c r="A26" s="46"/>
      <c r="B26" s="64" t="s">
        <v>44</v>
      </c>
      <c r="C26" s="89">
        <v>506</v>
      </c>
      <c r="D26" s="90">
        <v>0</v>
      </c>
      <c r="E26" s="91">
        <v>429</v>
      </c>
      <c r="F26" s="90">
        <v>0</v>
      </c>
      <c r="G26" s="91">
        <v>1</v>
      </c>
      <c r="H26" s="90">
        <v>0</v>
      </c>
      <c r="I26" s="91">
        <v>0</v>
      </c>
      <c r="J26" s="90">
        <v>0</v>
      </c>
      <c r="K26" s="91">
        <v>0</v>
      </c>
      <c r="L26" s="90">
        <v>0</v>
      </c>
      <c r="M26" s="91">
        <v>195</v>
      </c>
      <c r="N26" s="90">
        <v>6</v>
      </c>
      <c r="O26" s="91">
        <v>190</v>
      </c>
      <c r="P26" s="90">
        <v>5</v>
      </c>
      <c r="Q26" s="91">
        <v>1</v>
      </c>
      <c r="R26" s="90">
        <v>0</v>
      </c>
      <c r="S26" s="91">
        <v>1</v>
      </c>
      <c r="T26" s="90">
        <v>0</v>
      </c>
      <c r="U26" s="91">
        <v>9</v>
      </c>
      <c r="V26" s="90">
        <v>0</v>
      </c>
      <c r="W26" s="91">
        <v>4</v>
      </c>
      <c r="X26" s="90">
        <v>0</v>
      </c>
      <c r="Y26" s="91">
        <v>0</v>
      </c>
      <c r="Z26" s="90">
        <v>0</v>
      </c>
      <c r="AA26" s="91">
        <v>14</v>
      </c>
      <c r="AB26" s="90">
        <v>0</v>
      </c>
      <c r="AC26" s="91">
        <v>6</v>
      </c>
      <c r="AD26" s="92">
        <v>0</v>
      </c>
      <c r="AE26" s="93">
        <v>0</v>
      </c>
      <c r="AF26" s="90">
        <v>0</v>
      </c>
      <c r="AG26" s="91">
        <v>13</v>
      </c>
      <c r="AH26" s="90">
        <v>0</v>
      </c>
      <c r="AI26" s="94">
        <v>9</v>
      </c>
      <c r="AJ26" s="93">
        <v>18</v>
      </c>
      <c r="AK26" s="90">
        <v>0</v>
      </c>
      <c r="AL26" s="91">
        <v>0</v>
      </c>
      <c r="AM26" s="90">
        <v>0</v>
      </c>
      <c r="AN26" s="91">
        <v>0</v>
      </c>
      <c r="AO26" s="90">
        <v>0</v>
      </c>
      <c r="AP26" s="91">
        <v>0</v>
      </c>
      <c r="AQ26" s="90">
        <v>0</v>
      </c>
      <c r="AR26" s="91">
        <v>11</v>
      </c>
      <c r="AS26" s="90">
        <v>6</v>
      </c>
      <c r="AT26" s="91">
        <v>6</v>
      </c>
      <c r="AU26" s="90">
        <v>1</v>
      </c>
      <c r="AV26" s="91">
        <v>22</v>
      </c>
      <c r="AW26" s="90">
        <v>0</v>
      </c>
      <c r="AX26" s="47">
        <f t="shared" si="7"/>
        <v>816</v>
      </c>
      <c r="AY26" s="48">
        <f>SUM(D26,H26,J26,L26,N26,R26,T26,V26,X26,Z26,AB26,AD26,AF26,AH26,AK26,AM26,AO26,AQ26,AS26,AU26,AW26)</f>
        <v>13</v>
      </c>
    </row>
    <row r="27" spans="1:52" ht="30" customHeight="1">
      <c r="A27" s="49"/>
      <c r="B27" s="50" t="s">
        <v>45</v>
      </c>
      <c r="C27" s="81">
        <f>SUM(C16:C26)</f>
        <v>5937</v>
      </c>
      <c r="D27" s="95">
        <f t="shared" ref="D27:L27" si="8">SUM(D16:D26)</f>
        <v>0</v>
      </c>
      <c r="E27" s="81">
        <f t="shared" si="8"/>
        <v>5016</v>
      </c>
      <c r="F27" s="95">
        <f t="shared" si="8"/>
        <v>0</v>
      </c>
      <c r="G27" s="81">
        <f t="shared" si="8"/>
        <v>5</v>
      </c>
      <c r="H27" s="95">
        <f t="shared" si="8"/>
        <v>0</v>
      </c>
      <c r="I27" s="81">
        <f t="shared" si="8"/>
        <v>0</v>
      </c>
      <c r="J27" s="95">
        <f t="shared" si="8"/>
        <v>0</v>
      </c>
      <c r="K27" s="81">
        <f t="shared" si="8"/>
        <v>11</v>
      </c>
      <c r="L27" s="95">
        <f t="shared" si="8"/>
        <v>0</v>
      </c>
      <c r="M27" s="81">
        <f>SUM(M16:M26)</f>
        <v>1394</v>
      </c>
      <c r="N27" s="95">
        <f t="shared" ref="N27:X27" si="9">SUM(N16:N26)</f>
        <v>31</v>
      </c>
      <c r="O27" s="81">
        <f t="shared" si="9"/>
        <v>1178</v>
      </c>
      <c r="P27" s="95">
        <f t="shared" si="9"/>
        <v>28</v>
      </c>
      <c r="Q27" s="81">
        <f t="shared" si="9"/>
        <v>2</v>
      </c>
      <c r="R27" s="95">
        <f t="shared" si="9"/>
        <v>0</v>
      </c>
      <c r="S27" s="81">
        <f t="shared" si="9"/>
        <v>25</v>
      </c>
      <c r="T27" s="95">
        <f t="shared" si="9"/>
        <v>1</v>
      </c>
      <c r="U27" s="81">
        <f t="shared" si="9"/>
        <v>119</v>
      </c>
      <c r="V27" s="95">
        <f t="shared" si="9"/>
        <v>0</v>
      </c>
      <c r="W27" s="81">
        <f>SUM(W16:W26)</f>
        <v>27</v>
      </c>
      <c r="X27" s="95">
        <f t="shared" si="9"/>
        <v>0</v>
      </c>
      <c r="Y27" s="81">
        <f>SUM(Y16:Y26)</f>
        <v>5</v>
      </c>
      <c r="Z27" s="95">
        <v>0</v>
      </c>
      <c r="AA27" s="81">
        <f t="shared" ref="AA27:AQ27" si="10">SUM(AA16:AA26)</f>
        <v>217</v>
      </c>
      <c r="AB27" s="95">
        <f t="shared" si="10"/>
        <v>0</v>
      </c>
      <c r="AC27" s="81">
        <f>SUM(AC16:AC26)</f>
        <v>89</v>
      </c>
      <c r="AD27" s="83">
        <f t="shared" si="10"/>
        <v>2</v>
      </c>
      <c r="AE27" s="84">
        <f t="shared" si="10"/>
        <v>7</v>
      </c>
      <c r="AF27" s="95">
        <f t="shared" si="10"/>
        <v>6</v>
      </c>
      <c r="AG27" s="81">
        <f t="shared" si="10"/>
        <v>263</v>
      </c>
      <c r="AH27" s="95">
        <f t="shared" si="10"/>
        <v>12</v>
      </c>
      <c r="AI27" s="96">
        <f>SUM(AI16:AI26)</f>
        <v>165</v>
      </c>
      <c r="AJ27" s="81">
        <f>SUM(AJ16:AJ26)</f>
        <v>171</v>
      </c>
      <c r="AK27" s="95">
        <f t="shared" si="10"/>
        <v>0</v>
      </c>
      <c r="AL27" s="81">
        <f t="shared" si="10"/>
        <v>1</v>
      </c>
      <c r="AM27" s="95">
        <f t="shared" si="10"/>
        <v>0</v>
      </c>
      <c r="AN27" s="81">
        <f t="shared" si="10"/>
        <v>0</v>
      </c>
      <c r="AO27" s="95">
        <f t="shared" si="10"/>
        <v>0</v>
      </c>
      <c r="AP27" s="81">
        <f t="shared" si="10"/>
        <v>0</v>
      </c>
      <c r="AQ27" s="95">
        <f t="shared" si="10"/>
        <v>0</v>
      </c>
      <c r="AR27" s="81">
        <f>SUM(AR16:AR26)</f>
        <v>76</v>
      </c>
      <c r="AS27" s="95">
        <f t="shared" ref="AS27:AY27" si="11">SUM(AS16:AS26)</f>
        <v>32</v>
      </c>
      <c r="AT27" s="81">
        <f t="shared" si="11"/>
        <v>48</v>
      </c>
      <c r="AU27" s="95">
        <f t="shared" si="11"/>
        <v>7</v>
      </c>
      <c r="AV27" s="81">
        <f t="shared" si="11"/>
        <v>122</v>
      </c>
      <c r="AW27" s="95">
        <f t="shared" si="11"/>
        <v>6</v>
      </c>
      <c r="AX27" s="41">
        <f>SUM(AX16:AX26)</f>
        <v>8684</v>
      </c>
      <c r="AY27" s="43">
        <f t="shared" si="11"/>
        <v>97</v>
      </c>
      <c r="AZ27" s="98"/>
    </row>
    <row r="28" spans="1:52" s="8" customFormat="1" ht="13.5" customHeight="1">
      <c r="A28" s="38"/>
      <c r="B28" s="472" t="s">
        <v>52</v>
      </c>
      <c r="C28" s="472"/>
      <c r="D28" s="51"/>
      <c r="E28" s="52"/>
      <c r="F28" s="52"/>
      <c r="G28" s="52"/>
      <c r="H28" s="52"/>
      <c r="I28" s="52"/>
      <c r="J28" s="52"/>
      <c r="K28" s="52"/>
      <c r="L28" s="52"/>
      <c r="M28" s="52"/>
      <c r="N28" s="52"/>
      <c r="O28" s="52"/>
      <c r="P28" s="52"/>
      <c r="Q28" s="52"/>
      <c r="R28" s="52"/>
      <c r="S28" s="52"/>
      <c r="T28" s="52"/>
      <c r="U28" s="52"/>
      <c r="V28" s="38"/>
      <c r="W28" s="38"/>
      <c r="X28" s="38"/>
      <c r="Y28" s="38"/>
      <c r="Z28" s="38"/>
      <c r="AA28" s="38"/>
      <c r="AB28" s="38"/>
      <c r="AC28" s="38"/>
      <c r="AD28" s="38"/>
      <c r="AE28" s="38"/>
      <c r="AF28" s="38"/>
      <c r="AG28" s="38"/>
      <c r="AH28" s="38"/>
      <c r="AI28" s="38"/>
      <c r="AJ28" s="53"/>
      <c r="AK28" s="54"/>
      <c r="AL28" s="54"/>
      <c r="AM28" s="54"/>
      <c r="AN28" s="54"/>
      <c r="AO28" s="54"/>
      <c r="AP28" s="54"/>
      <c r="AQ28" s="54"/>
      <c r="AR28" s="54"/>
      <c r="AS28" s="54"/>
      <c r="AT28" s="54"/>
      <c r="AU28" s="54"/>
      <c r="AV28" s="55"/>
      <c r="AW28" s="55"/>
      <c r="AX28" s="55"/>
      <c r="AY28" s="55"/>
    </row>
    <row r="29" spans="1:52" s="8" customFormat="1">
      <c r="A29" s="56"/>
      <c r="B29" s="56" t="s">
        <v>47</v>
      </c>
      <c r="C29" s="57" t="s">
        <v>48</v>
      </c>
      <c r="D29" s="57"/>
      <c r="E29" s="57"/>
      <c r="F29" s="57"/>
      <c r="G29" s="57"/>
      <c r="H29" s="57"/>
      <c r="I29" s="57"/>
      <c r="J29" s="57"/>
      <c r="K29" s="57"/>
      <c r="L29" s="57" t="s">
        <v>49</v>
      </c>
      <c r="M29" s="57"/>
      <c r="N29" s="57"/>
      <c r="O29" s="57"/>
      <c r="P29" s="57"/>
      <c r="Q29" s="57"/>
      <c r="R29" s="57"/>
      <c r="S29" s="57"/>
      <c r="T29" s="57"/>
      <c r="U29" s="38"/>
      <c r="V29" s="38"/>
      <c r="W29" s="38"/>
      <c r="X29" s="38"/>
      <c r="Y29" s="38"/>
      <c r="Z29" s="38"/>
      <c r="AA29" s="38"/>
      <c r="AB29" s="38"/>
      <c r="AC29" s="38"/>
      <c r="AD29" s="38"/>
      <c r="AE29" s="57" t="s">
        <v>48</v>
      </c>
      <c r="AF29" s="57"/>
      <c r="AG29" s="57"/>
      <c r="AH29" s="57"/>
      <c r="AI29" s="57"/>
      <c r="AJ29" s="57"/>
      <c r="AK29" s="57"/>
      <c r="AL29" s="57"/>
      <c r="AM29" s="57"/>
      <c r="AN29" s="57" t="s">
        <v>49</v>
      </c>
      <c r="AO29" s="33"/>
      <c r="AP29" s="33"/>
      <c r="AQ29" s="33"/>
      <c r="AR29" s="33"/>
      <c r="AS29" s="33"/>
      <c r="AT29" s="33"/>
      <c r="AU29" s="33"/>
      <c r="AV29" s="33"/>
      <c r="AW29" s="33"/>
      <c r="AX29" s="33"/>
      <c r="AY29" s="33"/>
    </row>
    <row r="30" spans="1:52" s="8" customFormat="1">
      <c r="A30" s="57"/>
      <c r="B30" s="57"/>
      <c r="C30" s="57" t="s">
        <v>50</v>
      </c>
      <c r="D30" s="57"/>
      <c r="E30" s="57"/>
      <c r="F30" s="57"/>
      <c r="G30" s="57"/>
      <c r="H30" s="57"/>
      <c r="I30" s="57"/>
      <c r="J30" s="57"/>
      <c r="K30" s="57"/>
      <c r="L30" s="57" t="s">
        <v>355</v>
      </c>
      <c r="M30" s="57"/>
      <c r="N30" s="57"/>
      <c r="O30" s="57"/>
      <c r="P30" s="57"/>
      <c r="Q30" s="57"/>
      <c r="R30" s="57"/>
      <c r="S30" s="57"/>
      <c r="T30" s="57"/>
      <c r="U30" s="38"/>
      <c r="V30" s="38"/>
      <c r="W30" s="38"/>
      <c r="X30" s="38"/>
      <c r="Y30" s="38"/>
      <c r="Z30" s="38"/>
      <c r="AA30" s="38"/>
      <c r="AB30" s="38"/>
      <c r="AC30" s="38"/>
      <c r="AD30" s="38"/>
      <c r="AE30" s="57" t="s">
        <v>50</v>
      </c>
      <c r="AF30" s="57"/>
      <c r="AG30" s="57"/>
      <c r="AH30" s="57"/>
      <c r="AI30" s="57"/>
      <c r="AJ30" s="57"/>
      <c r="AK30" s="57"/>
      <c r="AL30" s="57"/>
      <c r="AM30" s="57"/>
      <c r="AN30" s="57" t="s">
        <v>355</v>
      </c>
      <c r="AO30" s="33"/>
      <c r="AP30" s="33"/>
      <c r="AQ30" s="33"/>
      <c r="AR30" s="33"/>
      <c r="AS30" s="33"/>
      <c r="AT30" s="33"/>
      <c r="AU30" s="33"/>
      <c r="AV30" s="33"/>
      <c r="AW30" s="33"/>
      <c r="AX30" s="33"/>
      <c r="AY30" s="33"/>
    </row>
    <row r="31" spans="1:52" s="8" customFormat="1">
      <c r="A31" s="57"/>
      <c r="B31" s="57"/>
      <c r="C31" s="57" t="s">
        <v>51</v>
      </c>
      <c r="D31" s="57"/>
      <c r="E31" s="57"/>
      <c r="F31" s="57"/>
      <c r="G31" s="57"/>
      <c r="H31" s="57"/>
      <c r="I31" s="57"/>
      <c r="J31" s="57"/>
      <c r="K31" s="57"/>
      <c r="L31" s="57"/>
      <c r="M31" s="57"/>
      <c r="N31" s="57"/>
      <c r="O31" s="57"/>
      <c r="P31" s="57"/>
      <c r="Q31" s="57"/>
      <c r="R31" s="57"/>
      <c r="S31" s="57"/>
      <c r="T31" s="57"/>
      <c r="U31" s="38"/>
      <c r="V31" s="38"/>
      <c r="W31" s="38"/>
      <c r="X31" s="38"/>
      <c r="Y31" s="38"/>
      <c r="Z31" s="38"/>
      <c r="AA31" s="38"/>
      <c r="AB31" s="38"/>
      <c r="AC31" s="38"/>
      <c r="AD31" s="38"/>
      <c r="AE31" s="57" t="s">
        <v>51</v>
      </c>
      <c r="AF31" s="57"/>
      <c r="AG31" s="57"/>
      <c r="AH31" s="57"/>
      <c r="AI31" s="57"/>
      <c r="AJ31" s="57"/>
      <c r="AK31" s="57"/>
      <c r="AL31" s="57"/>
      <c r="AM31" s="57"/>
      <c r="AN31" s="57"/>
      <c r="AO31" s="33"/>
      <c r="AP31" s="33"/>
      <c r="AQ31" s="33"/>
      <c r="AR31" s="33"/>
      <c r="AS31" s="33"/>
      <c r="AT31" s="33"/>
      <c r="AU31" s="33"/>
      <c r="AV31" s="33"/>
      <c r="AW31" s="33"/>
      <c r="AX31" s="33"/>
      <c r="AY31" s="33"/>
    </row>
    <row r="33" spans="3:3">
      <c r="C33" s="97"/>
    </row>
  </sheetData>
  <dataConsolidate/>
  <mergeCells count="30">
    <mergeCell ref="B28:C28"/>
    <mergeCell ref="G3:H4"/>
    <mergeCell ref="I3:J4"/>
    <mergeCell ref="K3:L4"/>
    <mergeCell ref="AR2:AS2"/>
    <mergeCell ref="C2:D2"/>
    <mergeCell ref="AE2:AF2"/>
    <mergeCell ref="AG2:AH2"/>
    <mergeCell ref="AN3:AO4"/>
    <mergeCell ref="AI3:AI4"/>
    <mergeCell ref="AL3:AM4"/>
    <mergeCell ref="M3:N4"/>
    <mergeCell ref="Q3:R4"/>
    <mergeCell ref="G2:T2"/>
    <mergeCell ref="AJ2:AK2"/>
    <mergeCell ref="AL2:AQ2"/>
    <mergeCell ref="AE1:AY1"/>
    <mergeCell ref="A1:AD1"/>
    <mergeCell ref="AP3:AQ4"/>
    <mergeCell ref="O4:P4"/>
    <mergeCell ref="AE4:AF4"/>
    <mergeCell ref="S3:T4"/>
    <mergeCell ref="U3:V4"/>
    <mergeCell ref="W3:X4"/>
    <mergeCell ref="Y3:Z4"/>
    <mergeCell ref="AA3:AB4"/>
    <mergeCell ref="AT2:AU2"/>
    <mergeCell ref="AV2:AW2"/>
    <mergeCell ref="U2:AD2"/>
    <mergeCell ref="AC3:AD4"/>
  </mergeCells>
  <phoneticPr fontId="6"/>
  <printOptions horizontalCentered="1" verticalCentered="1"/>
  <pageMargins left="0.25" right="0.25" top="0.75" bottom="0.75" header="0.3" footer="0.3"/>
  <pageSetup paperSize="8" scale="65" fitToWidth="0" pageOrder="overThenDown" orientation="landscape" horizontalDpi="300" verticalDpi="300" r:id="rId1"/>
  <headerFooter scaleWithDoc="0" alignWithMargins="0"/>
  <colBreaks count="1" manualBreakCount="1">
    <brk id="30" max="1048575" man="1"/>
  </colBreaks>
  <ignoredErrors>
    <ignoredError sqref="Y2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1"/>
  <sheetViews>
    <sheetView view="pageBreakPreview" zoomScale="85" zoomScaleNormal="100" zoomScaleSheetLayoutView="85" zoomScalePageLayoutView="70" workbookViewId="0">
      <pane xSplit="1" ySplit="3" topLeftCell="B4" activePane="bottomRight" state="frozen"/>
      <selection activeCell="A4" sqref="A4:B5"/>
      <selection pane="topRight" activeCell="A4" sqref="A4:B5"/>
      <selection pane="bottomLeft" activeCell="A4" sqref="A4:B5"/>
      <selection pane="bottomRight" sqref="A1:N1"/>
    </sheetView>
  </sheetViews>
  <sheetFormatPr defaultRowHeight="13.5"/>
  <cols>
    <col min="1" max="1" width="11.1640625" style="99" customWidth="1"/>
    <col min="2" max="10" width="10.1640625" style="99" customWidth="1"/>
    <col min="11" max="11" width="11" style="99" customWidth="1"/>
    <col min="12" max="12" width="14.33203125" style="99" customWidth="1"/>
    <col min="13" max="13" width="1.1640625" style="99" customWidth="1"/>
    <col min="14" max="14" width="15" style="136" customWidth="1"/>
    <col min="15" max="16384" width="9.33203125" style="99"/>
  </cols>
  <sheetData>
    <row r="1" spans="1:14" ht="36.75" customHeight="1">
      <c r="A1" s="483" t="s">
        <v>59</v>
      </c>
      <c r="B1" s="483"/>
      <c r="C1" s="483"/>
      <c r="D1" s="483"/>
      <c r="E1" s="483"/>
      <c r="F1" s="483"/>
      <c r="G1" s="483"/>
      <c r="H1" s="483"/>
      <c r="I1" s="483"/>
      <c r="J1" s="483"/>
      <c r="K1" s="484"/>
      <c r="L1" s="484"/>
      <c r="M1" s="484"/>
      <c r="N1" s="484"/>
    </row>
    <row r="2" spans="1:14">
      <c r="A2" s="485"/>
      <c r="B2" s="487" t="s">
        <v>60</v>
      </c>
      <c r="C2" s="488"/>
      <c r="D2" s="488"/>
      <c r="E2" s="488"/>
      <c r="F2" s="488"/>
      <c r="G2" s="489"/>
      <c r="H2" s="490" t="s">
        <v>61</v>
      </c>
      <c r="I2" s="490" t="s">
        <v>62</v>
      </c>
      <c r="J2" s="490" t="s">
        <v>63</v>
      </c>
      <c r="K2" s="490" t="s">
        <v>64</v>
      </c>
      <c r="L2" s="490" t="s">
        <v>65</v>
      </c>
      <c r="M2" s="485"/>
      <c r="N2" s="490" t="s">
        <v>66</v>
      </c>
    </row>
    <row r="3" spans="1:14" ht="87.75" customHeight="1">
      <c r="A3" s="486"/>
      <c r="B3" s="100" t="s">
        <v>67</v>
      </c>
      <c r="C3" s="101" t="s">
        <v>68</v>
      </c>
      <c r="D3" s="101" t="s">
        <v>69</v>
      </c>
      <c r="E3" s="101" t="s">
        <v>70</v>
      </c>
      <c r="F3" s="101" t="s">
        <v>71</v>
      </c>
      <c r="G3" s="101" t="s">
        <v>72</v>
      </c>
      <c r="H3" s="491"/>
      <c r="I3" s="491"/>
      <c r="J3" s="491"/>
      <c r="K3" s="491"/>
      <c r="L3" s="491"/>
      <c r="M3" s="486"/>
      <c r="N3" s="491"/>
    </row>
    <row r="4" spans="1:14" ht="18" customHeight="1">
      <c r="A4" s="102" t="s">
        <v>73</v>
      </c>
      <c r="B4" s="103">
        <v>9498</v>
      </c>
      <c r="C4" s="103">
        <v>401</v>
      </c>
      <c r="D4" s="103">
        <v>1332</v>
      </c>
      <c r="E4" s="103">
        <v>454</v>
      </c>
      <c r="F4" s="103">
        <v>3513</v>
      </c>
      <c r="G4" s="103">
        <v>2249</v>
      </c>
      <c r="H4" s="103">
        <v>3538</v>
      </c>
      <c r="I4" s="103">
        <v>4951</v>
      </c>
      <c r="J4" s="103">
        <v>1734</v>
      </c>
      <c r="K4" s="492">
        <v>1900</v>
      </c>
      <c r="L4" s="493"/>
      <c r="M4" s="103"/>
      <c r="N4" s="104">
        <v>21621</v>
      </c>
    </row>
    <row r="5" spans="1:14" ht="18" customHeight="1">
      <c r="A5" s="105"/>
      <c r="B5" s="106"/>
      <c r="C5" s="106"/>
      <c r="D5" s="106"/>
      <c r="E5" s="106"/>
      <c r="F5" s="106"/>
      <c r="G5" s="106"/>
      <c r="H5" s="106"/>
      <c r="I5" s="106"/>
      <c r="J5" s="106"/>
      <c r="K5" s="107"/>
      <c r="L5" s="106"/>
      <c r="M5" s="106"/>
      <c r="N5" s="108"/>
    </row>
    <row r="6" spans="1:14" ht="18" customHeight="1">
      <c r="A6" s="105">
        <v>40</v>
      </c>
      <c r="B6" s="106">
        <v>8434</v>
      </c>
      <c r="C6" s="106">
        <v>407</v>
      </c>
      <c r="D6" s="106">
        <v>876</v>
      </c>
      <c r="E6" s="106">
        <v>528</v>
      </c>
      <c r="F6" s="106">
        <v>2464</v>
      </c>
      <c r="G6" s="106">
        <v>2245</v>
      </c>
      <c r="H6" s="106">
        <v>2653</v>
      </c>
      <c r="I6" s="106">
        <v>4048</v>
      </c>
      <c r="J6" s="106">
        <v>1407</v>
      </c>
      <c r="K6" s="107">
        <v>781</v>
      </c>
      <c r="L6" s="106">
        <v>1785</v>
      </c>
      <c r="M6" s="106"/>
      <c r="N6" s="108">
        <v>19108</v>
      </c>
    </row>
    <row r="7" spans="1:14" ht="18" customHeight="1">
      <c r="A7" s="105"/>
      <c r="B7" s="106"/>
      <c r="C7" s="106"/>
      <c r="D7" s="106"/>
      <c r="E7" s="106"/>
      <c r="F7" s="106"/>
      <c r="G7" s="106"/>
      <c r="H7" s="106"/>
      <c r="I7" s="106"/>
      <c r="J7" s="106"/>
      <c r="K7" s="107"/>
      <c r="L7" s="106"/>
      <c r="M7" s="106"/>
      <c r="N7" s="108"/>
    </row>
    <row r="8" spans="1:14" s="111" customFormat="1" ht="18" customHeight="1">
      <c r="A8" s="482">
        <v>45</v>
      </c>
      <c r="B8" s="109">
        <v>1</v>
      </c>
      <c r="C8" s="109">
        <v>0.3</v>
      </c>
      <c r="D8" s="109">
        <v>1.3</v>
      </c>
      <c r="E8" s="109">
        <v>1.9</v>
      </c>
      <c r="F8" s="109">
        <v>2.2000000000000002</v>
      </c>
      <c r="G8" s="109">
        <v>0.8</v>
      </c>
      <c r="H8" s="109">
        <v>7.7</v>
      </c>
      <c r="I8" s="109">
        <v>1.7</v>
      </c>
      <c r="J8" s="109">
        <v>2.2000000000000002</v>
      </c>
      <c r="K8" s="110">
        <v>3.8</v>
      </c>
      <c r="L8" s="109">
        <v>0.3</v>
      </c>
      <c r="M8" s="109"/>
      <c r="N8" s="109">
        <v>0.9</v>
      </c>
    </row>
    <row r="9" spans="1:14" ht="18" customHeight="1">
      <c r="A9" s="482"/>
      <c r="B9" s="112">
        <v>13408</v>
      </c>
      <c r="C9" s="112">
        <v>579</v>
      </c>
      <c r="D9" s="112">
        <v>1205</v>
      </c>
      <c r="E9" s="112">
        <v>1073</v>
      </c>
      <c r="F9" s="112">
        <v>4122</v>
      </c>
      <c r="G9" s="112">
        <v>2789</v>
      </c>
      <c r="H9" s="112">
        <v>2034</v>
      </c>
      <c r="I9" s="112">
        <v>5735</v>
      </c>
      <c r="J9" s="112">
        <v>4098</v>
      </c>
      <c r="K9" s="113">
        <v>1758</v>
      </c>
      <c r="L9" s="112">
        <v>3763</v>
      </c>
      <c r="M9" s="112"/>
      <c r="N9" s="114">
        <v>30796</v>
      </c>
    </row>
    <row r="10" spans="1:14" s="117" customFormat="1" ht="18" customHeight="1">
      <c r="A10" s="482">
        <v>50</v>
      </c>
      <c r="B10" s="115">
        <v>0.8</v>
      </c>
      <c r="C10" s="115">
        <v>0.3</v>
      </c>
      <c r="D10" s="115">
        <v>1</v>
      </c>
      <c r="E10" s="115">
        <v>1.7</v>
      </c>
      <c r="F10" s="115">
        <v>1.5</v>
      </c>
      <c r="G10" s="115">
        <v>0.6</v>
      </c>
      <c r="H10" s="115">
        <v>7.8</v>
      </c>
      <c r="I10" s="115">
        <v>1.2</v>
      </c>
      <c r="J10" s="115">
        <v>1.6</v>
      </c>
      <c r="K10" s="116">
        <v>2.7</v>
      </c>
      <c r="L10" s="115">
        <v>0.2</v>
      </c>
      <c r="M10" s="115"/>
      <c r="N10" s="115">
        <v>0.7</v>
      </c>
    </row>
    <row r="11" spans="1:14" s="107" customFormat="1" ht="18" customHeight="1">
      <c r="A11" s="482"/>
      <c r="B11" s="112">
        <v>10809</v>
      </c>
      <c r="C11" s="112">
        <v>413</v>
      </c>
      <c r="D11" s="112">
        <v>938</v>
      </c>
      <c r="E11" s="112">
        <v>951</v>
      </c>
      <c r="F11" s="112">
        <v>3025</v>
      </c>
      <c r="G11" s="112">
        <v>2409</v>
      </c>
      <c r="H11" s="112">
        <v>1416</v>
      </c>
      <c r="I11" s="112">
        <v>4618</v>
      </c>
      <c r="J11" s="112">
        <v>2975</v>
      </c>
      <c r="K11" s="113">
        <v>1166</v>
      </c>
      <c r="L11" s="112">
        <v>3969</v>
      </c>
      <c r="M11" s="112"/>
      <c r="N11" s="114">
        <v>24953</v>
      </c>
    </row>
    <row r="12" spans="1:14" s="117" customFormat="1" ht="18" customHeight="1">
      <c r="A12" s="482">
        <v>55</v>
      </c>
      <c r="B12" s="115">
        <v>0.6</v>
      </c>
      <c r="C12" s="115">
        <v>0.2</v>
      </c>
      <c r="D12" s="115">
        <v>0.6</v>
      </c>
      <c r="E12" s="115">
        <v>1.7</v>
      </c>
      <c r="F12" s="115">
        <v>1.2</v>
      </c>
      <c r="G12" s="115">
        <v>0.4</v>
      </c>
      <c r="H12" s="115">
        <v>11.6</v>
      </c>
      <c r="I12" s="115">
        <v>1.1000000000000001</v>
      </c>
      <c r="J12" s="115">
        <v>1.2</v>
      </c>
      <c r="K12" s="116">
        <v>2.8</v>
      </c>
      <c r="L12" s="115">
        <v>0.2</v>
      </c>
      <c r="M12" s="115"/>
      <c r="N12" s="115">
        <v>0.5</v>
      </c>
    </row>
    <row r="13" spans="1:14" s="107" customFormat="1" ht="18" customHeight="1">
      <c r="A13" s="482"/>
      <c r="B13" s="112">
        <v>7020</v>
      </c>
      <c r="C13" s="112">
        <v>263</v>
      </c>
      <c r="D13" s="112">
        <v>493</v>
      </c>
      <c r="E13" s="112">
        <v>947</v>
      </c>
      <c r="F13" s="112">
        <v>1811</v>
      </c>
      <c r="G13" s="112">
        <v>1473</v>
      </c>
      <c r="H13" s="112">
        <v>1394</v>
      </c>
      <c r="I13" s="112">
        <v>3965</v>
      </c>
      <c r="J13" s="112">
        <v>2518</v>
      </c>
      <c r="K13" s="113">
        <v>600</v>
      </c>
      <c r="L13" s="112">
        <v>3147</v>
      </c>
      <c r="M13" s="112"/>
      <c r="N13" s="114">
        <v>18644</v>
      </c>
    </row>
    <row r="14" spans="1:14" s="117" customFormat="1" ht="18" customHeight="1">
      <c r="A14" s="482">
        <v>60</v>
      </c>
      <c r="B14" s="115">
        <v>0.4</v>
      </c>
      <c r="C14" s="115">
        <v>0.1</v>
      </c>
      <c r="D14" s="115">
        <v>0.4</v>
      </c>
      <c r="E14" s="115">
        <v>1.1000000000000001</v>
      </c>
      <c r="F14" s="115">
        <v>1</v>
      </c>
      <c r="G14" s="115">
        <v>0.3</v>
      </c>
      <c r="H14" s="115">
        <v>8.5</v>
      </c>
      <c r="I14" s="115">
        <v>0.7</v>
      </c>
      <c r="J14" s="115">
        <v>0.9</v>
      </c>
      <c r="K14" s="116">
        <v>2.2999999999999998</v>
      </c>
      <c r="L14" s="115">
        <v>0.2</v>
      </c>
      <c r="M14" s="115"/>
      <c r="N14" s="115">
        <v>0.4</v>
      </c>
    </row>
    <row r="15" spans="1:14" s="121" customFormat="1" ht="18" customHeight="1">
      <c r="A15" s="482"/>
      <c r="B15" s="118">
        <v>5298</v>
      </c>
      <c r="C15" s="118">
        <v>162</v>
      </c>
      <c r="D15" s="118">
        <v>325</v>
      </c>
      <c r="E15" s="118">
        <v>600</v>
      </c>
      <c r="F15" s="118">
        <v>881</v>
      </c>
      <c r="G15" s="118">
        <v>1110</v>
      </c>
      <c r="H15" s="118">
        <v>974</v>
      </c>
      <c r="I15" s="118">
        <v>2679</v>
      </c>
      <c r="J15" s="118">
        <v>1835</v>
      </c>
      <c r="K15" s="119">
        <v>433</v>
      </c>
      <c r="L15" s="118">
        <v>3369</v>
      </c>
      <c r="M15" s="118"/>
      <c r="N15" s="120">
        <v>14588</v>
      </c>
    </row>
    <row r="16" spans="1:14" s="117" customFormat="1" ht="18" customHeight="1">
      <c r="A16" s="482" t="s">
        <v>74</v>
      </c>
      <c r="B16" s="115">
        <v>0.3</v>
      </c>
      <c r="C16" s="115">
        <v>0.1</v>
      </c>
      <c r="D16" s="115">
        <v>0.3</v>
      </c>
      <c r="E16" s="115">
        <v>1</v>
      </c>
      <c r="F16" s="115">
        <v>0.9</v>
      </c>
      <c r="G16" s="115">
        <v>0.2</v>
      </c>
      <c r="H16" s="115">
        <v>8.6</v>
      </c>
      <c r="I16" s="115">
        <v>0.6</v>
      </c>
      <c r="J16" s="115">
        <v>0.9</v>
      </c>
      <c r="K16" s="116">
        <v>1.6</v>
      </c>
      <c r="L16" s="115">
        <v>0.1</v>
      </c>
      <c r="M16" s="115"/>
      <c r="N16" s="115">
        <v>0.3</v>
      </c>
    </row>
    <row r="17" spans="1:14" s="121" customFormat="1" ht="18" customHeight="1">
      <c r="A17" s="482"/>
      <c r="B17" s="118">
        <v>4340</v>
      </c>
      <c r="C17" s="118">
        <v>176</v>
      </c>
      <c r="D17" s="118">
        <v>273</v>
      </c>
      <c r="E17" s="118">
        <v>491</v>
      </c>
      <c r="F17" s="118">
        <v>725</v>
      </c>
      <c r="G17" s="118">
        <v>880</v>
      </c>
      <c r="H17" s="118">
        <v>615</v>
      </c>
      <c r="I17" s="118">
        <v>2162</v>
      </c>
      <c r="J17" s="118">
        <v>1998</v>
      </c>
      <c r="K17" s="119">
        <v>259</v>
      </c>
      <c r="L17" s="118">
        <v>3090</v>
      </c>
      <c r="M17" s="118"/>
      <c r="N17" s="120">
        <v>12464</v>
      </c>
    </row>
    <row r="18" spans="1:14" s="117" customFormat="1" ht="18" customHeight="1">
      <c r="A18" s="482">
        <v>2</v>
      </c>
      <c r="B18" s="115">
        <v>0.3</v>
      </c>
      <c r="C18" s="115">
        <v>0.1</v>
      </c>
      <c r="D18" s="115">
        <v>0.3</v>
      </c>
      <c r="E18" s="115">
        <v>0.9</v>
      </c>
      <c r="F18" s="115">
        <v>0.8</v>
      </c>
      <c r="G18" s="115">
        <v>0.2</v>
      </c>
      <c r="H18" s="115">
        <v>6.4</v>
      </c>
      <c r="I18" s="115">
        <v>0.6</v>
      </c>
      <c r="J18" s="115">
        <v>0.8</v>
      </c>
      <c r="K18" s="116">
        <v>1.4</v>
      </c>
      <c r="L18" s="115">
        <v>0.1</v>
      </c>
      <c r="M18" s="115"/>
      <c r="N18" s="115">
        <v>0.3</v>
      </c>
    </row>
    <row r="19" spans="1:14" s="121" customFormat="1" ht="18" customHeight="1">
      <c r="A19" s="482"/>
      <c r="B19" s="118">
        <v>3824</v>
      </c>
      <c r="C19" s="118">
        <v>163</v>
      </c>
      <c r="D19" s="118">
        <v>243</v>
      </c>
      <c r="E19" s="118">
        <v>425</v>
      </c>
      <c r="F19" s="118">
        <v>624</v>
      </c>
      <c r="G19" s="118">
        <v>785</v>
      </c>
      <c r="H19" s="118">
        <v>583</v>
      </c>
      <c r="I19" s="118">
        <v>2078</v>
      </c>
      <c r="J19" s="118">
        <v>1708</v>
      </c>
      <c r="K19" s="119">
        <v>233</v>
      </c>
      <c r="L19" s="118">
        <v>2989</v>
      </c>
      <c r="M19" s="118"/>
      <c r="N19" s="120">
        <v>11415</v>
      </c>
    </row>
    <row r="20" spans="1:14" s="117" customFormat="1" ht="18" customHeight="1">
      <c r="A20" s="482">
        <v>3</v>
      </c>
      <c r="B20" s="115">
        <v>0.3</v>
      </c>
      <c r="C20" s="115">
        <v>0.1</v>
      </c>
      <c r="D20" s="115">
        <v>0.4</v>
      </c>
      <c r="E20" s="115">
        <v>0.9</v>
      </c>
      <c r="F20" s="115">
        <v>0.7</v>
      </c>
      <c r="G20" s="115">
        <v>0.2</v>
      </c>
      <c r="H20" s="115">
        <v>6.2</v>
      </c>
      <c r="I20" s="115">
        <v>0.5</v>
      </c>
      <c r="J20" s="115">
        <v>0.7</v>
      </c>
      <c r="K20" s="116">
        <v>2.2000000000000002</v>
      </c>
      <c r="L20" s="115">
        <v>0.1</v>
      </c>
      <c r="M20" s="115"/>
      <c r="N20" s="115">
        <v>0.3</v>
      </c>
    </row>
    <row r="21" spans="1:14" s="121" customFormat="1" ht="18" customHeight="1">
      <c r="A21" s="482"/>
      <c r="B21" s="118">
        <v>3927</v>
      </c>
      <c r="C21" s="118">
        <v>156</v>
      </c>
      <c r="D21" s="118">
        <v>290</v>
      </c>
      <c r="E21" s="118">
        <v>435</v>
      </c>
      <c r="F21" s="118">
        <v>553</v>
      </c>
      <c r="G21" s="118">
        <v>872</v>
      </c>
      <c r="H21" s="118">
        <v>572</v>
      </c>
      <c r="I21" s="118">
        <v>1983</v>
      </c>
      <c r="J21" s="118">
        <v>1523</v>
      </c>
      <c r="K21" s="119">
        <v>354</v>
      </c>
      <c r="L21" s="118">
        <v>3592</v>
      </c>
      <c r="M21" s="118"/>
      <c r="N21" s="120">
        <v>11951</v>
      </c>
    </row>
    <row r="22" spans="1:14" s="117" customFormat="1" ht="18" customHeight="1">
      <c r="A22" s="482">
        <v>4</v>
      </c>
      <c r="B22" s="115">
        <v>0.3</v>
      </c>
      <c r="C22" s="115">
        <v>0.3</v>
      </c>
      <c r="D22" s="115">
        <v>0.2</v>
      </c>
      <c r="E22" s="115">
        <v>0.8</v>
      </c>
      <c r="F22" s="115">
        <v>0.6</v>
      </c>
      <c r="G22" s="115">
        <v>0.1</v>
      </c>
      <c r="H22" s="115">
        <v>7.5</v>
      </c>
      <c r="I22" s="115">
        <v>0.5</v>
      </c>
      <c r="J22" s="115">
        <v>0.7</v>
      </c>
      <c r="K22" s="116">
        <v>0.9</v>
      </c>
      <c r="L22" s="115">
        <v>0.1</v>
      </c>
      <c r="M22" s="115"/>
      <c r="N22" s="115">
        <v>0.2</v>
      </c>
    </row>
    <row r="23" spans="1:14" s="121" customFormat="1" ht="18" customHeight="1">
      <c r="A23" s="482"/>
      <c r="B23" s="118">
        <v>3587</v>
      </c>
      <c r="C23" s="118">
        <v>134</v>
      </c>
      <c r="D23" s="118">
        <v>289</v>
      </c>
      <c r="E23" s="118">
        <v>383</v>
      </c>
      <c r="F23" s="118">
        <v>564</v>
      </c>
      <c r="G23" s="118">
        <v>734</v>
      </c>
      <c r="H23" s="118">
        <v>507</v>
      </c>
      <c r="I23" s="118">
        <v>1982</v>
      </c>
      <c r="J23" s="118">
        <v>1533</v>
      </c>
      <c r="K23" s="119">
        <v>217</v>
      </c>
      <c r="L23" s="118">
        <v>3016</v>
      </c>
      <c r="M23" s="118"/>
      <c r="N23" s="120">
        <v>10842</v>
      </c>
    </row>
    <row r="24" spans="1:14" s="117" customFormat="1" ht="18" customHeight="1">
      <c r="A24" s="482">
        <v>5</v>
      </c>
      <c r="B24" s="115">
        <v>0.2</v>
      </c>
      <c r="C24" s="115">
        <v>0.1</v>
      </c>
      <c r="D24" s="115">
        <v>0.2</v>
      </c>
      <c r="E24" s="115">
        <v>0.7</v>
      </c>
      <c r="F24" s="115">
        <v>0.5</v>
      </c>
      <c r="G24" s="115">
        <v>0.1</v>
      </c>
      <c r="H24" s="115">
        <v>6.8</v>
      </c>
      <c r="I24" s="115">
        <v>0.4</v>
      </c>
      <c r="J24" s="115">
        <v>0.6</v>
      </c>
      <c r="K24" s="116">
        <v>0.9</v>
      </c>
      <c r="L24" s="115">
        <v>0.1</v>
      </c>
      <c r="M24" s="115"/>
      <c r="N24" s="115">
        <v>0.2</v>
      </c>
    </row>
    <row r="25" spans="1:14" s="121" customFormat="1" ht="18" customHeight="1">
      <c r="A25" s="482"/>
      <c r="B25" s="118">
        <v>3154</v>
      </c>
      <c r="C25" s="118">
        <v>114</v>
      </c>
      <c r="D25" s="118">
        <v>268</v>
      </c>
      <c r="E25" s="118">
        <v>340</v>
      </c>
      <c r="F25" s="118">
        <v>451</v>
      </c>
      <c r="G25" s="118">
        <v>572</v>
      </c>
      <c r="H25" s="118">
        <v>462</v>
      </c>
      <c r="I25" s="118">
        <v>1661</v>
      </c>
      <c r="J25" s="118">
        <v>1400</v>
      </c>
      <c r="K25" s="119">
        <v>221</v>
      </c>
      <c r="L25" s="118">
        <v>2732</v>
      </c>
      <c r="M25" s="118"/>
      <c r="N25" s="120">
        <v>9630</v>
      </c>
    </row>
    <row r="26" spans="1:14" s="117" customFormat="1" ht="18" customHeight="1">
      <c r="A26" s="482">
        <v>6</v>
      </c>
      <c r="B26" s="115">
        <v>0.2</v>
      </c>
      <c r="C26" s="115">
        <v>0.1</v>
      </c>
      <c r="D26" s="115">
        <v>0.2</v>
      </c>
      <c r="E26" s="115">
        <v>0.7</v>
      </c>
      <c r="F26" s="115">
        <v>0.5</v>
      </c>
      <c r="G26" s="115">
        <v>0.1</v>
      </c>
      <c r="H26" s="115">
        <v>8</v>
      </c>
      <c r="I26" s="115">
        <v>0.4</v>
      </c>
      <c r="J26" s="115">
        <v>0.6</v>
      </c>
      <c r="K26" s="116">
        <v>0.7</v>
      </c>
      <c r="L26" s="115">
        <v>0.1</v>
      </c>
      <c r="M26" s="115"/>
      <c r="N26" s="115">
        <v>0.2</v>
      </c>
    </row>
    <row r="27" spans="1:14" s="121" customFormat="1" ht="18" customHeight="1">
      <c r="A27" s="482"/>
      <c r="B27" s="118">
        <v>3123</v>
      </c>
      <c r="C27" s="118">
        <v>106</v>
      </c>
      <c r="D27" s="118">
        <v>282</v>
      </c>
      <c r="E27" s="118">
        <v>344</v>
      </c>
      <c r="F27" s="118">
        <v>439</v>
      </c>
      <c r="G27" s="118">
        <v>560</v>
      </c>
      <c r="H27" s="118">
        <v>539</v>
      </c>
      <c r="I27" s="118">
        <v>1846</v>
      </c>
      <c r="J27" s="118">
        <v>1329</v>
      </c>
      <c r="K27" s="119">
        <v>159</v>
      </c>
      <c r="L27" s="118">
        <v>2919</v>
      </c>
      <c r="M27" s="118"/>
      <c r="N27" s="120">
        <v>9915</v>
      </c>
    </row>
    <row r="28" spans="1:14" s="117" customFormat="1" ht="18" customHeight="1">
      <c r="A28" s="482">
        <v>7</v>
      </c>
      <c r="B28" s="115">
        <v>0.2</v>
      </c>
      <c r="C28" s="115">
        <v>0.1</v>
      </c>
      <c r="D28" s="115">
        <v>0.2</v>
      </c>
      <c r="E28" s="115">
        <v>0.6</v>
      </c>
      <c r="F28" s="115">
        <v>0.4</v>
      </c>
      <c r="G28" s="115">
        <v>0.1</v>
      </c>
      <c r="H28" s="115">
        <v>7.1</v>
      </c>
      <c r="I28" s="115">
        <v>0.4</v>
      </c>
      <c r="J28" s="115">
        <v>0.5</v>
      </c>
      <c r="K28" s="116">
        <v>0.6</v>
      </c>
      <c r="L28" s="115">
        <v>0.1</v>
      </c>
      <c r="M28" s="115"/>
      <c r="N28" s="115">
        <v>0.2</v>
      </c>
    </row>
    <row r="29" spans="1:14" s="121" customFormat="1" ht="18" customHeight="1">
      <c r="A29" s="482"/>
      <c r="B29" s="118">
        <v>2844</v>
      </c>
      <c r="C29" s="118">
        <v>113</v>
      </c>
      <c r="D29" s="118">
        <v>235</v>
      </c>
      <c r="E29" s="118">
        <v>320</v>
      </c>
      <c r="F29" s="118">
        <v>418</v>
      </c>
      <c r="G29" s="118">
        <v>543</v>
      </c>
      <c r="H29" s="118">
        <v>482</v>
      </c>
      <c r="I29" s="118">
        <v>1843</v>
      </c>
      <c r="J29" s="118">
        <v>1157</v>
      </c>
      <c r="K29" s="119">
        <v>131</v>
      </c>
      <c r="L29" s="118">
        <v>2773</v>
      </c>
      <c r="M29" s="118"/>
      <c r="N29" s="120">
        <v>9230</v>
      </c>
    </row>
    <row r="30" spans="1:14" s="117" customFormat="1" ht="18" customHeight="1">
      <c r="A30" s="482">
        <v>8</v>
      </c>
      <c r="B30" s="115">
        <v>0.2</v>
      </c>
      <c r="C30" s="115">
        <v>0.1</v>
      </c>
      <c r="D30" s="115">
        <v>0.1</v>
      </c>
      <c r="E30" s="115">
        <v>0.6</v>
      </c>
      <c r="F30" s="115">
        <v>0.5</v>
      </c>
      <c r="G30" s="115">
        <v>0.1</v>
      </c>
      <c r="H30" s="115">
        <v>8.4</v>
      </c>
      <c r="I30" s="115">
        <v>0.4</v>
      </c>
      <c r="J30" s="115">
        <v>0.5</v>
      </c>
      <c r="K30" s="116">
        <v>0.6</v>
      </c>
      <c r="L30" s="115">
        <v>0.1</v>
      </c>
      <c r="M30" s="115"/>
      <c r="N30" s="115">
        <v>0.2</v>
      </c>
    </row>
    <row r="31" spans="1:14" s="121" customFormat="1" ht="18" customHeight="1">
      <c r="A31" s="482"/>
      <c r="B31" s="118">
        <v>2631</v>
      </c>
      <c r="C31" s="118">
        <v>92</v>
      </c>
      <c r="D31" s="118">
        <v>189</v>
      </c>
      <c r="E31" s="118">
        <v>322</v>
      </c>
      <c r="F31" s="118">
        <v>427</v>
      </c>
      <c r="G31" s="118">
        <v>490</v>
      </c>
      <c r="H31" s="118">
        <v>572</v>
      </c>
      <c r="I31" s="118">
        <v>1834</v>
      </c>
      <c r="J31" s="118">
        <v>1187</v>
      </c>
      <c r="K31" s="119">
        <v>138</v>
      </c>
      <c r="L31" s="118">
        <v>2888</v>
      </c>
      <c r="M31" s="118"/>
      <c r="N31" s="120">
        <v>9250</v>
      </c>
    </row>
    <row r="32" spans="1:14" s="117" customFormat="1" ht="18" customHeight="1">
      <c r="A32" s="482">
        <v>9</v>
      </c>
      <c r="B32" s="115">
        <v>0.2</v>
      </c>
      <c r="C32" s="115">
        <v>0.1</v>
      </c>
      <c r="D32" s="115">
        <v>0.2</v>
      </c>
      <c r="E32" s="115">
        <v>0.7</v>
      </c>
      <c r="F32" s="115">
        <v>0.4</v>
      </c>
      <c r="G32" s="115">
        <v>0.1</v>
      </c>
      <c r="H32" s="115">
        <v>10</v>
      </c>
      <c r="I32" s="115">
        <v>0.4</v>
      </c>
      <c r="J32" s="115">
        <v>0.5</v>
      </c>
      <c r="K32" s="116">
        <v>0.6</v>
      </c>
      <c r="L32" s="115">
        <v>0.1</v>
      </c>
      <c r="M32" s="115"/>
      <c r="N32" s="115">
        <v>0.2</v>
      </c>
    </row>
    <row r="33" spans="1:14" s="121" customFormat="1" ht="18" customHeight="1">
      <c r="A33" s="482"/>
      <c r="B33" s="118">
        <v>2517</v>
      </c>
      <c r="C33" s="118">
        <v>72</v>
      </c>
      <c r="D33" s="118">
        <v>246</v>
      </c>
      <c r="E33" s="118">
        <v>306</v>
      </c>
      <c r="F33" s="118">
        <v>388</v>
      </c>
      <c r="G33" s="118">
        <v>498</v>
      </c>
      <c r="H33" s="118">
        <v>543</v>
      </c>
      <c r="I33" s="118">
        <v>1653</v>
      </c>
      <c r="J33" s="118">
        <v>1143</v>
      </c>
      <c r="K33" s="119">
        <v>86</v>
      </c>
      <c r="L33" s="118">
        <v>2615</v>
      </c>
      <c r="M33" s="118"/>
      <c r="N33" s="120">
        <v>8557</v>
      </c>
    </row>
    <row r="34" spans="1:14" s="117" customFormat="1" ht="18" customHeight="1">
      <c r="A34" s="482">
        <v>10</v>
      </c>
      <c r="B34" s="115">
        <v>0.2</v>
      </c>
      <c r="C34" s="115">
        <v>0.1</v>
      </c>
      <c r="D34" s="115">
        <v>0.2</v>
      </c>
      <c r="E34" s="115">
        <v>0.7</v>
      </c>
      <c r="F34" s="115">
        <v>0.4</v>
      </c>
      <c r="G34" s="115">
        <v>0.1</v>
      </c>
      <c r="H34" s="115">
        <v>8.6999999999999993</v>
      </c>
      <c r="I34" s="115">
        <v>0.3</v>
      </c>
      <c r="J34" s="115">
        <v>0.5</v>
      </c>
      <c r="K34" s="116">
        <v>0.6</v>
      </c>
      <c r="L34" s="115">
        <v>0.1</v>
      </c>
      <c r="M34" s="115"/>
      <c r="N34" s="115">
        <v>0.2</v>
      </c>
    </row>
    <row r="35" spans="1:14" s="121" customFormat="1" ht="18" customHeight="1">
      <c r="A35" s="482"/>
      <c r="B35" s="118">
        <v>2457</v>
      </c>
      <c r="C35" s="118">
        <v>87</v>
      </c>
      <c r="D35" s="118">
        <v>221</v>
      </c>
      <c r="E35" s="118">
        <v>306</v>
      </c>
      <c r="F35" s="118">
        <v>490</v>
      </c>
      <c r="G35" s="118">
        <v>470</v>
      </c>
      <c r="H35" s="118">
        <v>468</v>
      </c>
      <c r="I35" s="118">
        <v>1364</v>
      </c>
      <c r="J35" s="118">
        <v>1100</v>
      </c>
      <c r="K35" s="119">
        <v>87</v>
      </c>
      <c r="L35" s="118">
        <v>3098</v>
      </c>
      <c r="M35" s="118"/>
      <c r="N35" s="120">
        <v>8574</v>
      </c>
    </row>
    <row r="36" spans="1:14" s="117" customFormat="1" ht="18" customHeight="1">
      <c r="A36" s="482">
        <v>11</v>
      </c>
      <c r="B36" s="115">
        <v>0.2</v>
      </c>
      <c r="C36" s="115">
        <v>0.1</v>
      </c>
      <c r="D36" s="115">
        <v>0.1</v>
      </c>
      <c r="E36" s="115">
        <v>0.6</v>
      </c>
      <c r="F36" s="115">
        <v>0.4</v>
      </c>
      <c r="G36" s="115">
        <v>0.1</v>
      </c>
      <c r="H36" s="115">
        <v>9.1</v>
      </c>
      <c r="I36" s="115">
        <v>0.3</v>
      </c>
      <c r="J36" s="115">
        <v>0.4</v>
      </c>
      <c r="K36" s="116">
        <v>0.6</v>
      </c>
      <c r="L36" s="115">
        <v>0.1</v>
      </c>
      <c r="M36" s="115"/>
      <c r="N36" s="115">
        <v>0.2</v>
      </c>
    </row>
    <row r="37" spans="1:14" s="121" customFormat="1" ht="18" customHeight="1">
      <c r="A37" s="482"/>
      <c r="B37" s="118">
        <v>2136</v>
      </c>
      <c r="C37" s="118">
        <v>52</v>
      </c>
      <c r="D37" s="118">
        <v>162</v>
      </c>
      <c r="E37" s="118">
        <v>284</v>
      </c>
      <c r="F37" s="118">
        <v>465</v>
      </c>
      <c r="G37" s="118">
        <v>418</v>
      </c>
      <c r="H37" s="118">
        <v>490</v>
      </c>
      <c r="I37" s="118">
        <v>1230</v>
      </c>
      <c r="J37" s="118">
        <v>963</v>
      </c>
      <c r="K37" s="119">
        <v>82</v>
      </c>
      <c r="L37" s="118">
        <v>2916</v>
      </c>
      <c r="M37" s="118"/>
      <c r="N37" s="120">
        <v>7817</v>
      </c>
    </row>
    <row r="38" spans="1:14" s="117" customFormat="1" ht="18" customHeight="1">
      <c r="A38" s="482">
        <v>12</v>
      </c>
      <c r="B38" s="115">
        <v>0.2</v>
      </c>
      <c r="C38" s="115">
        <v>0.1</v>
      </c>
      <c r="D38" s="115">
        <v>0.2</v>
      </c>
      <c r="E38" s="115">
        <v>0.6</v>
      </c>
      <c r="F38" s="115">
        <v>0.4</v>
      </c>
      <c r="G38" s="115">
        <v>0.1</v>
      </c>
      <c r="H38" s="115">
        <v>8.9</v>
      </c>
      <c r="I38" s="115">
        <v>0.3</v>
      </c>
      <c r="J38" s="115">
        <v>0.4</v>
      </c>
      <c r="K38" s="116">
        <v>0.7</v>
      </c>
      <c r="L38" s="115">
        <v>0.1</v>
      </c>
      <c r="M38" s="115"/>
      <c r="N38" s="115">
        <v>0.2</v>
      </c>
    </row>
    <row r="39" spans="1:14" s="121" customFormat="1" ht="18" customHeight="1">
      <c r="A39" s="482"/>
      <c r="B39" s="118">
        <v>2208</v>
      </c>
      <c r="C39" s="118">
        <v>71</v>
      </c>
      <c r="D39" s="118">
        <v>184</v>
      </c>
      <c r="E39" s="118">
        <v>272</v>
      </c>
      <c r="F39" s="118">
        <v>489</v>
      </c>
      <c r="G39" s="118">
        <v>445</v>
      </c>
      <c r="H39" s="118">
        <v>480</v>
      </c>
      <c r="I39" s="118">
        <v>1216</v>
      </c>
      <c r="J39" s="118">
        <v>971</v>
      </c>
      <c r="K39" s="119">
        <v>107</v>
      </c>
      <c r="L39" s="118">
        <v>3101</v>
      </c>
      <c r="M39" s="118"/>
      <c r="N39" s="120">
        <v>8083</v>
      </c>
    </row>
    <row r="40" spans="1:14" s="117" customFormat="1" ht="18" customHeight="1">
      <c r="A40" s="482">
        <v>13</v>
      </c>
      <c r="B40" s="115">
        <v>0.2</v>
      </c>
      <c r="C40" s="115">
        <v>0.1</v>
      </c>
      <c r="D40" s="115">
        <v>0.1</v>
      </c>
      <c r="E40" s="115">
        <v>0.6</v>
      </c>
      <c r="F40" s="115">
        <v>0.3</v>
      </c>
      <c r="G40" s="115">
        <v>0.1</v>
      </c>
      <c r="H40" s="115">
        <v>7.1</v>
      </c>
      <c r="I40" s="115">
        <v>0.3</v>
      </c>
      <c r="J40" s="115">
        <v>0.4</v>
      </c>
      <c r="K40" s="116">
        <v>0.6</v>
      </c>
      <c r="L40" s="115">
        <v>0.1</v>
      </c>
      <c r="M40" s="115"/>
      <c r="N40" s="115">
        <v>0.2</v>
      </c>
    </row>
    <row r="41" spans="1:14" s="121" customFormat="1" ht="18" customHeight="1">
      <c r="A41" s="482"/>
      <c r="B41" s="118">
        <v>2054</v>
      </c>
      <c r="C41" s="118">
        <v>50</v>
      </c>
      <c r="D41" s="118">
        <v>176</v>
      </c>
      <c r="E41" s="118">
        <v>254</v>
      </c>
      <c r="F41" s="118">
        <v>428</v>
      </c>
      <c r="G41" s="118">
        <v>405</v>
      </c>
      <c r="H41" s="118">
        <v>386</v>
      </c>
      <c r="I41" s="118">
        <v>1157</v>
      </c>
      <c r="J41" s="118">
        <v>1062</v>
      </c>
      <c r="K41" s="119">
        <v>85</v>
      </c>
      <c r="L41" s="118">
        <v>3240</v>
      </c>
      <c r="M41" s="118"/>
      <c r="N41" s="120">
        <v>7984</v>
      </c>
    </row>
    <row r="42" spans="1:14" s="117" customFormat="1" ht="18" customHeight="1">
      <c r="A42" s="482">
        <v>14</v>
      </c>
      <c r="B42" s="115">
        <v>0.1</v>
      </c>
      <c r="C42" s="115">
        <v>0.1</v>
      </c>
      <c r="D42" s="115">
        <v>0.1</v>
      </c>
      <c r="E42" s="115">
        <v>0.5</v>
      </c>
      <c r="F42" s="115">
        <v>0.3</v>
      </c>
      <c r="G42" s="115">
        <v>0.1</v>
      </c>
      <c r="H42" s="115">
        <v>6.6</v>
      </c>
      <c r="I42" s="115">
        <v>0.2</v>
      </c>
      <c r="J42" s="115">
        <v>0.4</v>
      </c>
      <c r="K42" s="116">
        <v>0.5</v>
      </c>
      <c r="L42" s="115">
        <v>0.1</v>
      </c>
      <c r="M42" s="115"/>
      <c r="N42" s="115">
        <v>0.1</v>
      </c>
    </row>
    <row r="43" spans="1:14" s="121" customFormat="1" ht="18" customHeight="1">
      <c r="A43" s="482"/>
      <c r="B43" s="118">
        <v>1853</v>
      </c>
      <c r="C43" s="118">
        <v>52</v>
      </c>
      <c r="D43" s="118">
        <v>155</v>
      </c>
      <c r="E43" s="118">
        <v>245</v>
      </c>
      <c r="F43" s="118">
        <v>377</v>
      </c>
      <c r="G43" s="118">
        <v>364</v>
      </c>
      <c r="H43" s="118">
        <v>359</v>
      </c>
      <c r="I43" s="118">
        <v>1055</v>
      </c>
      <c r="J43" s="118">
        <v>998</v>
      </c>
      <c r="K43" s="119">
        <v>73</v>
      </c>
      <c r="L43" s="118">
        <v>3164</v>
      </c>
      <c r="M43" s="118"/>
      <c r="N43" s="120">
        <v>7502</v>
      </c>
    </row>
    <row r="44" spans="1:14" s="117" customFormat="1" ht="18" customHeight="1">
      <c r="A44" s="482">
        <v>15</v>
      </c>
      <c r="B44" s="115">
        <v>0.2</v>
      </c>
      <c r="C44" s="115">
        <v>0.1</v>
      </c>
      <c r="D44" s="115">
        <v>0.1</v>
      </c>
      <c r="E44" s="115">
        <v>0.6</v>
      </c>
      <c r="F44" s="115">
        <v>0.4</v>
      </c>
      <c r="G44" s="115">
        <v>0.1</v>
      </c>
      <c r="H44" s="115">
        <v>9</v>
      </c>
      <c r="I44" s="115">
        <v>0.3</v>
      </c>
      <c r="J44" s="115">
        <v>0.4</v>
      </c>
      <c r="K44" s="116">
        <v>0.8</v>
      </c>
      <c r="L44" s="115">
        <v>0.1</v>
      </c>
      <c r="M44" s="115"/>
      <c r="N44" s="115">
        <v>0.2</v>
      </c>
    </row>
    <row r="45" spans="1:14" s="121" customFormat="1" ht="18" customHeight="1">
      <c r="A45" s="482"/>
      <c r="B45" s="118">
        <v>1965</v>
      </c>
      <c r="C45" s="118">
        <v>39</v>
      </c>
      <c r="D45" s="118">
        <v>166</v>
      </c>
      <c r="E45" s="118">
        <v>231</v>
      </c>
      <c r="F45" s="118">
        <v>416</v>
      </c>
      <c r="G45" s="118">
        <v>410</v>
      </c>
      <c r="H45" s="118">
        <v>356</v>
      </c>
      <c r="I45" s="118">
        <v>1093</v>
      </c>
      <c r="J45" s="118">
        <v>969</v>
      </c>
      <c r="K45" s="119">
        <v>99</v>
      </c>
      <c r="L45" s="118">
        <v>3573</v>
      </c>
      <c r="M45" s="118"/>
      <c r="N45" s="120">
        <v>8055</v>
      </c>
    </row>
    <row r="46" spans="1:14" s="117" customFormat="1" ht="18" customHeight="1">
      <c r="A46" s="482">
        <v>16</v>
      </c>
      <c r="B46" s="115">
        <v>0.2</v>
      </c>
      <c r="C46" s="115">
        <v>0.1</v>
      </c>
      <c r="D46" s="115">
        <v>0.2</v>
      </c>
      <c r="E46" s="115">
        <v>0.6</v>
      </c>
      <c r="F46" s="115">
        <v>0.4</v>
      </c>
      <c r="G46" s="115">
        <v>0.1</v>
      </c>
      <c r="H46" s="115">
        <v>8.1</v>
      </c>
      <c r="I46" s="115">
        <v>0.3</v>
      </c>
      <c r="J46" s="115">
        <v>0.4</v>
      </c>
      <c r="K46" s="116">
        <v>0.8</v>
      </c>
      <c r="L46" s="115">
        <v>0.1</v>
      </c>
      <c r="M46" s="115"/>
      <c r="N46" s="115">
        <v>0.2</v>
      </c>
    </row>
    <row r="47" spans="1:14" s="121" customFormat="1" ht="18" customHeight="1">
      <c r="A47" s="482"/>
      <c r="B47" s="118">
        <v>1853</v>
      </c>
      <c r="C47" s="118">
        <v>36</v>
      </c>
      <c r="D47" s="118">
        <v>189</v>
      </c>
      <c r="E47" s="118">
        <v>209</v>
      </c>
      <c r="F47" s="118">
        <v>410</v>
      </c>
      <c r="G47" s="118">
        <v>405</v>
      </c>
      <c r="H47" s="118">
        <v>317</v>
      </c>
      <c r="I47" s="118">
        <v>971</v>
      </c>
      <c r="J47" s="118">
        <v>915</v>
      </c>
      <c r="K47" s="122">
        <v>93</v>
      </c>
      <c r="L47" s="118">
        <v>3460</v>
      </c>
      <c r="M47" s="118"/>
      <c r="N47" s="120">
        <v>7609</v>
      </c>
    </row>
    <row r="48" spans="1:14" s="117" customFormat="1" ht="18" customHeight="1">
      <c r="A48" s="482">
        <v>17</v>
      </c>
      <c r="B48" s="115">
        <v>0.2</v>
      </c>
      <c r="C48" s="115">
        <v>0.1</v>
      </c>
      <c r="D48" s="115">
        <v>0.2</v>
      </c>
      <c r="E48" s="115">
        <v>0.7</v>
      </c>
      <c r="F48" s="115">
        <v>0.4</v>
      </c>
      <c r="G48" s="115">
        <v>0.1</v>
      </c>
      <c r="H48" s="115">
        <v>5.9</v>
      </c>
      <c r="I48" s="115">
        <v>0.3</v>
      </c>
      <c r="J48" s="115">
        <v>0.4</v>
      </c>
      <c r="K48" s="123">
        <v>0.6</v>
      </c>
      <c r="L48" s="115">
        <v>0.1</v>
      </c>
      <c r="M48" s="115"/>
      <c r="N48" s="115">
        <v>0.2</v>
      </c>
    </row>
    <row r="49" spans="1:16" s="121" customFormat="1" ht="18" customHeight="1">
      <c r="A49" s="482"/>
      <c r="B49" s="118">
        <v>2032</v>
      </c>
      <c r="C49" s="118">
        <v>37</v>
      </c>
      <c r="D49" s="118">
        <v>185</v>
      </c>
      <c r="E49" s="118">
        <v>247</v>
      </c>
      <c r="F49" s="118">
        <v>439</v>
      </c>
      <c r="G49" s="118">
        <v>469</v>
      </c>
      <c r="H49" s="118">
        <v>231</v>
      </c>
      <c r="I49" s="118">
        <v>1020</v>
      </c>
      <c r="J49" s="118">
        <v>991</v>
      </c>
      <c r="K49" s="122">
        <v>74</v>
      </c>
      <c r="L49" s="118">
        <v>3878</v>
      </c>
      <c r="M49" s="118"/>
      <c r="N49" s="120">
        <v>8226</v>
      </c>
    </row>
    <row r="50" spans="1:16" s="121" customFormat="1" ht="18" customHeight="1">
      <c r="A50" s="482">
        <v>18</v>
      </c>
      <c r="B50" s="124">
        <v>0.2</v>
      </c>
      <c r="C50" s="124">
        <v>0.1</v>
      </c>
      <c r="D50" s="124">
        <v>0.2</v>
      </c>
      <c r="E50" s="124">
        <v>0.6</v>
      </c>
      <c r="F50" s="124">
        <v>0.4</v>
      </c>
      <c r="G50" s="124">
        <v>0.1</v>
      </c>
      <c r="H50" s="124">
        <v>4.9000000000000004</v>
      </c>
      <c r="I50" s="124">
        <v>0.3</v>
      </c>
      <c r="J50" s="124">
        <v>0.4</v>
      </c>
      <c r="K50" s="125">
        <v>0.6</v>
      </c>
      <c r="L50" s="124">
        <v>0.1</v>
      </c>
      <c r="M50" s="124"/>
      <c r="N50" s="124">
        <v>0.2</v>
      </c>
    </row>
    <row r="51" spans="1:16" s="121" customFormat="1" ht="18" customHeight="1">
      <c r="A51" s="482"/>
      <c r="B51" s="118">
        <v>2152</v>
      </c>
      <c r="C51" s="118">
        <v>39</v>
      </c>
      <c r="D51" s="118">
        <v>197</v>
      </c>
      <c r="E51" s="118">
        <v>214</v>
      </c>
      <c r="F51" s="118">
        <v>443</v>
      </c>
      <c r="G51" s="118">
        <v>549</v>
      </c>
      <c r="H51" s="118">
        <v>191</v>
      </c>
      <c r="I51" s="118">
        <v>1057</v>
      </c>
      <c r="J51" s="118">
        <v>917</v>
      </c>
      <c r="K51" s="126">
        <v>74</v>
      </c>
      <c r="L51" s="118">
        <v>3978</v>
      </c>
      <c r="M51" s="118"/>
      <c r="N51" s="120">
        <v>8369</v>
      </c>
    </row>
    <row r="52" spans="1:16" s="121" customFormat="1" ht="18" customHeight="1">
      <c r="A52" s="482">
        <v>19</v>
      </c>
      <c r="B52" s="124">
        <v>0.2</v>
      </c>
      <c r="C52" s="124">
        <v>0</v>
      </c>
      <c r="D52" s="124">
        <v>0.2</v>
      </c>
      <c r="E52" s="124">
        <v>0.5</v>
      </c>
      <c r="F52" s="124">
        <v>0.4</v>
      </c>
      <c r="G52" s="124">
        <v>0.2</v>
      </c>
      <c r="H52" s="124">
        <v>4.3</v>
      </c>
      <c r="I52" s="124">
        <v>0.3</v>
      </c>
      <c r="J52" s="124">
        <v>0.4</v>
      </c>
      <c r="K52" s="125">
        <v>0.8</v>
      </c>
      <c r="L52" s="124">
        <v>0.1</v>
      </c>
      <c r="M52" s="124"/>
      <c r="N52" s="124">
        <v>0.2</v>
      </c>
    </row>
    <row r="53" spans="1:16" s="121" customFormat="1" ht="18" customHeight="1">
      <c r="A53" s="482"/>
      <c r="B53" s="118">
        <v>2160</v>
      </c>
      <c r="C53" s="118">
        <v>28</v>
      </c>
      <c r="D53" s="118">
        <v>216</v>
      </c>
      <c r="E53" s="118">
        <v>195</v>
      </c>
      <c r="F53" s="118">
        <v>413</v>
      </c>
      <c r="G53" s="118">
        <v>596</v>
      </c>
      <c r="H53" s="118">
        <v>168</v>
      </c>
      <c r="I53" s="118">
        <v>974</v>
      </c>
      <c r="J53" s="118">
        <v>995</v>
      </c>
      <c r="K53" s="126">
        <v>97</v>
      </c>
      <c r="L53" s="118">
        <v>4290</v>
      </c>
      <c r="M53" s="118"/>
      <c r="N53" s="120">
        <v>8684</v>
      </c>
    </row>
    <row r="54" spans="1:16" s="121" customFormat="1" ht="18" customHeight="1">
      <c r="A54" s="482">
        <v>20</v>
      </c>
      <c r="B54" s="124">
        <v>0.2</v>
      </c>
      <c r="C54" s="124">
        <v>0.1</v>
      </c>
      <c r="D54" s="124">
        <v>0.2</v>
      </c>
      <c r="E54" s="124">
        <v>0.6</v>
      </c>
      <c r="F54" s="124">
        <v>0.4</v>
      </c>
      <c r="G54" s="124">
        <v>0.1</v>
      </c>
      <c r="H54" s="124">
        <v>6.4</v>
      </c>
      <c r="I54" s="124">
        <v>0.3</v>
      </c>
      <c r="J54" s="124">
        <v>0.5</v>
      </c>
      <c r="K54" s="124">
        <v>0.8</v>
      </c>
      <c r="L54" s="124">
        <v>0.1</v>
      </c>
      <c r="M54" s="124"/>
      <c r="N54" s="124">
        <v>0.2</v>
      </c>
    </row>
    <row r="55" spans="1:16" s="121" customFormat="1" ht="18" customHeight="1">
      <c r="A55" s="482"/>
      <c r="B55" s="118">
        <v>1965</v>
      </c>
      <c r="C55" s="118">
        <v>19</v>
      </c>
      <c r="D55" s="118">
        <v>169</v>
      </c>
      <c r="E55" s="118">
        <v>175</v>
      </c>
      <c r="F55" s="118">
        <v>396</v>
      </c>
      <c r="G55" s="118">
        <v>508</v>
      </c>
      <c r="H55" s="118">
        <v>175</v>
      </c>
      <c r="I55" s="118">
        <v>930</v>
      </c>
      <c r="J55" s="118">
        <v>1097</v>
      </c>
      <c r="K55" s="126">
        <v>93</v>
      </c>
      <c r="L55" s="118">
        <v>4614</v>
      </c>
      <c r="M55" s="118"/>
      <c r="N55" s="120">
        <f>B55+H55+I55+J55+K55+L55</f>
        <v>8874</v>
      </c>
    </row>
    <row r="56" spans="1:16" s="121" customFormat="1" ht="18" customHeight="1">
      <c r="A56" s="482">
        <v>21</v>
      </c>
      <c r="B56" s="124">
        <v>0.1</v>
      </c>
      <c r="C56" s="124">
        <v>0.2</v>
      </c>
      <c r="D56" s="124">
        <v>0.1</v>
      </c>
      <c r="E56" s="124">
        <v>0.5</v>
      </c>
      <c r="F56" s="124">
        <v>0.3</v>
      </c>
      <c r="G56" s="124">
        <v>0.1</v>
      </c>
      <c r="H56" s="124">
        <v>5.0999999999999996</v>
      </c>
      <c r="I56" s="124">
        <v>0.2</v>
      </c>
      <c r="J56" s="124">
        <v>0.4</v>
      </c>
      <c r="K56" s="124">
        <v>0.7</v>
      </c>
      <c r="L56" s="124">
        <v>0.1</v>
      </c>
      <c r="M56" s="124"/>
      <c r="N56" s="124">
        <v>0.2</v>
      </c>
    </row>
    <row r="57" spans="1:16" s="121" customFormat="1" ht="18" customHeight="1">
      <c r="A57" s="482"/>
      <c r="B57" s="118">
        <v>1485</v>
      </c>
      <c r="C57" s="118">
        <v>30</v>
      </c>
      <c r="D57" s="118">
        <v>145</v>
      </c>
      <c r="E57" s="118">
        <v>141</v>
      </c>
      <c r="F57" s="118">
        <v>280</v>
      </c>
      <c r="G57" s="118">
        <v>322</v>
      </c>
      <c r="H57" s="118">
        <v>141</v>
      </c>
      <c r="I57" s="118">
        <v>718</v>
      </c>
      <c r="J57" s="118">
        <v>927</v>
      </c>
      <c r="K57" s="126">
        <v>82</v>
      </c>
      <c r="L57" s="118">
        <v>4138</v>
      </c>
      <c r="M57" s="118"/>
      <c r="N57" s="120">
        <f>B57+H57+I57+J57+K57+L57</f>
        <v>7491</v>
      </c>
    </row>
    <row r="58" spans="1:16" s="121" customFormat="1" ht="18" customHeight="1">
      <c r="A58" s="495">
        <v>22</v>
      </c>
      <c r="B58" s="124">
        <v>0.2</v>
      </c>
      <c r="C58" s="124">
        <v>0.1</v>
      </c>
      <c r="D58" s="124">
        <v>0.2</v>
      </c>
      <c r="E58" s="124">
        <v>0.5</v>
      </c>
      <c r="F58" s="124">
        <v>0.3</v>
      </c>
      <c r="G58" s="124">
        <v>0.1</v>
      </c>
      <c r="H58" s="124">
        <v>5</v>
      </c>
      <c r="I58" s="124">
        <v>0.3</v>
      </c>
      <c r="J58" s="124">
        <v>0.4</v>
      </c>
      <c r="K58" s="124">
        <v>0.8</v>
      </c>
      <c r="L58" s="124">
        <v>0.1</v>
      </c>
      <c r="M58" s="124"/>
      <c r="N58" s="124">
        <v>0.2</v>
      </c>
    </row>
    <row r="59" spans="1:16" s="121" customFormat="1" ht="18" customHeight="1">
      <c r="A59" s="495"/>
      <c r="B59" s="127">
        <v>1745</v>
      </c>
      <c r="C59" s="127">
        <v>19</v>
      </c>
      <c r="D59" s="127">
        <v>178</v>
      </c>
      <c r="E59" s="127">
        <v>151</v>
      </c>
      <c r="F59" s="127">
        <v>309</v>
      </c>
      <c r="G59" s="127">
        <v>434</v>
      </c>
      <c r="H59" s="127">
        <v>138</v>
      </c>
      <c r="I59" s="127">
        <v>881</v>
      </c>
      <c r="J59" s="127">
        <v>956</v>
      </c>
      <c r="K59" s="128">
        <v>88</v>
      </c>
      <c r="L59" s="127">
        <v>4303</v>
      </c>
      <c r="M59" s="127"/>
      <c r="N59" s="129">
        <f>B59+H59+I59+J59+K59+L59</f>
        <v>8111</v>
      </c>
    </row>
    <row r="60" spans="1:16" s="121" customFormat="1" ht="18" customHeight="1">
      <c r="A60" s="495">
        <v>23</v>
      </c>
      <c r="B60" s="124">
        <v>0.2</v>
      </c>
      <c r="C60" s="124">
        <v>0.1</v>
      </c>
      <c r="D60" s="124">
        <v>0.2</v>
      </c>
      <c r="E60" s="124">
        <v>0.5</v>
      </c>
      <c r="F60" s="124">
        <v>0.3</v>
      </c>
      <c r="G60" s="124">
        <v>0.1</v>
      </c>
      <c r="H60" s="124">
        <v>4.3</v>
      </c>
      <c r="I60" s="124">
        <v>0.3</v>
      </c>
      <c r="J60" s="124">
        <v>0.4</v>
      </c>
      <c r="K60" s="124">
        <v>0.7</v>
      </c>
      <c r="L60" s="124">
        <v>0.1</v>
      </c>
      <c r="M60" s="124"/>
      <c r="N60" s="124">
        <v>0.2</v>
      </c>
    </row>
    <row r="61" spans="1:16" s="121" customFormat="1" ht="18" customHeight="1">
      <c r="A61" s="495"/>
      <c r="B61" s="127">
        <v>1624</v>
      </c>
      <c r="C61" s="127">
        <v>22</v>
      </c>
      <c r="D61" s="127">
        <v>167</v>
      </c>
      <c r="E61" s="127">
        <v>133</v>
      </c>
      <c r="F61" s="127">
        <v>293</v>
      </c>
      <c r="G61" s="127">
        <v>408</v>
      </c>
      <c r="H61" s="127">
        <v>117</v>
      </c>
      <c r="I61" s="127">
        <v>800</v>
      </c>
      <c r="J61" s="127">
        <v>922</v>
      </c>
      <c r="K61" s="127">
        <v>87</v>
      </c>
      <c r="L61" s="127">
        <v>4229</v>
      </c>
      <c r="M61" s="127"/>
      <c r="N61" s="129">
        <f>B61+SUM(H61:L61)</f>
        <v>7779</v>
      </c>
    </row>
    <row r="62" spans="1:16" s="121" customFormat="1" ht="18" customHeight="1">
      <c r="A62" s="495">
        <v>24</v>
      </c>
      <c r="B62" s="124">
        <v>0.2</v>
      </c>
      <c r="C62" s="124">
        <v>0.2</v>
      </c>
      <c r="D62" s="124">
        <v>0.1</v>
      </c>
      <c r="E62" s="124">
        <v>0.5</v>
      </c>
      <c r="F62" s="124">
        <v>0.2</v>
      </c>
      <c r="G62" s="124">
        <v>0.1</v>
      </c>
      <c r="H62" s="124">
        <v>4.4000000000000004</v>
      </c>
      <c r="I62" s="124">
        <v>0.2</v>
      </c>
      <c r="J62" s="124">
        <v>0.4</v>
      </c>
      <c r="K62" s="124">
        <v>0.8</v>
      </c>
      <c r="L62" s="124">
        <v>0.1</v>
      </c>
      <c r="M62" s="124"/>
      <c r="N62" s="124">
        <v>0.1</v>
      </c>
      <c r="O62" s="494"/>
      <c r="P62" s="494"/>
    </row>
    <row r="63" spans="1:16" s="121" customFormat="1" ht="18" customHeight="1">
      <c r="A63" s="495"/>
      <c r="B63" s="127">
        <v>1479</v>
      </c>
      <c r="C63" s="127">
        <v>29</v>
      </c>
      <c r="D63" s="127">
        <v>125</v>
      </c>
      <c r="E63" s="127">
        <v>128</v>
      </c>
      <c r="F63" s="127">
        <v>244</v>
      </c>
      <c r="G63" s="127">
        <v>358</v>
      </c>
      <c r="H63" s="127">
        <v>107</v>
      </c>
      <c r="I63" s="127">
        <v>745</v>
      </c>
      <c r="J63" s="127">
        <v>912</v>
      </c>
      <c r="K63" s="128">
        <v>104</v>
      </c>
      <c r="L63" s="127">
        <v>4396</v>
      </c>
      <c r="M63" s="127"/>
      <c r="N63" s="129">
        <v>7743</v>
      </c>
      <c r="O63" s="494"/>
      <c r="P63" s="494"/>
    </row>
    <row r="64" spans="1:16" s="121" customFormat="1" ht="18" customHeight="1">
      <c r="A64" s="495">
        <v>25</v>
      </c>
      <c r="B64" s="124">
        <v>0.14645251211396346</v>
      </c>
      <c r="C64" s="124">
        <v>0.2289720733026458</v>
      </c>
      <c r="D64" s="124">
        <v>0.12392691682719303</v>
      </c>
      <c r="E64" s="124">
        <v>0.38837393382108165</v>
      </c>
      <c r="F64" s="124">
        <v>0.27717850295590357</v>
      </c>
      <c r="G64" s="124">
        <v>8.582193175189079E-2</v>
      </c>
      <c r="H64" s="124">
        <v>4.0173949057775937</v>
      </c>
      <c r="I64" s="124">
        <v>0.2359450920684788</v>
      </c>
      <c r="J64" s="124">
        <v>0.35926625436779869</v>
      </c>
      <c r="K64" s="124">
        <v>0.79898846508885835</v>
      </c>
      <c r="L64" s="124">
        <v>0.11119464643193434</v>
      </c>
      <c r="M64" s="124"/>
      <c r="N64" s="124">
        <v>0.14032269882435494</v>
      </c>
      <c r="O64" s="494"/>
      <c r="P64" s="494"/>
    </row>
    <row r="65" spans="1:16" s="121" customFormat="1" ht="18" customHeight="1">
      <c r="A65" s="495"/>
      <c r="B65" s="127">
        <v>1389</v>
      </c>
      <c r="C65" s="127">
        <v>29</v>
      </c>
      <c r="D65" s="127">
        <v>125</v>
      </c>
      <c r="E65" s="127">
        <v>105</v>
      </c>
      <c r="F65" s="127">
        <v>277</v>
      </c>
      <c r="G65" s="127">
        <v>301</v>
      </c>
      <c r="H65" s="127">
        <v>97</v>
      </c>
      <c r="I65" s="127">
        <v>733</v>
      </c>
      <c r="J65" s="127">
        <v>887</v>
      </c>
      <c r="K65" s="127">
        <v>103</v>
      </c>
      <c r="L65" s="127">
        <v>4101</v>
      </c>
      <c r="M65" s="127"/>
      <c r="N65" s="129">
        <v>7310</v>
      </c>
      <c r="O65" s="494"/>
      <c r="P65" s="494"/>
    </row>
    <row r="66" spans="1:16" s="121" customFormat="1" ht="18" customHeight="1">
      <c r="A66" s="495">
        <v>26</v>
      </c>
      <c r="B66" s="124">
        <v>0.2</v>
      </c>
      <c r="C66" s="124">
        <v>0.21318089583349781</v>
      </c>
      <c r="D66" s="124">
        <v>0.15961786887342463</v>
      </c>
      <c r="E66" s="124">
        <v>0.41426552940915379</v>
      </c>
      <c r="F66" s="124">
        <v>0.26216883673085462</v>
      </c>
      <c r="G66" s="124">
        <v>8.8673158720392137E-2</v>
      </c>
      <c r="H66" s="124">
        <v>2.5</v>
      </c>
      <c r="I66" s="124">
        <v>0.22693218268523541</v>
      </c>
      <c r="J66" s="124">
        <v>0.3</v>
      </c>
      <c r="K66" s="124">
        <v>0.83001714334473642</v>
      </c>
      <c r="L66" s="124">
        <v>0.11450255837163099</v>
      </c>
      <c r="M66" s="124"/>
      <c r="N66" s="124">
        <v>0.142338277945635</v>
      </c>
      <c r="O66" s="130"/>
      <c r="P66" s="130"/>
    </row>
    <row r="67" spans="1:16" s="121" customFormat="1" ht="18" customHeight="1">
      <c r="A67" s="495"/>
      <c r="B67" s="127">
        <v>1459</v>
      </c>
      <c r="C67" s="127">
        <v>27</v>
      </c>
      <c r="D67" s="127">
        <v>161</v>
      </c>
      <c r="E67" s="127">
        <v>112</v>
      </c>
      <c r="F67" s="127">
        <v>262</v>
      </c>
      <c r="G67" s="127">
        <v>311</v>
      </c>
      <c r="H67" s="127">
        <v>61</v>
      </c>
      <c r="I67" s="127">
        <v>705</v>
      </c>
      <c r="J67" s="127">
        <v>860</v>
      </c>
      <c r="K67" s="127">
        <v>107</v>
      </c>
      <c r="L67" s="127">
        <v>4223</v>
      </c>
      <c r="M67" s="127"/>
      <c r="N67" s="129">
        <v>7415</v>
      </c>
      <c r="O67" s="130"/>
      <c r="P67" s="130"/>
    </row>
    <row r="68" spans="1:16" s="121" customFormat="1" ht="18" customHeight="1">
      <c r="A68" s="495">
        <v>27</v>
      </c>
      <c r="B68" s="131">
        <v>0.14743991640543366</v>
      </c>
      <c r="C68" s="124">
        <v>6.6666666666666666E-2</v>
      </c>
      <c r="D68" s="124">
        <v>0.1</v>
      </c>
      <c r="E68" s="124">
        <v>0.32962962962962961</v>
      </c>
      <c r="F68" s="124">
        <v>0.21570247933884298</v>
      </c>
      <c r="G68" s="124">
        <v>8.6170212765957446E-2</v>
      </c>
      <c r="H68" s="124">
        <v>2.1</v>
      </c>
      <c r="I68" s="124">
        <v>0.18852941176470589</v>
      </c>
      <c r="J68" s="496">
        <v>0.36223021582733816</v>
      </c>
      <c r="K68" s="497"/>
      <c r="L68" s="124">
        <v>0.11429340511440107</v>
      </c>
      <c r="M68" s="124"/>
      <c r="N68" s="124">
        <v>0.13920272057434346</v>
      </c>
      <c r="O68" s="130"/>
      <c r="P68" s="130"/>
    </row>
    <row r="69" spans="1:16" s="121" customFormat="1" ht="18" customHeight="1">
      <c r="A69" s="495"/>
      <c r="B69" s="132">
        <v>1411</v>
      </c>
      <c r="C69" s="127">
        <v>24</v>
      </c>
      <c r="D69" s="132">
        <v>125</v>
      </c>
      <c r="E69" s="127">
        <v>89</v>
      </c>
      <c r="F69" s="127">
        <v>261</v>
      </c>
      <c r="G69" s="127">
        <v>324</v>
      </c>
      <c r="H69" s="127">
        <v>63</v>
      </c>
      <c r="I69" s="127">
        <v>641</v>
      </c>
      <c r="J69" s="498">
        <v>1007</v>
      </c>
      <c r="K69" s="499"/>
      <c r="L69" s="127">
        <v>4246</v>
      </c>
      <c r="M69" s="127"/>
      <c r="N69" s="129">
        <v>7368</v>
      </c>
      <c r="O69" s="130"/>
      <c r="P69" s="130"/>
    </row>
    <row r="70" spans="1:16" ht="18" customHeight="1">
      <c r="A70" s="495" t="s">
        <v>75</v>
      </c>
      <c r="B70" s="131">
        <v>0.14634397528321319</v>
      </c>
      <c r="C70" s="124">
        <v>4.8648648648648651E-2</v>
      </c>
      <c r="D70" s="131">
        <v>0.10806451612903226</v>
      </c>
      <c r="E70" s="124">
        <v>0.30740740740740741</v>
      </c>
      <c r="F70" s="124">
        <v>0.22666666666666666</v>
      </c>
      <c r="G70" s="124">
        <v>8.7272727272727266E-2</v>
      </c>
      <c r="H70" s="124">
        <v>2.7</v>
      </c>
      <c r="I70" s="124">
        <v>0.18383233532934132</v>
      </c>
      <c r="J70" s="496">
        <v>0.37686832740213527</v>
      </c>
      <c r="K70" s="497"/>
      <c r="L70" s="124">
        <v>0.11051937780121276</v>
      </c>
      <c r="M70" s="124"/>
      <c r="N70" s="124">
        <v>0.13640587251440253</v>
      </c>
    </row>
    <row r="71" spans="1:16" ht="18" customHeight="1">
      <c r="A71" s="495"/>
      <c r="B71" s="132">
        <v>1421</v>
      </c>
      <c r="C71" s="127">
        <v>18</v>
      </c>
      <c r="D71" s="127">
        <v>134</v>
      </c>
      <c r="E71" s="127">
        <v>83</v>
      </c>
      <c r="F71" s="127">
        <v>272</v>
      </c>
      <c r="G71" s="127">
        <v>336</v>
      </c>
      <c r="H71" s="127">
        <v>54</v>
      </c>
      <c r="I71" s="127">
        <v>614</v>
      </c>
      <c r="J71" s="498">
        <v>1059</v>
      </c>
      <c r="K71" s="499"/>
      <c r="L71" s="127">
        <v>4192</v>
      </c>
      <c r="M71" s="127"/>
      <c r="N71" s="129">
        <v>7340</v>
      </c>
      <c r="P71" s="121"/>
    </row>
    <row r="72" spans="1:16" ht="18" customHeight="1">
      <c r="A72" s="495">
        <v>29</v>
      </c>
      <c r="B72" s="131">
        <v>0.1492354740061162</v>
      </c>
      <c r="C72" s="124">
        <v>7.0588235294117646E-2</v>
      </c>
      <c r="D72" s="131">
        <v>0.12239999999999999</v>
      </c>
      <c r="E72" s="124">
        <v>0.2931034482758621</v>
      </c>
      <c r="F72" s="124">
        <v>0.2</v>
      </c>
      <c r="G72" s="124">
        <v>8.9030612244897958E-2</v>
      </c>
      <c r="H72" s="124">
        <v>1.4333333333333333</v>
      </c>
      <c r="I72" s="124">
        <v>0.19705014749262537</v>
      </c>
      <c r="J72" s="496">
        <v>0.41272084805653703</v>
      </c>
      <c r="K72" s="497"/>
      <c r="L72" s="124">
        <v>0.11674864095262749</v>
      </c>
      <c r="M72" s="124"/>
      <c r="N72" s="124">
        <v>0.14368257451088001</v>
      </c>
      <c r="P72" s="121"/>
    </row>
    <row r="73" spans="1:16" ht="18" customHeight="1">
      <c r="A73" s="500"/>
      <c r="B73" s="133">
        <v>1464</v>
      </c>
      <c r="C73" s="134">
        <v>24</v>
      </c>
      <c r="D73" s="133">
        <v>154</v>
      </c>
      <c r="E73" s="134">
        <v>85</v>
      </c>
      <c r="F73" s="134">
        <v>245</v>
      </c>
      <c r="G73" s="134">
        <v>349</v>
      </c>
      <c r="H73" s="134">
        <v>42</v>
      </c>
      <c r="I73" s="134">
        <v>665</v>
      </c>
      <c r="J73" s="501">
        <v>1163</v>
      </c>
      <c r="K73" s="502"/>
      <c r="L73" s="134">
        <v>4510</v>
      </c>
      <c r="M73" s="134"/>
      <c r="N73" s="135">
        <v>7844</v>
      </c>
      <c r="P73" s="121"/>
    </row>
    <row r="74" spans="1:16" ht="18" customHeight="1">
      <c r="A74" s="503">
        <v>30</v>
      </c>
      <c r="B74" s="131">
        <v>0.16424974823766364</v>
      </c>
      <c r="C74" s="124">
        <v>6.0606060606060608E-2</v>
      </c>
      <c r="D74" s="131">
        <v>0.13203124999999999</v>
      </c>
      <c r="E74" s="124">
        <v>0.28666666666666668</v>
      </c>
      <c r="F74" s="124">
        <v>0.22325581395348837</v>
      </c>
      <c r="G74" s="124">
        <v>9.0862944162436537E-2</v>
      </c>
      <c r="H74" s="124">
        <v>1.6</v>
      </c>
      <c r="I74" s="124">
        <v>0.20380116959064329</v>
      </c>
      <c r="J74" s="496">
        <v>0.45508771929824565</v>
      </c>
      <c r="K74" s="497" t="e">
        <v>#DIV/0!</v>
      </c>
      <c r="L74" s="124">
        <v>0.15377791373508717</v>
      </c>
      <c r="M74" s="124"/>
      <c r="N74" s="124">
        <v>0.15493309545049064</v>
      </c>
      <c r="P74" s="121"/>
    </row>
    <row r="75" spans="1:16" ht="18" customHeight="1">
      <c r="A75" s="500"/>
      <c r="B75" s="134">
        <v>1631</v>
      </c>
      <c r="C75" s="134">
        <v>20</v>
      </c>
      <c r="D75" s="133">
        <v>169</v>
      </c>
      <c r="E75" s="134">
        <v>86</v>
      </c>
      <c r="F75" s="134">
        <v>288</v>
      </c>
      <c r="G75" s="134">
        <v>358</v>
      </c>
      <c r="H75" s="134">
        <v>32</v>
      </c>
      <c r="I75" s="134">
        <v>697</v>
      </c>
      <c r="J75" s="501">
        <v>1297</v>
      </c>
      <c r="K75" s="502"/>
      <c r="L75" s="134">
        <v>5027</v>
      </c>
      <c r="M75" s="134"/>
      <c r="N75" s="135">
        <f>SUM(B75,H75,I75,J75,L75)</f>
        <v>8684</v>
      </c>
      <c r="O75" s="121"/>
      <c r="P75" s="121"/>
    </row>
    <row r="76" spans="1:16" ht="15" customHeight="1">
      <c r="A76" s="504" t="s">
        <v>76</v>
      </c>
      <c r="B76" s="504"/>
      <c r="C76" s="504"/>
      <c r="D76" s="504"/>
      <c r="E76" s="504"/>
      <c r="F76" s="504"/>
      <c r="G76" s="504"/>
      <c r="H76" s="504"/>
      <c r="I76" s="504"/>
      <c r="J76" s="504"/>
      <c r="K76" s="504"/>
      <c r="L76" s="504"/>
      <c r="M76" s="504"/>
      <c r="N76" s="504"/>
    </row>
    <row r="77" spans="1:16" ht="15" customHeight="1">
      <c r="A77" s="505" t="s">
        <v>77</v>
      </c>
      <c r="B77" s="505"/>
      <c r="C77" s="505"/>
      <c r="D77" s="505"/>
      <c r="E77" s="505"/>
      <c r="F77" s="505"/>
      <c r="G77" s="505"/>
      <c r="H77" s="505"/>
      <c r="I77" s="505"/>
      <c r="J77" s="506" t="s">
        <v>78</v>
      </c>
      <c r="K77" s="506"/>
      <c r="L77" s="506"/>
      <c r="M77" s="505" t="s">
        <v>79</v>
      </c>
      <c r="N77" s="505"/>
    </row>
    <row r="78" spans="1:16" ht="15" customHeight="1">
      <c r="A78" s="505"/>
      <c r="B78" s="505"/>
      <c r="C78" s="505"/>
      <c r="D78" s="505"/>
      <c r="E78" s="505"/>
      <c r="F78" s="505"/>
      <c r="G78" s="505"/>
      <c r="H78" s="505"/>
      <c r="I78" s="505"/>
      <c r="J78" s="507" t="s">
        <v>80</v>
      </c>
      <c r="K78" s="507"/>
      <c r="L78" s="507"/>
      <c r="M78" s="505"/>
      <c r="N78" s="505"/>
    </row>
    <row r="79" spans="1:16" ht="15" customHeight="1">
      <c r="A79" s="508" t="s">
        <v>81</v>
      </c>
      <c r="B79" s="508"/>
      <c r="C79" s="508"/>
      <c r="D79" s="508"/>
      <c r="E79" s="508"/>
      <c r="F79" s="508"/>
      <c r="G79" s="508"/>
      <c r="H79" s="508"/>
      <c r="I79" s="508"/>
      <c r="J79" s="508"/>
      <c r="K79" s="508"/>
      <c r="L79" s="508"/>
      <c r="M79" s="508"/>
      <c r="N79" s="508"/>
    </row>
    <row r="80" spans="1:16">
      <c r="A80" s="509" t="s">
        <v>82</v>
      </c>
      <c r="B80" s="509"/>
      <c r="C80" s="509"/>
      <c r="D80" s="509"/>
      <c r="E80" s="509"/>
      <c r="F80" s="509"/>
      <c r="G80" s="509"/>
      <c r="H80" s="509"/>
      <c r="I80" s="509"/>
      <c r="J80" s="509"/>
      <c r="K80" s="509"/>
      <c r="L80" s="509"/>
      <c r="M80" s="509"/>
      <c r="N80" s="509"/>
    </row>
    <row r="81" spans="1:14">
      <c r="A81" s="510" t="s">
        <v>83</v>
      </c>
      <c r="B81" s="510"/>
      <c r="C81" s="510"/>
      <c r="D81" s="510"/>
      <c r="E81" s="510"/>
      <c r="F81" s="510"/>
      <c r="G81" s="510"/>
      <c r="H81" s="510"/>
      <c r="I81" s="510"/>
      <c r="J81" s="510"/>
      <c r="K81" s="510"/>
      <c r="L81" s="510"/>
      <c r="M81" s="510"/>
      <c r="N81" s="510"/>
    </row>
    <row r="82" spans="1:14">
      <c r="N82" s="99"/>
    </row>
    <row r="83" spans="1:14" ht="12.75" customHeight="1">
      <c r="J83" s="511"/>
      <c r="K83" s="511"/>
      <c r="N83" s="99"/>
    </row>
    <row r="84" spans="1:14" ht="12.75" customHeight="1">
      <c r="J84" s="511"/>
      <c r="K84" s="511"/>
      <c r="N84" s="99"/>
    </row>
    <row r="85" spans="1:14">
      <c r="N85" s="99"/>
    </row>
    <row r="86" spans="1:14">
      <c r="N86" s="99"/>
    </row>
    <row r="87" spans="1:14">
      <c r="N87" s="99"/>
    </row>
    <row r="88" spans="1:14">
      <c r="N88" s="99"/>
    </row>
    <row r="89" spans="1:14">
      <c r="N89" s="99"/>
    </row>
    <row r="90" spans="1:14">
      <c r="N90" s="99"/>
    </row>
    <row r="91" spans="1:14">
      <c r="N91" s="99"/>
    </row>
  </sheetData>
  <mergeCells count="65">
    <mergeCell ref="A79:N79"/>
    <mergeCell ref="A80:N80"/>
    <mergeCell ref="A81:N81"/>
    <mergeCell ref="J83:K83"/>
    <mergeCell ref="J84:K84"/>
    <mergeCell ref="A74:A75"/>
    <mergeCell ref="J74:K74"/>
    <mergeCell ref="J75:K75"/>
    <mergeCell ref="A76:N76"/>
    <mergeCell ref="A77:I78"/>
    <mergeCell ref="J77:L77"/>
    <mergeCell ref="M77:N78"/>
    <mergeCell ref="J78:L78"/>
    <mergeCell ref="A70:A71"/>
    <mergeCell ref="J70:K70"/>
    <mergeCell ref="J71:K71"/>
    <mergeCell ref="A72:A73"/>
    <mergeCell ref="J72:K72"/>
    <mergeCell ref="J73:K73"/>
    <mergeCell ref="A64:A65"/>
    <mergeCell ref="O64:P65"/>
    <mergeCell ref="A66:A67"/>
    <mergeCell ref="A68:A69"/>
    <mergeCell ref="J68:K68"/>
    <mergeCell ref="J69:K69"/>
    <mergeCell ref="O62:P63"/>
    <mergeCell ref="A42:A43"/>
    <mergeCell ref="A44:A45"/>
    <mergeCell ref="A46:A47"/>
    <mergeCell ref="A48:A49"/>
    <mergeCell ref="A50:A51"/>
    <mergeCell ref="A52:A53"/>
    <mergeCell ref="A54:A55"/>
    <mergeCell ref="A56:A57"/>
    <mergeCell ref="A58:A59"/>
    <mergeCell ref="A60:A61"/>
    <mergeCell ref="A62:A63"/>
    <mergeCell ref="A40:A41"/>
    <mergeCell ref="A18:A19"/>
    <mergeCell ref="A20:A21"/>
    <mergeCell ref="A22:A23"/>
    <mergeCell ref="A24:A25"/>
    <mergeCell ref="A26:A27"/>
    <mergeCell ref="A28:A29"/>
    <mergeCell ref="A30:A31"/>
    <mergeCell ref="A32:A33"/>
    <mergeCell ref="A34:A35"/>
    <mergeCell ref="A36:A37"/>
    <mergeCell ref="A38:A39"/>
    <mergeCell ref="A16:A17"/>
    <mergeCell ref="A1:N1"/>
    <mergeCell ref="A2:A3"/>
    <mergeCell ref="B2:G2"/>
    <mergeCell ref="H2:H3"/>
    <mergeCell ref="I2:I3"/>
    <mergeCell ref="J2:J3"/>
    <mergeCell ref="K2:K3"/>
    <mergeCell ref="L2:L3"/>
    <mergeCell ref="M2:M3"/>
    <mergeCell ref="N2:N3"/>
    <mergeCell ref="K4:L4"/>
    <mergeCell ref="A8:A9"/>
    <mergeCell ref="A10:A11"/>
    <mergeCell ref="A12:A13"/>
    <mergeCell ref="A14:A15"/>
  </mergeCells>
  <phoneticPr fontId="6"/>
  <pageMargins left="1.4566929133858268" right="0.78740157480314965" top="1.0236220472440944" bottom="0.98425196850393704" header="0.51181102362204722" footer="0.51181102362204722"/>
  <pageSetup paperSize="9" scale="4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view="pageBreakPreview" zoomScaleNormal="100" zoomScaleSheetLayoutView="100" workbookViewId="0">
      <selection sqref="A1:G1"/>
    </sheetView>
  </sheetViews>
  <sheetFormatPr defaultRowHeight="13.5"/>
  <cols>
    <col min="1" max="1" width="23.5" style="312" customWidth="1"/>
    <col min="2" max="4" width="23.5" style="99" customWidth="1"/>
    <col min="5" max="5" width="13.1640625" style="99" customWidth="1"/>
    <col min="6" max="6" width="3.83203125" style="99" customWidth="1"/>
    <col min="7" max="7" width="3.5" style="99" customWidth="1"/>
    <col min="8" max="8" width="2.83203125" style="99" customWidth="1"/>
    <col min="9" max="16384" width="9.33203125" style="99"/>
  </cols>
  <sheetData>
    <row r="1" spans="1:7" ht="19.5" customHeight="1">
      <c r="A1" s="483" t="s">
        <v>84</v>
      </c>
      <c r="B1" s="483"/>
      <c r="C1" s="483"/>
      <c r="D1" s="483"/>
      <c r="E1" s="484"/>
      <c r="F1" s="484"/>
      <c r="G1" s="484"/>
    </row>
    <row r="2" spans="1:7" s="312" customFormat="1" ht="18" customHeight="1">
      <c r="A2" s="512" t="s">
        <v>85</v>
      </c>
      <c r="B2" s="490" t="s">
        <v>86</v>
      </c>
      <c r="C2" s="490" t="s">
        <v>87</v>
      </c>
      <c r="D2" s="490" t="s">
        <v>88</v>
      </c>
      <c r="E2" s="515" t="s">
        <v>89</v>
      </c>
      <c r="F2" s="137" t="s">
        <v>90</v>
      </c>
      <c r="G2" s="138"/>
    </row>
    <row r="3" spans="1:7" s="312" customFormat="1" ht="21" customHeight="1">
      <c r="A3" s="513"/>
      <c r="B3" s="514"/>
      <c r="C3" s="491"/>
      <c r="D3" s="491"/>
      <c r="E3" s="516"/>
      <c r="F3" s="317" t="s">
        <v>91</v>
      </c>
      <c r="G3" s="139"/>
    </row>
    <row r="4" spans="1:7" ht="27.95" customHeight="1">
      <c r="A4" s="140" t="s">
        <v>92</v>
      </c>
      <c r="B4" s="141">
        <v>5543</v>
      </c>
      <c r="C4" s="141">
        <v>197798</v>
      </c>
      <c r="D4" s="141">
        <v>27617</v>
      </c>
      <c r="E4" s="518">
        <v>14</v>
      </c>
      <c r="F4" s="518"/>
      <c r="G4" s="142"/>
    </row>
    <row r="5" spans="1:7" ht="27.95" customHeight="1">
      <c r="A5" s="143">
        <v>40</v>
      </c>
      <c r="B5" s="144">
        <v>8927</v>
      </c>
      <c r="C5" s="144">
        <v>226979</v>
      </c>
      <c r="D5" s="144">
        <v>24048</v>
      </c>
      <c r="E5" s="517">
        <v>10.6</v>
      </c>
      <c r="F5" s="517"/>
      <c r="G5" s="145"/>
    </row>
    <row r="6" spans="1:7" ht="27.95" customHeight="1">
      <c r="A6" s="143">
        <v>45</v>
      </c>
      <c r="B6" s="144">
        <v>14865</v>
      </c>
      <c r="C6" s="144">
        <v>304793</v>
      </c>
      <c r="D6" s="144">
        <v>30735</v>
      </c>
      <c r="E6" s="517">
        <v>10.1</v>
      </c>
      <c r="F6" s="517"/>
      <c r="G6" s="145"/>
    </row>
    <row r="7" spans="1:7" ht="27.95" customHeight="1">
      <c r="A7" s="143">
        <v>50</v>
      </c>
      <c r="B7" s="144">
        <v>30446</v>
      </c>
      <c r="C7" s="144">
        <v>557224</v>
      </c>
      <c r="D7" s="144">
        <v>29962</v>
      </c>
      <c r="E7" s="517">
        <v>5.4</v>
      </c>
      <c r="F7" s="517"/>
      <c r="G7" s="145"/>
    </row>
    <row r="8" spans="1:7" ht="27.95" customHeight="1">
      <c r="A8" s="143">
        <v>55</v>
      </c>
      <c r="B8" s="144">
        <v>71976</v>
      </c>
      <c r="C8" s="144">
        <v>1213867</v>
      </c>
      <c r="D8" s="144">
        <v>30546</v>
      </c>
      <c r="E8" s="517">
        <v>2.5</v>
      </c>
      <c r="F8" s="517"/>
      <c r="G8" s="145"/>
    </row>
    <row r="9" spans="1:7" ht="27.95" customHeight="1">
      <c r="A9" s="143">
        <v>60</v>
      </c>
      <c r="B9" s="144">
        <v>81689</v>
      </c>
      <c r="C9" s="144">
        <v>1436463</v>
      </c>
      <c r="D9" s="144">
        <v>24429</v>
      </c>
      <c r="E9" s="517">
        <v>1.7</v>
      </c>
      <c r="F9" s="517"/>
      <c r="G9" s="145"/>
    </row>
    <row r="10" spans="1:7" ht="27.95" customHeight="1">
      <c r="A10" s="143" t="s">
        <v>74</v>
      </c>
      <c r="B10" s="144">
        <v>80242</v>
      </c>
      <c r="C10" s="144">
        <v>1415940</v>
      </c>
      <c r="D10" s="144">
        <v>25015</v>
      </c>
      <c r="E10" s="517">
        <v>1.8</v>
      </c>
      <c r="F10" s="517"/>
      <c r="G10" s="145"/>
    </row>
    <row r="11" spans="1:7" ht="27.95" customHeight="1">
      <c r="A11" s="143">
        <v>2</v>
      </c>
      <c r="B11" s="144">
        <v>75746</v>
      </c>
      <c r="C11" s="144">
        <v>1376847</v>
      </c>
      <c r="D11" s="144">
        <v>31994</v>
      </c>
      <c r="E11" s="517">
        <v>2.2999999999999998</v>
      </c>
      <c r="F11" s="517"/>
      <c r="G11" s="145"/>
    </row>
    <row r="12" spans="1:7" ht="27.95" customHeight="1">
      <c r="A12" s="143">
        <v>3</v>
      </c>
      <c r="B12" s="144">
        <v>73617</v>
      </c>
      <c r="C12" s="144">
        <v>1385573</v>
      </c>
      <c r="D12" s="144">
        <v>41844</v>
      </c>
      <c r="E12" s="517">
        <v>3</v>
      </c>
      <c r="F12" s="517"/>
      <c r="G12" s="145"/>
    </row>
    <row r="13" spans="1:7" ht="27.95" customHeight="1">
      <c r="A13" s="143">
        <v>4</v>
      </c>
      <c r="B13" s="144">
        <v>75131</v>
      </c>
      <c r="C13" s="144">
        <v>1509273</v>
      </c>
      <c r="D13" s="144">
        <v>47995</v>
      </c>
      <c r="E13" s="517">
        <v>3.2</v>
      </c>
      <c r="F13" s="517"/>
      <c r="G13" s="145"/>
    </row>
    <row r="14" spans="1:7" ht="27.95" customHeight="1">
      <c r="A14" s="143">
        <v>5</v>
      </c>
      <c r="B14" s="144">
        <v>76986</v>
      </c>
      <c r="C14" s="144">
        <v>1553650</v>
      </c>
      <c r="D14" s="144">
        <v>52353</v>
      </c>
      <c r="E14" s="517">
        <v>3.4</v>
      </c>
      <c r="F14" s="517"/>
      <c r="G14" s="145"/>
    </row>
    <row r="15" spans="1:7" ht="27.95" customHeight="1">
      <c r="A15" s="143">
        <v>6</v>
      </c>
      <c r="B15" s="144">
        <v>76051</v>
      </c>
      <c r="C15" s="144">
        <v>1558666</v>
      </c>
      <c r="D15" s="144">
        <v>55969</v>
      </c>
      <c r="E15" s="517">
        <v>3.6</v>
      </c>
      <c r="F15" s="517"/>
      <c r="G15" s="145"/>
    </row>
    <row r="16" spans="1:7" ht="27.95" customHeight="1">
      <c r="A16" s="143">
        <v>7</v>
      </c>
      <c r="B16" s="144">
        <v>76041</v>
      </c>
      <c r="C16" s="144">
        <v>1536770</v>
      </c>
      <c r="D16" s="144">
        <v>78198</v>
      </c>
      <c r="E16" s="517">
        <v>5.0999999999999996</v>
      </c>
      <c r="F16" s="517"/>
      <c r="G16" s="145"/>
    </row>
    <row r="17" spans="1:7" ht="27.95" customHeight="1">
      <c r="A17" s="143">
        <v>8</v>
      </c>
      <c r="B17" s="144">
        <v>76355</v>
      </c>
      <c r="C17" s="144">
        <v>1554080</v>
      </c>
      <c r="D17" s="144">
        <v>80661</v>
      </c>
      <c r="E17" s="517">
        <v>5.2</v>
      </c>
      <c r="F17" s="517"/>
      <c r="G17" s="145"/>
    </row>
    <row r="18" spans="1:7" ht="27.95" customHeight="1">
      <c r="A18" s="143">
        <v>9</v>
      </c>
      <c r="B18" s="144">
        <v>77503</v>
      </c>
      <c r="C18" s="144">
        <v>1585063</v>
      </c>
      <c r="D18" s="144">
        <v>84125</v>
      </c>
      <c r="E18" s="517">
        <v>5.3</v>
      </c>
      <c r="F18" s="517"/>
      <c r="G18" s="145"/>
    </row>
    <row r="19" spans="1:7" ht="27.95" customHeight="1">
      <c r="A19" s="143">
        <v>10</v>
      </c>
      <c r="B19" s="144">
        <v>78099</v>
      </c>
      <c r="C19" s="144">
        <v>1606353</v>
      </c>
      <c r="D19" s="144">
        <v>93438</v>
      </c>
      <c r="E19" s="517">
        <v>5.8</v>
      </c>
      <c r="F19" s="517"/>
      <c r="G19" s="145"/>
    </row>
    <row r="20" spans="1:7" ht="27.95" customHeight="1">
      <c r="A20" s="143">
        <v>11</v>
      </c>
      <c r="B20" s="144">
        <v>79421</v>
      </c>
      <c r="C20" s="144">
        <v>1608603</v>
      </c>
      <c r="D20" s="144">
        <v>94686</v>
      </c>
      <c r="E20" s="517">
        <v>5.9</v>
      </c>
      <c r="F20" s="517"/>
      <c r="G20" s="145"/>
    </row>
    <row r="21" spans="1:7" ht="27.95" customHeight="1">
      <c r="A21" s="143">
        <v>12</v>
      </c>
      <c r="B21" s="144">
        <v>80153</v>
      </c>
      <c r="C21" s="144">
        <v>1609154</v>
      </c>
      <c r="D21" s="144">
        <v>96656</v>
      </c>
      <c r="E21" s="517">
        <v>6</v>
      </c>
      <c r="F21" s="517"/>
      <c r="G21" s="145"/>
    </row>
    <row r="22" spans="1:7" ht="27.95" customHeight="1">
      <c r="A22" s="143">
        <v>13</v>
      </c>
      <c r="B22" s="144">
        <v>79628</v>
      </c>
      <c r="C22" s="144">
        <v>1596593</v>
      </c>
      <c r="D22" s="144">
        <v>92718</v>
      </c>
      <c r="E22" s="517">
        <v>5.8</v>
      </c>
      <c r="F22" s="517"/>
      <c r="G22" s="145"/>
    </row>
    <row r="23" spans="1:7" ht="27.95" customHeight="1">
      <c r="A23" s="143">
        <v>14</v>
      </c>
      <c r="B23" s="144">
        <v>80989</v>
      </c>
      <c r="C23" s="144">
        <v>1626958</v>
      </c>
      <c r="D23" s="144">
        <v>96795</v>
      </c>
      <c r="E23" s="517">
        <v>5.9</v>
      </c>
      <c r="F23" s="517"/>
      <c r="G23" s="145"/>
    </row>
    <row r="24" spans="1:7" ht="27.95" customHeight="1">
      <c r="A24" s="143">
        <v>15</v>
      </c>
      <c r="B24" s="144">
        <v>79055</v>
      </c>
      <c r="C24" s="144">
        <v>1637878</v>
      </c>
      <c r="D24" s="144">
        <v>97328</v>
      </c>
      <c r="E24" s="517">
        <v>5.9</v>
      </c>
      <c r="F24" s="517"/>
      <c r="G24" s="145"/>
    </row>
    <row r="25" spans="1:7" ht="27.95" customHeight="1">
      <c r="A25" s="143">
        <v>16</v>
      </c>
      <c r="B25" s="144">
        <v>81986</v>
      </c>
      <c r="C25" s="144">
        <v>1661201</v>
      </c>
      <c r="D25" s="144">
        <v>101039</v>
      </c>
      <c r="E25" s="517">
        <v>6.1</v>
      </c>
      <c r="F25" s="517"/>
      <c r="G25" s="145"/>
    </row>
    <row r="26" spans="1:7" ht="27.95" customHeight="1">
      <c r="A26" s="143">
        <v>17</v>
      </c>
      <c r="B26" s="144">
        <v>85938</v>
      </c>
      <c r="C26" s="144">
        <v>1739513</v>
      </c>
      <c r="D26" s="144">
        <v>107777</v>
      </c>
      <c r="E26" s="517">
        <v>6.2</v>
      </c>
      <c r="F26" s="517"/>
      <c r="G26" s="145"/>
    </row>
    <row r="27" spans="1:7" ht="27.95" customHeight="1">
      <c r="A27" s="143">
        <v>18</v>
      </c>
      <c r="B27" s="144">
        <v>88577</v>
      </c>
      <c r="C27" s="144">
        <v>1883529</v>
      </c>
      <c r="D27" s="144">
        <v>114142</v>
      </c>
      <c r="E27" s="517">
        <v>6.1</v>
      </c>
      <c r="F27" s="517"/>
      <c r="G27" s="145"/>
    </row>
    <row r="28" spans="1:7" ht="27.95" customHeight="1">
      <c r="A28" s="143">
        <v>19</v>
      </c>
      <c r="B28" s="144">
        <v>88556</v>
      </c>
      <c r="C28" s="144">
        <v>1955230</v>
      </c>
      <c r="D28" s="144">
        <v>123809</v>
      </c>
      <c r="E28" s="517">
        <v>6.3</v>
      </c>
      <c r="F28" s="517"/>
      <c r="G28" s="145"/>
    </row>
    <row r="29" spans="1:7" ht="27.95" customHeight="1">
      <c r="A29" s="143">
        <v>20</v>
      </c>
      <c r="B29" s="144">
        <v>91016</v>
      </c>
      <c r="C29" s="144">
        <v>2099488</v>
      </c>
      <c r="D29" s="144">
        <v>135540</v>
      </c>
      <c r="E29" s="517">
        <f t="shared" ref="E29:E35" si="0">D29/C29*100</f>
        <v>6.4558597143684562</v>
      </c>
      <c r="F29" s="517"/>
      <c r="G29" s="145"/>
    </row>
    <row r="30" spans="1:7" ht="27.95" customHeight="1">
      <c r="A30" s="143">
        <v>21</v>
      </c>
      <c r="B30" s="144">
        <v>86879</v>
      </c>
      <c r="C30" s="144">
        <v>1985552</v>
      </c>
      <c r="D30" s="144">
        <v>122841</v>
      </c>
      <c r="E30" s="517">
        <f t="shared" si="0"/>
        <v>6.1867430316607175</v>
      </c>
      <c r="F30" s="517"/>
      <c r="G30" s="145"/>
    </row>
    <row r="31" spans="1:7" s="149" customFormat="1" ht="27.95" customHeight="1">
      <c r="A31" s="146">
        <v>22</v>
      </c>
      <c r="B31" s="147">
        <v>92879</v>
      </c>
      <c r="C31" s="147">
        <v>2138360</v>
      </c>
      <c r="D31" s="147">
        <v>134272</v>
      </c>
      <c r="E31" s="524">
        <f t="shared" si="0"/>
        <v>6.2792046241044535</v>
      </c>
      <c r="F31" s="524"/>
      <c r="G31" s="148"/>
    </row>
    <row r="32" spans="1:7" s="149" customFormat="1" ht="27.95" customHeight="1">
      <c r="A32" s="146">
        <v>23</v>
      </c>
      <c r="B32" s="147">
        <v>90217</v>
      </c>
      <c r="C32" s="147">
        <v>2093544</v>
      </c>
      <c r="D32" s="147">
        <v>129499</v>
      </c>
      <c r="E32" s="524">
        <f t="shared" si="0"/>
        <v>6.1856354583424089</v>
      </c>
      <c r="F32" s="524"/>
      <c r="G32" s="148"/>
    </row>
    <row r="33" spans="1:7" s="149" customFormat="1" ht="27.95" customHeight="1">
      <c r="A33" s="146">
        <v>24</v>
      </c>
      <c r="B33" s="147">
        <v>92394</v>
      </c>
      <c r="C33" s="147">
        <v>2101445</v>
      </c>
      <c r="D33" s="147">
        <v>131454</v>
      </c>
      <c r="E33" s="524">
        <f t="shared" si="0"/>
        <v>6.2554099679030379</v>
      </c>
      <c r="F33" s="524"/>
      <c r="G33" s="148"/>
    </row>
    <row r="34" spans="1:7" s="149" customFormat="1" ht="27.95" customHeight="1">
      <c r="A34" s="150">
        <v>25</v>
      </c>
      <c r="B34" s="151">
        <v>101452</v>
      </c>
      <c r="C34" s="151">
        <v>2229617</v>
      </c>
      <c r="D34" s="151">
        <v>134434</v>
      </c>
      <c r="E34" s="528">
        <f t="shared" si="0"/>
        <v>6.0294660473076762</v>
      </c>
      <c r="F34" s="528"/>
      <c r="G34" s="148"/>
    </row>
    <row r="35" spans="1:7" s="149" customFormat="1" ht="27.95" customHeight="1">
      <c r="A35" s="146">
        <v>26</v>
      </c>
      <c r="B35" s="152">
        <v>110489</v>
      </c>
      <c r="C35" s="152">
        <v>2347420</v>
      </c>
      <c r="D35" s="152">
        <v>135678</v>
      </c>
      <c r="E35" s="529">
        <f t="shared" si="0"/>
        <v>5.7798774825127159</v>
      </c>
      <c r="F35" s="529"/>
      <c r="G35" s="153"/>
    </row>
    <row r="36" spans="1:7" s="149" customFormat="1" ht="27.95" customHeight="1">
      <c r="A36" s="154" t="s">
        <v>383</v>
      </c>
      <c r="B36" s="155">
        <v>129812</v>
      </c>
      <c r="C36" s="155">
        <v>2575063</v>
      </c>
      <c r="D36" s="155">
        <v>144842</v>
      </c>
      <c r="E36" s="525">
        <v>5.6</v>
      </c>
      <c r="F36" s="525"/>
      <c r="G36" s="148"/>
    </row>
    <row r="37" spans="1:7" s="149" customFormat="1" ht="27.95" customHeight="1">
      <c r="A37" s="156" t="s">
        <v>382</v>
      </c>
      <c r="B37" s="157">
        <v>148775</v>
      </c>
      <c r="C37" s="157">
        <v>2910631</v>
      </c>
      <c r="D37" s="157">
        <v>175016</v>
      </c>
      <c r="E37" s="526">
        <v>6</v>
      </c>
      <c r="F37" s="527"/>
      <c r="G37" s="148"/>
    </row>
    <row r="38" spans="1:7" s="149" customFormat="1" ht="27.95" customHeight="1">
      <c r="A38" s="332" t="s">
        <v>381</v>
      </c>
      <c r="B38" s="331">
        <v>154609</v>
      </c>
      <c r="C38" s="331">
        <v>3008834</v>
      </c>
      <c r="D38" s="330">
        <v>183589</v>
      </c>
      <c r="E38" s="519">
        <v>6.1</v>
      </c>
      <c r="F38" s="519"/>
      <c r="G38" s="329"/>
    </row>
    <row r="39" spans="1:7" s="149" customFormat="1" ht="27.95" customHeight="1">
      <c r="A39" s="328" t="s">
        <v>380</v>
      </c>
      <c r="B39" s="327">
        <v>158931</v>
      </c>
      <c r="C39" s="327">
        <v>3115040</v>
      </c>
      <c r="D39" s="326">
        <v>194176</v>
      </c>
      <c r="E39" s="520">
        <v>6.2</v>
      </c>
      <c r="F39" s="520"/>
      <c r="G39" s="325"/>
    </row>
    <row r="40" spans="1:7" ht="14.25" customHeight="1">
      <c r="A40" s="521" t="s">
        <v>379</v>
      </c>
      <c r="B40" s="521"/>
      <c r="C40" s="521"/>
      <c r="D40" s="521"/>
      <c r="E40" s="522"/>
      <c r="F40" s="522"/>
      <c r="G40" s="522"/>
    </row>
    <row r="41" spans="1:7" ht="14.25" customHeight="1">
      <c r="A41" s="324" t="s">
        <v>378</v>
      </c>
      <c r="B41" s="323" t="s">
        <v>377</v>
      </c>
      <c r="C41" s="323"/>
      <c r="D41" s="323"/>
      <c r="E41" s="322"/>
      <c r="F41" s="322"/>
      <c r="G41" s="322"/>
    </row>
    <row r="42" spans="1:7" ht="14.25" customHeight="1">
      <c r="A42" s="320" t="s">
        <v>376</v>
      </c>
      <c r="B42" s="321" t="s">
        <v>375</v>
      </c>
      <c r="C42" s="158"/>
      <c r="D42" s="158"/>
      <c r="E42" s="158"/>
      <c r="F42" s="158"/>
      <c r="G42" s="158"/>
    </row>
    <row r="43" spans="1:7" ht="14.25" customHeight="1">
      <c r="A43" s="320" t="s">
        <v>374</v>
      </c>
      <c r="B43" s="523" t="s">
        <v>373</v>
      </c>
      <c r="C43" s="523"/>
      <c r="D43" s="523"/>
      <c r="E43" s="523"/>
      <c r="F43" s="523"/>
      <c r="G43" s="523"/>
    </row>
    <row r="44" spans="1:7" ht="14.25" customHeight="1">
      <c r="B44" s="523"/>
      <c r="C44" s="523"/>
      <c r="D44" s="523"/>
      <c r="E44" s="523"/>
      <c r="F44" s="523"/>
      <c r="G44" s="523"/>
    </row>
  </sheetData>
  <mergeCells count="44">
    <mergeCell ref="E38:F38"/>
    <mergeCell ref="E39:F39"/>
    <mergeCell ref="A40:G40"/>
    <mergeCell ref="B43:G44"/>
    <mergeCell ref="E30:F30"/>
    <mergeCell ref="E31:F31"/>
    <mergeCell ref="E32:F32"/>
    <mergeCell ref="E33:F33"/>
    <mergeCell ref="E36:F36"/>
    <mergeCell ref="E37:F37"/>
    <mergeCell ref="E34:F34"/>
    <mergeCell ref="E35:F35"/>
    <mergeCell ref="E27:F27"/>
    <mergeCell ref="E28:F28"/>
    <mergeCell ref="E29:F29"/>
    <mergeCell ref="E16:F16"/>
    <mergeCell ref="E17:F17"/>
    <mergeCell ref="E18:F18"/>
    <mergeCell ref="E19:F19"/>
    <mergeCell ref="E20:F20"/>
    <mergeCell ref="E21:F21"/>
    <mergeCell ref="E22:F22"/>
    <mergeCell ref="E23:F23"/>
    <mergeCell ref="E24:F24"/>
    <mergeCell ref="E25:F25"/>
    <mergeCell ref="E26:F26"/>
    <mergeCell ref="E15:F15"/>
    <mergeCell ref="E4:F4"/>
    <mergeCell ref="E5:F5"/>
    <mergeCell ref="E6:F6"/>
    <mergeCell ref="E7:F7"/>
    <mergeCell ref="E8:F8"/>
    <mergeCell ref="E9:F9"/>
    <mergeCell ref="E10:F10"/>
    <mergeCell ref="E11:F11"/>
    <mergeCell ref="E12:F12"/>
    <mergeCell ref="E13:F13"/>
    <mergeCell ref="E14:F14"/>
    <mergeCell ref="A1:G1"/>
    <mergeCell ref="A2:A3"/>
    <mergeCell ref="B2:B3"/>
    <mergeCell ref="C2:C3"/>
    <mergeCell ref="D2:D3"/>
    <mergeCell ref="E2:E3"/>
  </mergeCells>
  <phoneticPr fontId="6"/>
  <pageMargins left="0.78740157480314965" right="0.78740157480314965" top="0.70866141732283472" bottom="0.98425196850393704" header="0.51181102362204722" footer="0.51181102362204722"/>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8"/>
  <sheetViews>
    <sheetView view="pageBreakPreview" zoomScale="115" zoomScaleNormal="100" zoomScaleSheetLayoutView="115" workbookViewId="0">
      <pane xSplit="2" ySplit="4" topLeftCell="C5" activePane="bottomRight" state="frozen"/>
      <selection pane="topRight" activeCell="C1" sqref="C1"/>
      <selection pane="bottomLeft" activeCell="A5" sqref="A5"/>
      <selection pane="bottomRight" sqref="A1:F1"/>
    </sheetView>
  </sheetViews>
  <sheetFormatPr defaultColWidth="2.5" defaultRowHeight="13.5"/>
  <cols>
    <col min="1" max="1" width="4.1640625" style="160" customWidth="1"/>
    <col min="2" max="2" width="60.6640625" style="160" customWidth="1"/>
    <col min="3" max="3" width="11.83203125" style="224" customWidth="1"/>
    <col min="4" max="4" width="21" style="224" customWidth="1"/>
    <col min="5" max="5" width="11.83203125" style="224" customWidth="1"/>
    <col min="6" max="6" width="11.83203125" style="225" customWidth="1"/>
    <col min="7" max="7" width="2.5" style="160" customWidth="1"/>
    <col min="8" max="247" width="9.33203125" style="160" customWidth="1"/>
    <col min="248" max="248" width="4.1640625" style="160" customWidth="1"/>
    <col min="249" max="249" width="60.6640625" style="160" customWidth="1"/>
    <col min="250" max="250" width="11.83203125" style="160" customWidth="1"/>
    <col min="251" max="251" width="16.83203125" style="160" customWidth="1"/>
    <col min="252" max="253" width="11.83203125" style="160" customWidth="1"/>
    <col min="254" max="16384" width="2.5" style="160"/>
  </cols>
  <sheetData>
    <row r="1" spans="1:7" ht="17.25">
      <c r="A1" s="540" t="s">
        <v>93</v>
      </c>
      <c r="B1" s="540"/>
      <c r="C1" s="540"/>
      <c r="D1" s="540"/>
      <c r="E1" s="540"/>
      <c r="F1" s="540"/>
      <c r="G1" s="159"/>
    </row>
    <row r="2" spans="1:7" ht="17.25">
      <c r="A2" s="318"/>
      <c r="B2" s="318"/>
      <c r="C2" s="318"/>
      <c r="D2" s="318"/>
      <c r="E2" s="318"/>
      <c r="F2" s="161"/>
      <c r="G2" s="159"/>
    </row>
    <row r="3" spans="1:7" ht="14.25" thickBot="1">
      <c r="A3" s="162"/>
      <c r="B3" s="163"/>
      <c r="C3" s="164"/>
      <c r="D3" s="165"/>
      <c r="E3" s="165"/>
      <c r="F3" s="166"/>
    </row>
    <row r="4" spans="1:7" s="170" customFormat="1" ht="27.75" customHeight="1" thickBot="1">
      <c r="A4" s="541" t="s">
        <v>94</v>
      </c>
      <c r="B4" s="542"/>
      <c r="C4" s="167" t="s">
        <v>95</v>
      </c>
      <c r="D4" s="168" t="s">
        <v>96</v>
      </c>
      <c r="E4" s="167" t="s">
        <v>97</v>
      </c>
      <c r="F4" s="169" t="s">
        <v>98</v>
      </c>
    </row>
    <row r="5" spans="1:7">
      <c r="A5" s="171"/>
      <c r="B5" s="172" t="s">
        <v>99</v>
      </c>
      <c r="C5" s="173">
        <v>42298</v>
      </c>
      <c r="D5" s="173">
        <v>730009</v>
      </c>
      <c r="E5" s="173">
        <v>47434</v>
      </c>
      <c r="F5" s="174">
        <f>IF(D5="","",E5/D5*100)</f>
        <v>6.4977281102013809</v>
      </c>
    </row>
    <row r="6" spans="1:7">
      <c r="A6" s="175"/>
      <c r="B6" s="176" t="s">
        <v>100</v>
      </c>
      <c r="C6" s="177">
        <v>3693</v>
      </c>
      <c r="D6" s="178">
        <v>60408</v>
      </c>
      <c r="E6" s="179">
        <v>1138</v>
      </c>
      <c r="F6" s="174">
        <f>IF(D6="","",E6/D6*100)</f>
        <v>1.8838564428552509</v>
      </c>
    </row>
    <row r="7" spans="1:7">
      <c r="A7" s="175"/>
      <c r="B7" s="176" t="s">
        <v>101</v>
      </c>
      <c r="C7" s="177">
        <v>0</v>
      </c>
      <c r="D7" s="177">
        <v>0</v>
      </c>
      <c r="E7" s="178">
        <v>0</v>
      </c>
      <c r="F7" s="174">
        <f>IFERROR(IF(D7="","",E7/D7*100),0)</f>
        <v>0</v>
      </c>
    </row>
    <row r="8" spans="1:7">
      <c r="A8" s="175"/>
      <c r="B8" s="176" t="s">
        <v>102</v>
      </c>
      <c r="C8" s="177">
        <v>16932</v>
      </c>
      <c r="D8" s="178">
        <v>381940</v>
      </c>
      <c r="E8" s="178">
        <v>36229</v>
      </c>
      <c r="F8" s="174">
        <f t="shared" ref="F8:F39" si="0">IF(D8="","",E8/D8*100)</f>
        <v>9.4855212860658753</v>
      </c>
    </row>
    <row r="9" spans="1:7">
      <c r="A9" s="175"/>
      <c r="B9" s="176" t="s">
        <v>103</v>
      </c>
      <c r="C9" s="177">
        <v>1194</v>
      </c>
      <c r="D9" s="178">
        <v>13354</v>
      </c>
      <c r="E9" s="178">
        <v>1031</v>
      </c>
      <c r="F9" s="174">
        <f t="shared" si="0"/>
        <v>7.7205331735809501</v>
      </c>
    </row>
    <row r="10" spans="1:7" ht="13.5" customHeight="1">
      <c r="A10" s="536" t="s">
        <v>104</v>
      </c>
      <c r="B10" s="176" t="s">
        <v>105</v>
      </c>
      <c r="C10" s="177">
        <v>45</v>
      </c>
      <c r="D10" s="178">
        <v>530</v>
      </c>
      <c r="E10" s="178">
        <v>33</v>
      </c>
      <c r="F10" s="174">
        <f t="shared" si="0"/>
        <v>6.2264150943396226</v>
      </c>
    </row>
    <row r="11" spans="1:7">
      <c r="A11" s="536"/>
      <c r="B11" s="180" t="s">
        <v>106</v>
      </c>
      <c r="C11" s="177">
        <v>344</v>
      </c>
      <c r="D11" s="178">
        <v>2714</v>
      </c>
      <c r="E11" s="178">
        <v>140</v>
      </c>
      <c r="F11" s="174">
        <f t="shared" si="0"/>
        <v>5.1584377302873987</v>
      </c>
    </row>
    <row r="12" spans="1:7">
      <c r="A12" s="536"/>
      <c r="B12" s="181" t="s">
        <v>107</v>
      </c>
      <c r="C12" s="182">
        <f>SUM(C10:C11)</f>
        <v>389</v>
      </c>
      <c r="D12" s="182">
        <f>SUM(D10:D11)</f>
        <v>3244</v>
      </c>
      <c r="E12" s="182">
        <f>SUM(E10:E11)</f>
        <v>173</v>
      </c>
      <c r="F12" s="183">
        <f t="shared" si="0"/>
        <v>5.3329223181257701</v>
      </c>
    </row>
    <row r="13" spans="1:7" ht="13.5" customHeight="1">
      <c r="A13" s="537" t="s">
        <v>108</v>
      </c>
      <c r="B13" s="176" t="s">
        <v>416</v>
      </c>
      <c r="C13" s="184">
        <v>6</v>
      </c>
      <c r="D13" s="184">
        <v>26</v>
      </c>
      <c r="E13" s="184">
        <v>1</v>
      </c>
      <c r="F13" s="185">
        <f t="shared" si="0"/>
        <v>3.8461538461538463</v>
      </c>
    </row>
    <row r="14" spans="1:7" ht="13.5" customHeight="1">
      <c r="A14" s="534"/>
      <c r="B14" s="176" t="s">
        <v>109</v>
      </c>
      <c r="C14" s="177">
        <v>27</v>
      </c>
      <c r="D14" s="184">
        <v>122</v>
      </c>
      <c r="E14" s="184">
        <v>15</v>
      </c>
      <c r="F14" s="185">
        <f t="shared" si="0"/>
        <v>12.295081967213115</v>
      </c>
    </row>
    <row r="15" spans="1:7">
      <c r="A15" s="534"/>
      <c r="B15" s="180" t="s">
        <v>110</v>
      </c>
      <c r="C15" s="186">
        <v>10</v>
      </c>
      <c r="D15" s="184">
        <v>53</v>
      </c>
      <c r="E15" s="184">
        <v>0</v>
      </c>
      <c r="F15" s="185">
        <f t="shared" si="0"/>
        <v>0</v>
      </c>
    </row>
    <row r="16" spans="1:7">
      <c r="A16" s="534"/>
      <c r="B16" s="180" t="s">
        <v>111</v>
      </c>
      <c r="C16" s="184">
        <v>2</v>
      </c>
      <c r="D16" s="184">
        <v>38</v>
      </c>
      <c r="E16" s="184">
        <v>0</v>
      </c>
      <c r="F16" s="185">
        <f t="shared" si="0"/>
        <v>0</v>
      </c>
    </row>
    <row r="17" spans="1:6">
      <c r="A17" s="534"/>
      <c r="B17" s="180" t="s">
        <v>112</v>
      </c>
      <c r="C17" s="184">
        <v>8</v>
      </c>
      <c r="D17" s="184">
        <v>17</v>
      </c>
      <c r="E17" s="184">
        <v>1</v>
      </c>
      <c r="F17" s="185">
        <f t="shared" si="0"/>
        <v>5.8823529411764701</v>
      </c>
    </row>
    <row r="18" spans="1:6">
      <c r="A18" s="534"/>
      <c r="B18" s="180" t="s">
        <v>113</v>
      </c>
      <c r="C18" s="184">
        <v>10</v>
      </c>
      <c r="D18" s="184">
        <v>27</v>
      </c>
      <c r="E18" s="184">
        <v>0</v>
      </c>
      <c r="F18" s="185">
        <f t="shared" si="0"/>
        <v>0</v>
      </c>
    </row>
    <row r="19" spans="1:6">
      <c r="A19" s="534"/>
      <c r="B19" s="180" t="s">
        <v>415</v>
      </c>
      <c r="C19" s="184">
        <v>20</v>
      </c>
      <c r="D19" s="184">
        <v>151</v>
      </c>
      <c r="E19" s="184">
        <v>1</v>
      </c>
      <c r="F19" s="185">
        <f t="shared" si="0"/>
        <v>0.66225165562913912</v>
      </c>
    </row>
    <row r="20" spans="1:6">
      <c r="A20" s="535"/>
      <c r="B20" s="181" t="s">
        <v>107</v>
      </c>
      <c r="C20" s="187">
        <f>SUM(C13:C19)</f>
        <v>83</v>
      </c>
      <c r="D20" s="187">
        <f>SUM(D13:D19)</f>
        <v>434</v>
      </c>
      <c r="E20" s="187">
        <f>SUM(E13:E19)</f>
        <v>18</v>
      </c>
      <c r="F20" s="183">
        <f t="shared" si="0"/>
        <v>4.1474654377880187</v>
      </c>
    </row>
    <row r="21" spans="1:6" ht="13.5" customHeight="1">
      <c r="A21" s="534"/>
      <c r="B21" s="176" t="s">
        <v>114</v>
      </c>
      <c r="C21" s="184">
        <v>45</v>
      </c>
      <c r="D21" s="184">
        <v>378</v>
      </c>
      <c r="E21" s="184">
        <v>11</v>
      </c>
      <c r="F21" s="185">
        <f t="shared" si="0"/>
        <v>2.9100529100529098</v>
      </c>
    </row>
    <row r="22" spans="1:6">
      <c r="A22" s="534"/>
      <c r="B22" s="180" t="s">
        <v>115</v>
      </c>
      <c r="C22" s="184">
        <v>78</v>
      </c>
      <c r="D22" s="184">
        <v>839</v>
      </c>
      <c r="E22" s="184">
        <v>10</v>
      </c>
      <c r="F22" s="185">
        <f t="shared" si="0"/>
        <v>1.1918951132300357</v>
      </c>
    </row>
    <row r="23" spans="1:6">
      <c r="A23" s="534"/>
      <c r="B23" s="180" t="s">
        <v>116</v>
      </c>
      <c r="C23" s="184">
        <v>299</v>
      </c>
      <c r="D23" s="184">
        <v>3294</v>
      </c>
      <c r="E23" s="184">
        <v>48</v>
      </c>
      <c r="F23" s="185">
        <f t="shared" si="0"/>
        <v>1.4571948998178506</v>
      </c>
    </row>
    <row r="24" spans="1:6">
      <c r="A24" s="534"/>
      <c r="B24" s="180" t="s">
        <v>117</v>
      </c>
      <c r="C24" s="184">
        <v>115</v>
      </c>
      <c r="D24" s="188">
        <v>715</v>
      </c>
      <c r="E24" s="184">
        <v>28</v>
      </c>
      <c r="F24" s="185">
        <f t="shared" si="0"/>
        <v>3.9160839160839163</v>
      </c>
    </row>
    <row r="25" spans="1:6">
      <c r="A25" s="534"/>
      <c r="B25" s="180" t="s">
        <v>118</v>
      </c>
      <c r="C25" s="184">
        <v>38</v>
      </c>
      <c r="D25" s="184">
        <v>215</v>
      </c>
      <c r="E25" s="184">
        <v>1</v>
      </c>
      <c r="F25" s="185">
        <f t="shared" si="0"/>
        <v>0.46511627906976744</v>
      </c>
    </row>
    <row r="26" spans="1:6">
      <c r="A26" s="534"/>
      <c r="B26" s="180" t="s">
        <v>119</v>
      </c>
      <c r="C26" s="184">
        <v>153</v>
      </c>
      <c r="D26" s="184">
        <v>1270</v>
      </c>
      <c r="E26" s="184">
        <v>15</v>
      </c>
      <c r="F26" s="185">
        <f t="shared" si="0"/>
        <v>1.1811023622047243</v>
      </c>
    </row>
    <row r="27" spans="1:6">
      <c r="A27" s="534"/>
      <c r="B27" s="180" t="s">
        <v>120</v>
      </c>
      <c r="C27" s="184">
        <v>11</v>
      </c>
      <c r="D27" s="184">
        <v>236</v>
      </c>
      <c r="E27" s="184">
        <v>0</v>
      </c>
      <c r="F27" s="185">
        <f t="shared" si="0"/>
        <v>0</v>
      </c>
    </row>
    <row r="28" spans="1:6">
      <c r="A28" s="534"/>
      <c r="B28" s="180" t="s">
        <v>121</v>
      </c>
      <c r="C28" s="184">
        <v>709</v>
      </c>
      <c r="D28" s="184">
        <v>9122</v>
      </c>
      <c r="E28" s="184">
        <v>135</v>
      </c>
      <c r="F28" s="185">
        <f t="shared" si="0"/>
        <v>1.4799386099539573</v>
      </c>
    </row>
    <row r="29" spans="1:6">
      <c r="A29" s="534"/>
      <c r="B29" s="180" t="s">
        <v>122</v>
      </c>
      <c r="C29" s="184">
        <v>372</v>
      </c>
      <c r="D29" s="184">
        <v>6200</v>
      </c>
      <c r="E29" s="184">
        <v>57</v>
      </c>
      <c r="F29" s="185">
        <f t="shared" si="0"/>
        <v>0.91935483870967738</v>
      </c>
    </row>
    <row r="30" spans="1:6">
      <c r="A30" s="534"/>
      <c r="B30" s="180" t="s">
        <v>123</v>
      </c>
      <c r="C30" s="184">
        <v>63</v>
      </c>
      <c r="D30" s="184">
        <v>288</v>
      </c>
      <c r="E30" s="184">
        <v>1</v>
      </c>
      <c r="F30" s="185">
        <f t="shared" si="0"/>
        <v>0.34722222222222221</v>
      </c>
    </row>
    <row r="31" spans="1:6">
      <c r="A31" s="534"/>
      <c r="B31" s="189" t="s">
        <v>124</v>
      </c>
      <c r="C31" s="190">
        <v>62</v>
      </c>
      <c r="D31" s="190">
        <v>429</v>
      </c>
      <c r="E31" s="190">
        <v>2</v>
      </c>
      <c r="F31" s="185">
        <f t="shared" si="0"/>
        <v>0.46620046620046618</v>
      </c>
    </row>
    <row r="32" spans="1:6">
      <c r="A32" s="534"/>
      <c r="B32" s="189" t="s">
        <v>125</v>
      </c>
      <c r="C32" s="190">
        <v>224</v>
      </c>
      <c r="D32" s="190">
        <v>3087</v>
      </c>
      <c r="E32" s="190">
        <v>108</v>
      </c>
      <c r="F32" s="185">
        <f t="shared" si="0"/>
        <v>3.4985422740524781</v>
      </c>
    </row>
    <row r="33" spans="1:6">
      <c r="A33" s="534"/>
      <c r="B33" s="189" t="s">
        <v>126</v>
      </c>
      <c r="C33" s="190">
        <v>1154</v>
      </c>
      <c r="D33" s="190">
        <v>20079</v>
      </c>
      <c r="E33" s="190">
        <v>158</v>
      </c>
      <c r="F33" s="185">
        <f t="shared" si="0"/>
        <v>0.78689177747895811</v>
      </c>
    </row>
    <row r="34" spans="1:6">
      <c r="A34" s="534"/>
      <c r="B34" s="189" t="s">
        <v>127</v>
      </c>
      <c r="C34" s="190">
        <v>52</v>
      </c>
      <c r="D34" s="190">
        <v>585</v>
      </c>
      <c r="E34" s="190">
        <v>21</v>
      </c>
      <c r="F34" s="185">
        <f t="shared" si="0"/>
        <v>3.5897435897435894</v>
      </c>
    </row>
    <row r="35" spans="1:6">
      <c r="A35" s="534"/>
      <c r="B35" s="189" t="s">
        <v>128</v>
      </c>
      <c r="C35" s="190">
        <v>16</v>
      </c>
      <c r="D35" s="190">
        <v>71</v>
      </c>
      <c r="E35" s="190">
        <v>3</v>
      </c>
      <c r="F35" s="185">
        <f t="shared" si="0"/>
        <v>4.225352112676056</v>
      </c>
    </row>
    <row r="36" spans="1:6">
      <c r="A36" s="534"/>
      <c r="B36" s="189" t="s">
        <v>129</v>
      </c>
      <c r="C36" s="190">
        <v>546</v>
      </c>
      <c r="D36" s="190">
        <v>4149</v>
      </c>
      <c r="E36" s="190">
        <v>72</v>
      </c>
      <c r="F36" s="185">
        <f t="shared" si="0"/>
        <v>1.735357917570499</v>
      </c>
    </row>
    <row r="37" spans="1:6">
      <c r="A37" s="534"/>
      <c r="B37" s="189" t="s">
        <v>130</v>
      </c>
      <c r="C37" s="190">
        <v>2810</v>
      </c>
      <c r="D37" s="190">
        <v>32520</v>
      </c>
      <c r="E37" s="190">
        <v>370</v>
      </c>
      <c r="F37" s="185">
        <f t="shared" si="0"/>
        <v>1.1377613776137763</v>
      </c>
    </row>
    <row r="38" spans="1:6">
      <c r="A38" s="534"/>
      <c r="B38" s="189" t="s">
        <v>131</v>
      </c>
      <c r="C38" s="190">
        <v>103</v>
      </c>
      <c r="D38" s="190">
        <v>689</v>
      </c>
      <c r="E38" s="190">
        <v>1</v>
      </c>
      <c r="F38" s="185">
        <f t="shared" si="0"/>
        <v>0.14513788098693758</v>
      </c>
    </row>
    <row r="39" spans="1:6">
      <c r="A39" s="534"/>
      <c r="B39" s="189" t="s">
        <v>132</v>
      </c>
      <c r="C39" s="190">
        <v>342</v>
      </c>
      <c r="D39" s="190">
        <v>4217</v>
      </c>
      <c r="E39" s="190">
        <v>165</v>
      </c>
      <c r="F39" s="185">
        <f t="shared" si="0"/>
        <v>3.9127341712117616</v>
      </c>
    </row>
    <row r="40" spans="1:6">
      <c r="A40" s="534"/>
      <c r="B40" s="189" t="s">
        <v>133</v>
      </c>
      <c r="C40" s="190">
        <v>568</v>
      </c>
      <c r="D40" s="190">
        <v>14739</v>
      </c>
      <c r="E40" s="190">
        <v>65</v>
      </c>
      <c r="F40" s="185">
        <f t="shared" ref="F40:F71" si="1">IF(D40="","",E40/D40*100)</f>
        <v>0.44100685256801681</v>
      </c>
    </row>
    <row r="41" spans="1:6">
      <c r="A41" s="534"/>
      <c r="B41" s="189" t="s">
        <v>134</v>
      </c>
      <c r="C41" s="190">
        <v>902</v>
      </c>
      <c r="D41" s="190">
        <v>9577</v>
      </c>
      <c r="E41" s="190">
        <v>120</v>
      </c>
      <c r="F41" s="185">
        <f t="shared" si="1"/>
        <v>1.2530019839198079</v>
      </c>
    </row>
    <row r="42" spans="1:6">
      <c r="A42" s="534"/>
      <c r="B42" s="189" t="s">
        <v>135</v>
      </c>
      <c r="C42" s="190">
        <v>250</v>
      </c>
      <c r="D42" s="190">
        <v>3626</v>
      </c>
      <c r="E42" s="190">
        <v>26</v>
      </c>
      <c r="F42" s="185">
        <f t="shared" si="1"/>
        <v>0.71704357418643128</v>
      </c>
    </row>
    <row r="43" spans="1:6">
      <c r="A43" s="534"/>
      <c r="B43" s="189" t="s">
        <v>136</v>
      </c>
      <c r="C43" s="190">
        <v>744</v>
      </c>
      <c r="D43" s="190">
        <v>7229</v>
      </c>
      <c r="E43" s="190">
        <v>86</v>
      </c>
      <c r="F43" s="185">
        <f t="shared" si="1"/>
        <v>1.1896527873841471</v>
      </c>
    </row>
    <row r="44" spans="1:6">
      <c r="A44" s="534"/>
      <c r="B44" s="189" t="s">
        <v>414</v>
      </c>
      <c r="C44" s="190">
        <v>343</v>
      </c>
      <c r="D44" s="190">
        <v>3937</v>
      </c>
      <c r="E44" s="190">
        <v>131</v>
      </c>
      <c r="F44" s="185">
        <f t="shared" si="1"/>
        <v>3.3274066548133101</v>
      </c>
    </row>
    <row r="45" spans="1:6">
      <c r="A45" s="534"/>
      <c r="B45" s="189" t="s">
        <v>137</v>
      </c>
      <c r="C45" s="190">
        <v>155</v>
      </c>
      <c r="D45" s="190">
        <v>1253</v>
      </c>
      <c r="E45" s="190">
        <v>7</v>
      </c>
      <c r="F45" s="185">
        <f t="shared" si="1"/>
        <v>0.55865921787709494</v>
      </c>
    </row>
    <row r="46" spans="1:6">
      <c r="A46" s="534"/>
      <c r="B46" s="189" t="s">
        <v>138</v>
      </c>
      <c r="C46" s="190">
        <v>614</v>
      </c>
      <c r="D46" s="190">
        <v>5242</v>
      </c>
      <c r="E46" s="190">
        <v>89</v>
      </c>
      <c r="F46" s="185">
        <f t="shared" si="1"/>
        <v>1.6978252575352917</v>
      </c>
    </row>
    <row r="47" spans="1:6">
      <c r="A47" s="534"/>
      <c r="B47" s="189" t="s">
        <v>139</v>
      </c>
      <c r="C47" s="190">
        <v>732</v>
      </c>
      <c r="D47" s="190">
        <v>4912</v>
      </c>
      <c r="E47" s="190">
        <v>112</v>
      </c>
      <c r="F47" s="185">
        <f t="shared" si="1"/>
        <v>2.2801302931596092</v>
      </c>
    </row>
    <row r="48" spans="1:6">
      <c r="A48" s="534"/>
      <c r="B48" s="189" t="s">
        <v>140</v>
      </c>
      <c r="C48" s="190">
        <v>589</v>
      </c>
      <c r="D48" s="190">
        <v>9155</v>
      </c>
      <c r="E48" s="190">
        <v>78</v>
      </c>
      <c r="F48" s="185">
        <f t="shared" si="1"/>
        <v>0.85199344620425999</v>
      </c>
    </row>
    <row r="49" spans="1:11">
      <c r="A49" s="534"/>
      <c r="B49" s="189" t="s">
        <v>141</v>
      </c>
      <c r="C49" s="190">
        <v>84</v>
      </c>
      <c r="D49" s="190">
        <v>1315</v>
      </c>
      <c r="E49" s="190">
        <v>5</v>
      </c>
      <c r="F49" s="185">
        <f t="shared" si="1"/>
        <v>0.38022813688212925</v>
      </c>
    </row>
    <row r="50" spans="1:11">
      <c r="A50" s="534"/>
      <c r="B50" s="189" t="s">
        <v>142</v>
      </c>
      <c r="C50" s="190">
        <v>17</v>
      </c>
      <c r="D50" s="190">
        <v>158</v>
      </c>
      <c r="E50" s="190">
        <v>1</v>
      </c>
      <c r="F50" s="185">
        <f t="shared" si="1"/>
        <v>0.63291139240506333</v>
      </c>
    </row>
    <row r="51" spans="1:11">
      <c r="A51" s="534"/>
      <c r="B51" s="189" t="s">
        <v>143</v>
      </c>
      <c r="C51" s="190">
        <v>9</v>
      </c>
      <c r="D51" s="190">
        <v>79</v>
      </c>
      <c r="E51" s="190">
        <v>9</v>
      </c>
      <c r="F51" s="185">
        <f t="shared" si="1"/>
        <v>11.39240506329114</v>
      </c>
    </row>
    <row r="52" spans="1:11">
      <c r="A52" s="534"/>
      <c r="B52" s="189" t="s">
        <v>144</v>
      </c>
      <c r="C52" s="190">
        <v>23</v>
      </c>
      <c r="D52" s="190">
        <v>287</v>
      </c>
      <c r="E52" s="190">
        <v>2</v>
      </c>
      <c r="F52" s="185">
        <f t="shared" si="1"/>
        <v>0.69686411149825789</v>
      </c>
    </row>
    <row r="53" spans="1:11">
      <c r="A53" s="534"/>
      <c r="B53" s="189" t="s">
        <v>145</v>
      </c>
      <c r="C53" s="190">
        <v>2416</v>
      </c>
      <c r="D53" s="190">
        <v>43367</v>
      </c>
      <c r="E53" s="190">
        <v>322</v>
      </c>
      <c r="F53" s="185">
        <f t="shared" si="1"/>
        <v>0.74250005764752003</v>
      </c>
    </row>
    <row r="54" spans="1:11">
      <c r="A54" s="534"/>
      <c r="B54" s="189" t="s">
        <v>146</v>
      </c>
      <c r="C54" s="190">
        <v>25</v>
      </c>
      <c r="D54" s="190">
        <v>152</v>
      </c>
      <c r="E54" s="190">
        <v>1</v>
      </c>
      <c r="F54" s="185">
        <f t="shared" si="1"/>
        <v>0.6578947368421052</v>
      </c>
    </row>
    <row r="55" spans="1:11" ht="13.5" customHeight="1">
      <c r="A55" s="534"/>
      <c r="B55" s="189" t="s">
        <v>147</v>
      </c>
      <c r="C55" s="190">
        <v>1516</v>
      </c>
      <c r="D55" s="190">
        <v>23099</v>
      </c>
      <c r="E55" s="190">
        <v>445</v>
      </c>
      <c r="F55" s="185">
        <f t="shared" si="1"/>
        <v>1.9264903242564615</v>
      </c>
      <c r="H55" s="191"/>
    </row>
    <row r="56" spans="1:11" ht="13.5" customHeight="1">
      <c r="A56" s="534"/>
      <c r="B56" s="189" t="s">
        <v>148</v>
      </c>
      <c r="C56" s="190">
        <v>25</v>
      </c>
      <c r="D56" s="190">
        <v>171</v>
      </c>
      <c r="E56" s="190">
        <v>0</v>
      </c>
      <c r="F56" s="185">
        <f t="shared" si="1"/>
        <v>0</v>
      </c>
      <c r="H56" s="191"/>
    </row>
    <row r="57" spans="1:11">
      <c r="A57" s="534"/>
      <c r="B57" s="189" t="s">
        <v>149</v>
      </c>
      <c r="C57" s="190">
        <v>63</v>
      </c>
      <c r="D57" s="190">
        <v>361</v>
      </c>
      <c r="E57" s="190">
        <v>14</v>
      </c>
      <c r="F57" s="185">
        <f t="shared" si="1"/>
        <v>3.8781163434903045</v>
      </c>
      <c r="H57" s="191"/>
    </row>
    <row r="58" spans="1:11">
      <c r="A58" s="534"/>
      <c r="B58" s="189" t="s">
        <v>150</v>
      </c>
      <c r="C58" s="190">
        <v>2690</v>
      </c>
      <c r="D58" s="190">
        <v>44963</v>
      </c>
      <c r="E58" s="190">
        <v>359</v>
      </c>
      <c r="F58" s="185">
        <f t="shared" si="1"/>
        <v>0.79843426817605578</v>
      </c>
      <c r="H58" s="191"/>
      <c r="I58" s="191"/>
      <c r="J58" s="191"/>
      <c r="K58" s="191"/>
    </row>
    <row r="59" spans="1:11">
      <c r="A59" s="534"/>
      <c r="B59" s="189" t="s">
        <v>151</v>
      </c>
      <c r="C59" s="190">
        <v>280</v>
      </c>
      <c r="D59" s="190">
        <v>1415</v>
      </c>
      <c r="E59" s="190">
        <v>4</v>
      </c>
      <c r="F59" s="185">
        <f t="shared" si="1"/>
        <v>0.28268551236749118</v>
      </c>
      <c r="I59" s="191"/>
      <c r="J59" s="191"/>
      <c r="K59" s="191"/>
    </row>
    <row r="60" spans="1:11">
      <c r="A60" s="534"/>
      <c r="B60" s="189" t="s">
        <v>152</v>
      </c>
      <c r="C60" s="190">
        <v>653</v>
      </c>
      <c r="D60" s="190">
        <v>11844</v>
      </c>
      <c r="E60" s="190">
        <v>56</v>
      </c>
      <c r="F60" s="185">
        <f t="shared" si="1"/>
        <v>0.4728132387706856</v>
      </c>
      <c r="I60" s="191"/>
      <c r="J60" s="191"/>
      <c r="K60" s="191"/>
    </row>
    <row r="61" spans="1:11">
      <c r="A61" s="534" t="s">
        <v>153</v>
      </c>
      <c r="B61" s="189" t="s">
        <v>154</v>
      </c>
      <c r="C61" s="190">
        <v>174</v>
      </c>
      <c r="D61" s="190">
        <v>1482</v>
      </c>
      <c r="E61" s="190">
        <v>21</v>
      </c>
      <c r="F61" s="185">
        <f t="shared" si="1"/>
        <v>1.417004048582996</v>
      </c>
      <c r="I61" s="191"/>
      <c r="J61" s="191"/>
      <c r="K61" s="191"/>
    </row>
    <row r="62" spans="1:11" s="191" customFormat="1">
      <c r="A62" s="534"/>
      <c r="B62" s="189" t="s">
        <v>155</v>
      </c>
      <c r="C62" s="190">
        <v>1918</v>
      </c>
      <c r="D62" s="190">
        <v>48964</v>
      </c>
      <c r="E62" s="190">
        <v>293</v>
      </c>
      <c r="F62" s="185">
        <f t="shared" si="1"/>
        <v>0.59839882362552077</v>
      </c>
      <c r="H62" s="160"/>
      <c r="I62" s="160"/>
      <c r="J62" s="160"/>
      <c r="K62" s="160"/>
    </row>
    <row r="63" spans="1:11" s="191" customFormat="1">
      <c r="A63" s="534"/>
      <c r="B63" s="189" t="s">
        <v>156</v>
      </c>
      <c r="C63" s="190">
        <v>854</v>
      </c>
      <c r="D63" s="190">
        <v>11900</v>
      </c>
      <c r="E63" s="190">
        <v>74</v>
      </c>
      <c r="F63" s="185">
        <f t="shared" si="1"/>
        <v>0.62184873949579833</v>
      </c>
      <c r="H63" s="160"/>
      <c r="I63" s="160"/>
      <c r="J63" s="160"/>
      <c r="K63" s="160"/>
    </row>
    <row r="64" spans="1:11" s="191" customFormat="1">
      <c r="A64" s="534"/>
      <c r="B64" s="192" t="s">
        <v>157</v>
      </c>
      <c r="C64" s="190">
        <v>198</v>
      </c>
      <c r="D64" s="190">
        <v>2631</v>
      </c>
      <c r="E64" s="190">
        <v>13</v>
      </c>
      <c r="F64" s="185">
        <f t="shared" si="1"/>
        <v>0.49410870391486128</v>
      </c>
      <c r="H64" s="160"/>
      <c r="I64" s="160"/>
      <c r="J64" s="160"/>
      <c r="K64" s="160"/>
    </row>
    <row r="65" spans="1:11" s="191" customFormat="1">
      <c r="A65" s="534"/>
      <c r="B65" s="192" t="s">
        <v>158</v>
      </c>
      <c r="C65" s="190">
        <v>28</v>
      </c>
      <c r="D65" s="190">
        <v>188</v>
      </c>
      <c r="E65" s="190">
        <v>0</v>
      </c>
      <c r="F65" s="185">
        <f t="shared" si="1"/>
        <v>0</v>
      </c>
      <c r="I65" s="160"/>
      <c r="J65" s="160"/>
      <c r="K65" s="160"/>
    </row>
    <row r="66" spans="1:11">
      <c r="A66" s="534"/>
      <c r="B66" s="192" t="s">
        <v>159</v>
      </c>
      <c r="C66" s="190">
        <v>810</v>
      </c>
      <c r="D66" s="190">
        <v>11056</v>
      </c>
      <c r="E66" s="190">
        <v>158</v>
      </c>
      <c r="F66" s="185">
        <f t="shared" si="1"/>
        <v>1.4290882778581766</v>
      </c>
    </row>
    <row r="67" spans="1:11">
      <c r="A67" s="534"/>
      <c r="B67" s="192" t="s">
        <v>160</v>
      </c>
      <c r="C67" s="193">
        <v>15885</v>
      </c>
      <c r="D67" s="193">
        <v>152614</v>
      </c>
      <c r="E67" s="193">
        <v>1302</v>
      </c>
      <c r="F67" s="185">
        <f t="shared" si="1"/>
        <v>0.85313274011558571</v>
      </c>
    </row>
    <row r="68" spans="1:11" ht="13.5" customHeight="1">
      <c r="A68" s="534"/>
      <c r="B68" s="192" t="s">
        <v>161</v>
      </c>
      <c r="C68" s="194">
        <v>3130</v>
      </c>
      <c r="D68" s="193">
        <v>69588</v>
      </c>
      <c r="E68" s="193">
        <v>295</v>
      </c>
      <c r="F68" s="185">
        <f t="shared" si="1"/>
        <v>0.42392366499971257</v>
      </c>
      <c r="I68" s="191"/>
      <c r="J68" s="191"/>
      <c r="K68" s="191"/>
    </row>
    <row r="69" spans="1:11" ht="13.5" customHeight="1">
      <c r="A69" s="534"/>
      <c r="B69" s="192" t="s">
        <v>162</v>
      </c>
      <c r="C69" s="190">
        <v>80</v>
      </c>
      <c r="D69" s="190">
        <v>768</v>
      </c>
      <c r="E69" s="190">
        <v>72</v>
      </c>
      <c r="F69" s="185">
        <f t="shared" si="1"/>
        <v>9.375</v>
      </c>
    </row>
    <row r="70" spans="1:11" ht="13.5" customHeight="1">
      <c r="A70" s="534"/>
      <c r="B70" s="192" t="s">
        <v>413</v>
      </c>
      <c r="C70" s="190">
        <v>2837</v>
      </c>
      <c r="D70" s="190">
        <v>36309</v>
      </c>
      <c r="E70" s="190">
        <v>2009</v>
      </c>
      <c r="F70" s="185">
        <f t="shared" si="1"/>
        <v>5.5330634278002702</v>
      </c>
    </row>
    <row r="71" spans="1:11" ht="13.5" customHeight="1">
      <c r="A71" s="534"/>
      <c r="B71" s="192" t="s">
        <v>412</v>
      </c>
      <c r="C71" s="190">
        <v>604</v>
      </c>
      <c r="D71" s="190">
        <v>3548</v>
      </c>
      <c r="E71" s="190">
        <v>167</v>
      </c>
      <c r="F71" s="185">
        <f t="shared" si="1"/>
        <v>4.7068771138669678</v>
      </c>
    </row>
    <row r="72" spans="1:11" ht="13.5" customHeight="1">
      <c r="A72" s="534"/>
      <c r="B72" s="192" t="s">
        <v>411</v>
      </c>
      <c r="C72" s="190">
        <v>979</v>
      </c>
      <c r="D72" s="190">
        <v>9191</v>
      </c>
      <c r="E72" s="190">
        <v>502</v>
      </c>
      <c r="F72" s="185">
        <f t="shared" ref="F72:F103" si="2">IF(D72="","",E72/D72*100)</f>
        <v>5.4618648678054615</v>
      </c>
    </row>
    <row r="73" spans="1:11" ht="13.5" customHeight="1">
      <c r="A73" s="534"/>
      <c r="B73" s="192" t="s">
        <v>410</v>
      </c>
      <c r="C73" s="190">
        <v>644</v>
      </c>
      <c r="D73" s="190">
        <v>5694</v>
      </c>
      <c r="E73" s="190">
        <v>245</v>
      </c>
      <c r="F73" s="185">
        <f t="shared" si="2"/>
        <v>4.3027748507200565</v>
      </c>
    </row>
    <row r="74" spans="1:11" ht="13.5" customHeight="1">
      <c r="A74" s="534"/>
      <c r="B74" s="192" t="s">
        <v>409</v>
      </c>
      <c r="C74" s="190">
        <v>4172</v>
      </c>
      <c r="D74" s="190">
        <v>50003</v>
      </c>
      <c r="E74" s="190">
        <v>3371</v>
      </c>
      <c r="F74" s="185">
        <f t="shared" si="2"/>
        <v>6.7415955042697444</v>
      </c>
    </row>
    <row r="75" spans="1:11" ht="13.5" customHeight="1">
      <c r="A75" s="534"/>
      <c r="B75" s="192" t="s">
        <v>408</v>
      </c>
      <c r="C75" s="190">
        <v>27</v>
      </c>
      <c r="D75" s="190">
        <v>168</v>
      </c>
      <c r="E75" s="190">
        <v>9</v>
      </c>
      <c r="F75" s="185">
        <f t="shared" si="2"/>
        <v>5.3571428571428568</v>
      </c>
    </row>
    <row r="76" spans="1:11" ht="13.5" customHeight="1">
      <c r="A76" s="534"/>
      <c r="B76" s="192" t="s">
        <v>407</v>
      </c>
      <c r="C76" s="190">
        <v>4398</v>
      </c>
      <c r="D76" s="190">
        <v>43279</v>
      </c>
      <c r="E76" s="190">
        <v>1038</v>
      </c>
      <c r="F76" s="185">
        <f t="shared" si="2"/>
        <v>2.3983918297557709</v>
      </c>
    </row>
    <row r="77" spans="1:11" ht="13.5" customHeight="1">
      <c r="A77" s="534"/>
      <c r="B77" s="192" t="s">
        <v>406</v>
      </c>
      <c r="C77" s="190">
        <v>233</v>
      </c>
      <c r="D77" s="190">
        <v>1159</v>
      </c>
      <c r="E77" s="190">
        <v>59</v>
      </c>
      <c r="F77" s="185">
        <f t="shared" si="2"/>
        <v>5.0905953408110438</v>
      </c>
    </row>
    <row r="78" spans="1:11" ht="13.5" customHeight="1">
      <c r="A78" s="534"/>
      <c r="B78" s="192" t="s">
        <v>405</v>
      </c>
      <c r="C78" s="190">
        <v>642</v>
      </c>
      <c r="D78" s="190">
        <v>4544</v>
      </c>
      <c r="E78" s="190">
        <v>348</v>
      </c>
      <c r="F78" s="185">
        <f t="shared" si="2"/>
        <v>7.658450704225352</v>
      </c>
    </row>
    <row r="79" spans="1:11" ht="13.5" customHeight="1">
      <c r="A79" s="534"/>
      <c r="B79" s="192" t="s">
        <v>404</v>
      </c>
      <c r="C79" s="190">
        <v>1186</v>
      </c>
      <c r="D79" s="190">
        <v>7455</v>
      </c>
      <c r="E79" s="190">
        <v>531</v>
      </c>
      <c r="F79" s="185">
        <f t="shared" si="2"/>
        <v>7.1227364185110664</v>
      </c>
    </row>
    <row r="80" spans="1:11" ht="13.5" customHeight="1">
      <c r="A80" s="534"/>
      <c r="B80" s="192" t="s">
        <v>403</v>
      </c>
      <c r="C80" s="190">
        <v>8008</v>
      </c>
      <c r="D80" s="190">
        <v>94487</v>
      </c>
      <c r="E80" s="190">
        <v>1762</v>
      </c>
      <c r="F80" s="185">
        <f t="shared" si="2"/>
        <v>1.864806798818885</v>
      </c>
    </row>
    <row r="81" spans="1:11" ht="13.5" customHeight="1">
      <c r="A81" s="534"/>
      <c r="B81" s="192" t="s">
        <v>402</v>
      </c>
      <c r="C81" s="190">
        <v>1214</v>
      </c>
      <c r="D81" s="190">
        <v>19374</v>
      </c>
      <c r="E81" s="190">
        <v>321</v>
      </c>
      <c r="F81" s="185">
        <f t="shared" si="2"/>
        <v>1.6568597088882007</v>
      </c>
    </row>
    <row r="82" spans="1:11" ht="13.5" customHeight="1">
      <c r="A82" s="534"/>
      <c r="B82" s="192" t="s">
        <v>401</v>
      </c>
      <c r="C82" s="190">
        <v>1434</v>
      </c>
      <c r="D82" s="190">
        <v>32661</v>
      </c>
      <c r="E82" s="190">
        <v>317</v>
      </c>
      <c r="F82" s="185">
        <f t="shared" si="2"/>
        <v>0.97057652858148857</v>
      </c>
    </row>
    <row r="83" spans="1:11" ht="13.5" customHeight="1">
      <c r="A83" s="534"/>
      <c r="B83" s="192" t="s">
        <v>400</v>
      </c>
      <c r="C83" s="190">
        <v>110</v>
      </c>
      <c r="D83" s="190">
        <v>1177</v>
      </c>
      <c r="E83" s="190">
        <v>12</v>
      </c>
      <c r="F83" s="185">
        <f t="shared" si="2"/>
        <v>1.0195412064570943</v>
      </c>
    </row>
    <row r="84" spans="1:11" ht="13.5" customHeight="1">
      <c r="A84" s="534"/>
      <c r="B84" s="192" t="s">
        <v>399</v>
      </c>
      <c r="C84" s="190">
        <v>682</v>
      </c>
      <c r="D84" s="190">
        <v>12179</v>
      </c>
      <c r="E84" s="190">
        <v>73</v>
      </c>
      <c r="F84" s="185">
        <f t="shared" si="2"/>
        <v>0.59939239674850153</v>
      </c>
    </row>
    <row r="85" spans="1:11">
      <c r="A85" s="535"/>
      <c r="B85" s="195" t="s">
        <v>107</v>
      </c>
      <c r="C85" s="187">
        <f>SUM(C21:C84)</f>
        <v>70137</v>
      </c>
      <c r="D85" s="187">
        <f>SUM(D21:D84)</f>
        <v>895683</v>
      </c>
      <c r="E85" s="187">
        <f>SUM(E21:E84)</f>
        <v>16130</v>
      </c>
      <c r="F85" s="183">
        <f t="shared" si="2"/>
        <v>1.800860349029735</v>
      </c>
    </row>
    <row r="86" spans="1:11">
      <c r="A86" s="536" t="s">
        <v>163</v>
      </c>
      <c r="B86" s="196" t="s">
        <v>164</v>
      </c>
      <c r="C86" s="197">
        <v>500</v>
      </c>
      <c r="D86" s="197">
        <v>4968</v>
      </c>
      <c r="E86" s="197">
        <v>93</v>
      </c>
      <c r="F86" s="198">
        <f t="shared" si="2"/>
        <v>1.8719806763285023</v>
      </c>
    </row>
    <row r="87" spans="1:11" s="191" customFormat="1">
      <c r="A87" s="536"/>
      <c r="B87" s="196" t="s">
        <v>165</v>
      </c>
      <c r="C87" s="197">
        <v>312</v>
      </c>
      <c r="D87" s="197">
        <v>3882</v>
      </c>
      <c r="E87" s="197">
        <v>63</v>
      </c>
      <c r="F87" s="198">
        <f t="shared" si="2"/>
        <v>1.6228748068006182</v>
      </c>
      <c r="H87" s="160"/>
      <c r="I87" s="160"/>
      <c r="J87" s="160"/>
      <c r="K87" s="160"/>
    </row>
    <row r="88" spans="1:11">
      <c r="A88" s="536"/>
      <c r="B88" s="196" t="s">
        <v>166</v>
      </c>
      <c r="C88" s="197">
        <v>2417</v>
      </c>
      <c r="D88" s="197">
        <v>23800</v>
      </c>
      <c r="E88" s="197">
        <v>308</v>
      </c>
      <c r="F88" s="198">
        <f t="shared" si="2"/>
        <v>1.2941176470588236</v>
      </c>
    </row>
    <row r="89" spans="1:11">
      <c r="A89" s="536"/>
      <c r="B89" s="199" t="s">
        <v>167</v>
      </c>
      <c r="C89" s="197">
        <v>1236</v>
      </c>
      <c r="D89" s="197">
        <v>13274</v>
      </c>
      <c r="E89" s="197">
        <v>335</v>
      </c>
      <c r="F89" s="200">
        <f t="shared" si="2"/>
        <v>2.5237306011752296</v>
      </c>
    </row>
    <row r="90" spans="1:11" ht="13.5" customHeight="1" thickBot="1">
      <c r="A90" s="537"/>
      <c r="B90" s="201" t="s">
        <v>107</v>
      </c>
      <c r="C90" s="202">
        <f>SUM(C86:C89)</f>
        <v>4465</v>
      </c>
      <c r="D90" s="202">
        <f>SUM(D86:D89)</f>
        <v>45924</v>
      </c>
      <c r="E90" s="202">
        <f>SUM(E86:E89)</f>
        <v>799</v>
      </c>
      <c r="F90" s="203">
        <f t="shared" si="2"/>
        <v>1.7398310251720235</v>
      </c>
    </row>
    <row r="91" spans="1:11" ht="14.25" thickBot="1">
      <c r="A91" s="538" t="s">
        <v>168</v>
      </c>
      <c r="B91" s="539"/>
      <c r="C91" s="204">
        <f>SUM(C5:C9,C12,C20,C85,C90)</f>
        <v>139191</v>
      </c>
      <c r="D91" s="204">
        <f>SUM(D5:D9,D12,D20,D85,D90)</f>
        <v>2130996</v>
      </c>
      <c r="E91" s="204">
        <f>SUM(E5:E9,E12,E20,E85,E90)</f>
        <v>102952</v>
      </c>
      <c r="F91" s="205">
        <f t="shared" si="2"/>
        <v>4.8311681486028126</v>
      </c>
    </row>
    <row r="92" spans="1:11">
      <c r="A92" s="535" t="s">
        <v>169</v>
      </c>
      <c r="B92" s="206" t="s">
        <v>170</v>
      </c>
      <c r="C92" s="207">
        <v>3184</v>
      </c>
      <c r="D92" s="208">
        <v>77374</v>
      </c>
      <c r="E92" s="207">
        <v>1803</v>
      </c>
      <c r="F92" s="209">
        <f t="shared" si="2"/>
        <v>2.3302401323441981</v>
      </c>
    </row>
    <row r="93" spans="1:11">
      <c r="A93" s="536"/>
      <c r="B93" s="180" t="s">
        <v>171</v>
      </c>
      <c r="C93" s="210">
        <v>6366</v>
      </c>
      <c r="D93" s="210">
        <v>342981</v>
      </c>
      <c r="E93" s="210">
        <v>44992</v>
      </c>
      <c r="F93" s="209">
        <f t="shared" si="2"/>
        <v>13.11792781524341</v>
      </c>
    </row>
    <row r="94" spans="1:11">
      <c r="A94" s="536"/>
      <c r="B94" s="180" t="s">
        <v>172</v>
      </c>
      <c r="C94" s="210">
        <v>43</v>
      </c>
      <c r="D94" s="210">
        <v>896</v>
      </c>
      <c r="E94" s="210">
        <v>21</v>
      </c>
      <c r="F94" s="209">
        <f t="shared" si="2"/>
        <v>2.34375</v>
      </c>
    </row>
    <row r="95" spans="1:11">
      <c r="A95" s="536"/>
      <c r="B95" s="180" t="s">
        <v>173</v>
      </c>
      <c r="C95" s="210">
        <v>30</v>
      </c>
      <c r="D95" s="210">
        <v>1967</v>
      </c>
      <c r="E95" s="210">
        <v>1</v>
      </c>
      <c r="F95" s="209">
        <f t="shared" si="2"/>
        <v>5.0838840874428061E-2</v>
      </c>
    </row>
    <row r="96" spans="1:11">
      <c r="A96" s="536"/>
      <c r="B96" s="180" t="s">
        <v>174</v>
      </c>
      <c r="C96" s="210">
        <v>74</v>
      </c>
      <c r="D96" s="210">
        <v>1456</v>
      </c>
      <c r="E96" s="210">
        <v>26</v>
      </c>
      <c r="F96" s="209">
        <f t="shared" si="2"/>
        <v>1.7857142857142856</v>
      </c>
    </row>
    <row r="97" spans="1:7">
      <c r="A97" s="536"/>
      <c r="B97" s="180" t="s">
        <v>175</v>
      </c>
      <c r="C97" s="210">
        <v>41</v>
      </c>
      <c r="D97" s="210">
        <v>556</v>
      </c>
      <c r="E97" s="210">
        <v>11</v>
      </c>
      <c r="F97" s="209">
        <f t="shared" si="2"/>
        <v>1.9784172661870503</v>
      </c>
    </row>
    <row r="98" spans="1:7">
      <c r="A98" s="536"/>
      <c r="B98" s="180" t="s">
        <v>176</v>
      </c>
      <c r="C98" s="210">
        <v>25</v>
      </c>
      <c r="D98" s="210">
        <v>858</v>
      </c>
      <c r="E98" s="210">
        <v>101</v>
      </c>
      <c r="F98" s="209">
        <f t="shared" si="2"/>
        <v>11.771561771561771</v>
      </c>
    </row>
    <row r="99" spans="1:7">
      <c r="A99" s="536"/>
      <c r="B99" s="180" t="s">
        <v>177</v>
      </c>
      <c r="C99" s="210">
        <v>14</v>
      </c>
      <c r="D99" s="210">
        <v>292</v>
      </c>
      <c r="E99" s="210">
        <v>109</v>
      </c>
      <c r="F99" s="209">
        <f t="shared" si="2"/>
        <v>37.328767123287669</v>
      </c>
    </row>
    <row r="100" spans="1:7">
      <c r="A100" s="536"/>
      <c r="B100" s="180" t="s">
        <v>178</v>
      </c>
      <c r="C100" s="210">
        <v>24</v>
      </c>
      <c r="D100" s="210">
        <v>253</v>
      </c>
      <c r="E100" s="210">
        <v>22</v>
      </c>
      <c r="F100" s="209">
        <f t="shared" si="2"/>
        <v>8.695652173913043</v>
      </c>
    </row>
    <row r="101" spans="1:7">
      <c r="A101" s="536"/>
      <c r="B101" s="211" t="s">
        <v>179</v>
      </c>
      <c r="C101" s="210">
        <v>59</v>
      </c>
      <c r="D101" s="210">
        <v>1066</v>
      </c>
      <c r="E101" s="210">
        <v>10</v>
      </c>
      <c r="F101" s="209">
        <f t="shared" si="2"/>
        <v>0.93808630393996251</v>
      </c>
    </row>
    <row r="102" spans="1:7">
      <c r="A102" s="536"/>
      <c r="B102" s="180" t="s">
        <v>180</v>
      </c>
      <c r="C102" s="210">
        <v>3</v>
      </c>
      <c r="D102" s="210">
        <v>37</v>
      </c>
      <c r="E102" s="210">
        <v>0</v>
      </c>
      <c r="F102" s="209">
        <f t="shared" si="2"/>
        <v>0</v>
      </c>
    </row>
    <row r="103" spans="1:7">
      <c r="A103" s="536"/>
      <c r="B103" s="180" t="s">
        <v>181</v>
      </c>
      <c r="C103" s="210">
        <v>5</v>
      </c>
      <c r="D103" s="210">
        <v>44</v>
      </c>
      <c r="E103" s="210">
        <v>1</v>
      </c>
      <c r="F103" s="209">
        <f t="shared" si="2"/>
        <v>2.2727272727272729</v>
      </c>
    </row>
    <row r="104" spans="1:7">
      <c r="A104" s="536"/>
      <c r="B104" s="180" t="s">
        <v>182</v>
      </c>
      <c r="C104" s="210">
        <v>1</v>
      </c>
      <c r="D104" s="210">
        <v>9</v>
      </c>
      <c r="E104" s="210">
        <v>0</v>
      </c>
      <c r="F104" s="209">
        <f t="shared" ref="F104:F108" si="3">IF(D104="","",E104/D104*100)</f>
        <v>0</v>
      </c>
    </row>
    <row r="105" spans="1:7">
      <c r="A105" s="536"/>
      <c r="B105" s="180" t="s">
        <v>183</v>
      </c>
      <c r="C105" s="210">
        <v>43</v>
      </c>
      <c r="D105" s="210">
        <v>1188</v>
      </c>
      <c r="E105" s="210">
        <v>46</v>
      </c>
      <c r="F105" s="209">
        <f t="shared" si="3"/>
        <v>3.872053872053872</v>
      </c>
      <c r="G105" s="212"/>
    </row>
    <row r="106" spans="1:7">
      <c r="A106" s="536"/>
      <c r="B106" s="180" t="s">
        <v>184</v>
      </c>
      <c r="C106" s="210">
        <v>7</v>
      </c>
      <c r="D106" s="210">
        <v>72</v>
      </c>
      <c r="E106" s="210">
        <v>16</v>
      </c>
      <c r="F106" s="209">
        <f t="shared" si="3"/>
        <v>22.222222222222221</v>
      </c>
    </row>
    <row r="107" spans="1:7">
      <c r="A107" s="536"/>
      <c r="B107" s="180" t="s">
        <v>185</v>
      </c>
      <c r="C107" s="210">
        <v>83</v>
      </c>
      <c r="D107" s="210">
        <v>1456</v>
      </c>
      <c r="E107" s="210">
        <v>92</v>
      </c>
      <c r="F107" s="209">
        <f t="shared" si="3"/>
        <v>6.3186813186813184</v>
      </c>
    </row>
    <row r="108" spans="1:7">
      <c r="A108" s="536"/>
      <c r="B108" s="180" t="s">
        <v>398</v>
      </c>
      <c r="C108" s="210">
        <v>216</v>
      </c>
      <c r="D108" s="210">
        <v>4422</v>
      </c>
      <c r="E108" s="210">
        <v>125</v>
      </c>
      <c r="F108" s="209">
        <f t="shared" si="3"/>
        <v>2.8267752148349161</v>
      </c>
    </row>
    <row r="109" spans="1:7">
      <c r="A109" s="536"/>
      <c r="B109" s="180" t="s">
        <v>397</v>
      </c>
      <c r="C109" s="210">
        <v>0</v>
      </c>
      <c r="D109" s="210">
        <v>0</v>
      </c>
      <c r="E109" s="210">
        <v>0</v>
      </c>
      <c r="F109" s="209">
        <v>0</v>
      </c>
    </row>
    <row r="110" spans="1:7">
      <c r="A110" s="536"/>
      <c r="B110" s="180" t="s">
        <v>396</v>
      </c>
      <c r="C110" s="210">
        <v>3</v>
      </c>
      <c r="D110" s="210">
        <v>52</v>
      </c>
      <c r="E110" s="210">
        <v>0</v>
      </c>
      <c r="F110" s="209">
        <f t="shared" ref="F110:F122" si="4">IF(D110="","",E110/D110*100)</f>
        <v>0</v>
      </c>
    </row>
    <row r="111" spans="1:7">
      <c r="A111" s="536"/>
      <c r="B111" s="180" t="s">
        <v>395</v>
      </c>
      <c r="C111" s="210">
        <v>20</v>
      </c>
      <c r="D111" s="210">
        <v>273</v>
      </c>
      <c r="E111" s="210">
        <v>52</v>
      </c>
      <c r="F111" s="209">
        <f t="shared" si="4"/>
        <v>19.047619047619047</v>
      </c>
    </row>
    <row r="112" spans="1:7">
      <c r="A112" s="536"/>
      <c r="B112" s="180" t="s">
        <v>394</v>
      </c>
      <c r="C112" s="210">
        <v>11</v>
      </c>
      <c r="D112" s="210">
        <v>415</v>
      </c>
      <c r="E112" s="210">
        <v>36</v>
      </c>
      <c r="F112" s="209">
        <f t="shared" si="4"/>
        <v>8.6746987951807224</v>
      </c>
    </row>
    <row r="113" spans="1:12">
      <c r="A113" s="536"/>
      <c r="B113" s="180" t="s">
        <v>393</v>
      </c>
      <c r="C113" s="210">
        <v>6</v>
      </c>
      <c r="D113" s="210">
        <v>319</v>
      </c>
      <c r="E113" s="210">
        <v>45</v>
      </c>
      <c r="F113" s="209">
        <f t="shared" si="4"/>
        <v>14.106583072100312</v>
      </c>
    </row>
    <row r="114" spans="1:12" s="170" customFormat="1" ht="13.5" customHeight="1">
      <c r="A114" s="536"/>
      <c r="B114" s="180" t="s">
        <v>392</v>
      </c>
      <c r="C114" s="197">
        <v>1017</v>
      </c>
      <c r="D114" s="197">
        <v>9799</v>
      </c>
      <c r="E114" s="197">
        <v>1109</v>
      </c>
      <c r="F114" s="209">
        <f t="shared" si="4"/>
        <v>11.317481375650576</v>
      </c>
    </row>
    <row r="115" spans="1:12">
      <c r="A115" s="536"/>
      <c r="B115" s="180" t="s">
        <v>391</v>
      </c>
      <c r="C115" s="197">
        <v>1747</v>
      </c>
      <c r="D115" s="197">
        <v>63165</v>
      </c>
      <c r="E115" s="197">
        <v>3707</v>
      </c>
      <c r="F115" s="209">
        <f t="shared" si="4"/>
        <v>5.8687564315681149</v>
      </c>
    </row>
    <row r="116" spans="1:12" ht="15.75">
      <c r="A116" s="536"/>
      <c r="B116" s="213" t="s">
        <v>186</v>
      </c>
      <c r="C116" s="210">
        <v>1090</v>
      </c>
      <c r="D116" s="210">
        <v>57344</v>
      </c>
      <c r="E116" s="210">
        <v>11137</v>
      </c>
      <c r="F116" s="209">
        <f t="shared" si="4"/>
        <v>19.42138671875</v>
      </c>
    </row>
    <row r="117" spans="1:12">
      <c r="A117" s="536"/>
      <c r="B117" s="180" t="s">
        <v>187</v>
      </c>
      <c r="C117" s="210">
        <v>10</v>
      </c>
      <c r="D117" s="210">
        <v>502</v>
      </c>
      <c r="E117" s="210">
        <v>13</v>
      </c>
      <c r="F117" s="209">
        <f t="shared" si="4"/>
        <v>2.5896414342629481</v>
      </c>
    </row>
    <row r="118" spans="1:12">
      <c r="A118" s="536"/>
      <c r="B118" s="180" t="s">
        <v>188</v>
      </c>
      <c r="C118" s="210">
        <v>769</v>
      </c>
      <c r="D118" s="210">
        <v>74620</v>
      </c>
      <c r="E118" s="210">
        <v>3253</v>
      </c>
      <c r="F118" s="209">
        <f t="shared" si="4"/>
        <v>4.3594210667381406</v>
      </c>
    </row>
    <row r="119" spans="1:12">
      <c r="A119" s="536"/>
      <c r="B119" s="180" t="s">
        <v>390</v>
      </c>
      <c r="C119" s="210">
        <v>3616</v>
      </c>
      <c r="D119" s="210">
        <v>317678</v>
      </c>
      <c r="E119" s="210">
        <v>23673</v>
      </c>
      <c r="F119" s="209">
        <f t="shared" si="4"/>
        <v>7.4518852422893618</v>
      </c>
    </row>
    <row r="120" spans="1:12" ht="14.25" thickBot="1">
      <c r="A120" s="537"/>
      <c r="B120" s="180" t="s">
        <v>189</v>
      </c>
      <c r="C120" s="214">
        <v>1233</v>
      </c>
      <c r="D120" s="214">
        <v>24950</v>
      </c>
      <c r="E120" s="214">
        <v>823</v>
      </c>
      <c r="F120" s="215">
        <f t="shared" si="4"/>
        <v>3.2985971943887775</v>
      </c>
    </row>
    <row r="121" spans="1:12" ht="14.25" thickBot="1">
      <c r="A121" s="538" t="s">
        <v>190</v>
      </c>
      <c r="B121" s="539"/>
      <c r="C121" s="204">
        <f>SUM(C92:C120)</f>
        <v>19740</v>
      </c>
      <c r="D121" s="204">
        <f>SUM(D92:D120)</f>
        <v>984044</v>
      </c>
      <c r="E121" s="204">
        <f>SUM(E92:E120)</f>
        <v>91224</v>
      </c>
      <c r="F121" s="205">
        <f t="shared" si="4"/>
        <v>9.2703171809390632</v>
      </c>
    </row>
    <row r="122" spans="1:12" ht="13.5" customHeight="1" thickBot="1">
      <c r="A122" s="530" t="s">
        <v>191</v>
      </c>
      <c r="B122" s="531"/>
      <c r="C122" s="216">
        <f>C91+C121</f>
        <v>158931</v>
      </c>
      <c r="D122" s="216">
        <f>D91+D121</f>
        <v>3115040</v>
      </c>
      <c r="E122" s="216">
        <f>E91+E121</f>
        <v>194176</v>
      </c>
      <c r="F122" s="217">
        <f t="shared" si="4"/>
        <v>6.2334994093173766</v>
      </c>
    </row>
    <row r="123" spans="1:12">
      <c r="A123" s="218" t="s">
        <v>192</v>
      </c>
      <c r="B123" s="218"/>
      <c r="C123" s="219"/>
      <c r="D123" s="219"/>
      <c r="E123" s="219"/>
      <c r="F123" s="220"/>
    </row>
    <row r="124" spans="1:12" ht="13.5" customHeight="1">
      <c r="A124" s="221" t="s">
        <v>389</v>
      </c>
      <c r="B124" s="222"/>
      <c r="C124" s="223"/>
      <c r="H124" s="532"/>
      <c r="I124" s="533"/>
      <c r="J124" s="533"/>
      <c r="K124" s="533"/>
      <c r="L124" s="533"/>
    </row>
    <row r="125" spans="1:12">
      <c r="A125" s="227" t="s">
        <v>388</v>
      </c>
      <c r="B125" s="227"/>
      <c r="C125" s="228"/>
      <c r="D125" s="228"/>
    </row>
    <row r="126" spans="1:12">
      <c r="A126" s="227"/>
      <c r="B126" s="226" t="s">
        <v>387</v>
      </c>
      <c r="C126" s="228"/>
      <c r="D126" s="228"/>
    </row>
    <row r="127" spans="1:12">
      <c r="A127" s="226" t="s">
        <v>386</v>
      </c>
      <c r="B127" s="226"/>
    </row>
    <row r="128" spans="1:12">
      <c r="A128" s="160" t="s">
        <v>385</v>
      </c>
      <c r="B128" s="311" t="s">
        <v>384</v>
      </c>
    </row>
  </sheetData>
  <mergeCells count="12">
    <mergeCell ref="A1:F1"/>
    <mergeCell ref="A4:B4"/>
    <mergeCell ref="A10:A12"/>
    <mergeCell ref="A13:A20"/>
    <mergeCell ref="A21:A60"/>
    <mergeCell ref="A122:B122"/>
    <mergeCell ref="H124:L124"/>
    <mergeCell ref="A61:A85"/>
    <mergeCell ref="A86:A90"/>
    <mergeCell ref="A91:B91"/>
    <mergeCell ref="A92:A120"/>
    <mergeCell ref="A121:B121"/>
  </mergeCells>
  <phoneticPr fontId="6"/>
  <pageMargins left="0.78740157480314965" right="0.62992125984251968" top="0.98425196850393704" bottom="1.5748031496062993" header="0.51181102362204722" footer="0.51181102362204722"/>
  <pageSetup paperSize="9" scale="80" orientation="portrait" r:id="rId1"/>
  <headerFooter alignWithMargins="0"/>
  <rowBreaks count="1" manualBreakCount="1">
    <brk id="6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view="pageBreakPreview" zoomScale="115" zoomScaleNormal="100" zoomScaleSheetLayoutView="115" workbookViewId="0">
      <pane ySplit="2" topLeftCell="A3" activePane="bottomLeft" state="frozen"/>
      <selection sqref="A1:Y1"/>
      <selection pane="bottomLeft" activeCell="B45" sqref="B45"/>
    </sheetView>
  </sheetViews>
  <sheetFormatPr defaultRowHeight="13.5"/>
  <cols>
    <col min="1" max="1" width="15.1640625" style="312" customWidth="1"/>
    <col min="2" max="7" width="15.1640625" style="99" customWidth="1"/>
    <col min="8" max="8" width="15.1640625" style="239" customWidth="1"/>
    <col min="9" max="16384" width="9.33203125" style="99"/>
  </cols>
  <sheetData>
    <row r="1" spans="1:8" ht="38.25" customHeight="1">
      <c r="A1" s="543" t="s">
        <v>193</v>
      </c>
      <c r="B1" s="543"/>
      <c r="C1" s="543"/>
      <c r="D1" s="543"/>
      <c r="E1" s="543"/>
      <c r="F1" s="543"/>
      <c r="G1" s="543"/>
      <c r="H1" s="543"/>
    </row>
    <row r="2" spans="1:8" ht="82.5" customHeight="1">
      <c r="A2" s="229" t="s">
        <v>194</v>
      </c>
      <c r="B2" s="230" t="s">
        <v>195</v>
      </c>
      <c r="C2" s="231" t="s">
        <v>196</v>
      </c>
      <c r="D2" s="231" t="s">
        <v>197</v>
      </c>
      <c r="E2" s="231" t="s">
        <v>198</v>
      </c>
      <c r="F2" s="230" t="s">
        <v>88</v>
      </c>
      <c r="G2" s="230" t="s">
        <v>199</v>
      </c>
      <c r="H2" s="232" t="s">
        <v>200</v>
      </c>
    </row>
    <row r="3" spans="1:8" ht="22.5" customHeight="1">
      <c r="A3" s="233" t="s">
        <v>201</v>
      </c>
      <c r="B3" s="234">
        <v>262024</v>
      </c>
      <c r="C3" s="234">
        <v>34958</v>
      </c>
      <c r="D3" s="234">
        <v>6231</v>
      </c>
      <c r="E3" s="234">
        <v>81</v>
      </c>
      <c r="F3" s="120">
        <f t="shared" ref="F3:F37" si="0">SUM(C3:E3)</f>
        <v>41270</v>
      </c>
      <c r="G3" s="234">
        <v>102</v>
      </c>
      <c r="H3" s="235">
        <f t="shared" ref="H3:H34" si="1">F3/B3*100</f>
        <v>15.750465606204012</v>
      </c>
    </row>
    <row r="4" spans="1:8" ht="22.5" customHeight="1">
      <c r="A4" s="316">
        <v>60</v>
      </c>
      <c r="B4" s="120">
        <v>260629</v>
      </c>
      <c r="C4" s="120">
        <v>33391</v>
      </c>
      <c r="D4" s="120">
        <v>5905</v>
      </c>
      <c r="E4" s="120">
        <v>80</v>
      </c>
      <c r="F4" s="120">
        <f t="shared" si="0"/>
        <v>39376</v>
      </c>
      <c r="G4" s="120">
        <v>87</v>
      </c>
      <c r="H4" s="235">
        <f t="shared" si="1"/>
        <v>15.108065487723929</v>
      </c>
    </row>
    <row r="5" spans="1:8" ht="22.5" customHeight="1">
      <c r="A5" s="316">
        <v>61</v>
      </c>
      <c r="B5" s="120">
        <v>251822</v>
      </c>
      <c r="C5" s="120">
        <v>34232</v>
      </c>
      <c r="D5" s="120">
        <v>5614</v>
      </c>
      <c r="E5" s="120">
        <v>75</v>
      </c>
      <c r="F5" s="120">
        <f t="shared" si="0"/>
        <v>39921</v>
      </c>
      <c r="G5" s="120">
        <v>140</v>
      </c>
      <c r="H5" s="235">
        <f t="shared" si="1"/>
        <v>15.852864324800853</v>
      </c>
    </row>
    <row r="6" spans="1:8" ht="22.5" customHeight="1">
      <c r="A6" s="316">
        <v>62</v>
      </c>
      <c r="B6" s="120">
        <v>237310</v>
      </c>
      <c r="C6" s="120">
        <v>29111</v>
      </c>
      <c r="D6" s="120">
        <v>4645</v>
      </c>
      <c r="E6" s="120">
        <v>93</v>
      </c>
      <c r="F6" s="120">
        <f t="shared" si="0"/>
        <v>33849</v>
      </c>
      <c r="G6" s="120">
        <v>104</v>
      </c>
      <c r="H6" s="235">
        <f t="shared" si="1"/>
        <v>14.263621423454554</v>
      </c>
    </row>
    <row r="7" spans="1:8" ht="22.5" customHeight="1">
      <c r="A7" s="316">
        <v>63</v>
      </c>
      <c r="B7" s="120">
        <v>228425</v>
      </c>
      <c r="C7" s="120">
        <v>27164</v>
      </c>
      <c r="D7" s="120">
        <v>4209</v>
      </c>
      <c r="E7" s="120">
        <v>64</v>
      </c>
      <c r="F7" s="120">
        <f t="shared" si="0"/>
        <v>31437</v>
      </c>
      <c r="G7" s="120">
        <v>60</v>
      </c>
      <c r="H7" s="235">
        <f t="shared" si="1"/>
        <v>13.762504104191747</v>
      </c>
    </row>
    <row r="8" spans="1:8" ht="22.5" customHeight="1">
      <c r="A8" s="316" t="s">
        <v>74</v>
      </c>
      <c r="B8" s="120">
        <v>219624</v>
      </c>
      <c r="C8" s="120">
        <v>25364</v>
      </c>
      <c r="D8" s="120">
        <v>3864</v>
      </c>
      <c r="E8" s="120">
        <v>66</v>
      </c>
      <c r="F8" s="120">
        <f t="shared" si="0"/>
        <v>29294</v>
      </c>
      <c r="G8" s="120">
        <v>63</v>
      </c>
      <c r="H8" s="235">
        <f t="shared" si="1"/>
        <v>13.338250828689032</v>
      </c>
    </row>
    <row r="9" spans="1:8" ht="22.5" customHeight="1">
      <c r="A9" s="316">
        <v>2</v>
      </c>
      <c r="B9" s="120">
        <v>216420</v>
      </c>
      <c r="C9" s="120">
        <v>22184</v>
      </c>
      <c r="D9" s="120">
        <v>3557</v>
      </c>
      <c r="E9" s="120">
        <v>74</v>
      </c>
      <c r="F9" s="120">
        <f t="shared" si="0"/>
        <v>25815</v>
      </c>
      <c r="G9" s="120">
        <v>93</v>
      </c>
      <c r="H9" s="235">
        <f t="shared" si="1"/>
        <v>11.928195176046575</v>
      </c>
    </row>
    <row r="10" spans="1:8" ht="22.5" customHeight="1">
      <c r="A10" s="316">
        <v>3</v>
      </c>
      <c r="B10" s="120">
        <v>229139</v>
      </c>
      <c r="C10" s="120">
        <v>22799</v>
      </c>
      <c r="D10" s="120">
        <v>3475</v>
      </c>
      <c r="E10" s="120">
        <v>50</v>
      </c>
      <c r="F10" s="120">
        <f t="shared" si="0"/>
        <v>26324</v>
      </c>
      <c r="G10" s="120">
        <v>47</v>
      </c>
      <c r="H10" s="235">
        <f t="shared" si="1"/>
        <v>11.488223305504519</v>
      </c>
    </row>
    <row r="11" spans="1:8" ht="22.5" customHeight="1">
      <c r="A11" s="316">
        <v>4</v>
      </c>
      <c r="B11" s="120">
        <v>220988</v>
      </c>
      <c r="C11" s="120">
        <v>18782</v>
      </c>
      <c r="D11" s="120">
        <v>3249</v>
      </c>
      <c r="E11" s="120">
        <v>52</v>
      </c>
      <c r="F11" s="120">
        <f t="shared" si="0"/>
        <v>22083</v>
      </c>
      <c r="G11" s="120">
        <v>63</v>
      </c>
      <c r="H11" s="235">
        <f t="shared" si="1"/>
        <v>9.9928502905135126</v>
      </c>
    </row>
    <row r="12" spans="1:8" ht="22.5" customHeight="1">
      <c r="A12" s="316">
        <v>5</v>
      </c>
      <c r="B12" s="120">
        <v>219607</v>
      </c>
      <c r="C12" s="120">
        <v>19888</v>
      </c>
      <c r="D12" s="120">
        <v>3138</v>
      </c>
      <c r="E12" s="120">
        <v>36</v>
      </c>
      <c r="F12" s="120">
        <f t="shared" si="0"/>
        <v>23062</v>
      </c>
      <c r="G12" s="120">
        <v>27</v>
      </c>
      <c r="H12" s="235">
        <f t="shared" si="1"/>
        <v>10.501486746779474</v>
      </c>
    </row>
    <row r="13" spans="1:8" ht="22.5" customHeight="1">
      <c r="A13" s="316">
        <v>6</v>
      </c>
      <c r="B13" s="120">
        <v>215174</v>
      </c>
      <c r="C13" s="120">
        <v>19107</v>
      </c>
      <c r="D13" s="120">
        <v>2969</v>
      </c>
      <c r="E13" s="120">
        <v>43</v>
      </c>
      <c r="F13" s="120">
        <f t="shared" si="0"/>
        <v>22119</v>
      </c>
      <c r="G13" s="120">
        <v>54</v>
      </c>
      <c r="H13" s="235">
        <f t="shared" si="1"/>
        <v>10.279587682526699</v>
      </c>
    </row>
    <row r="14" spans="1:8" ht="22.5" customHeight="1">
      <c r="A14" s="316">
        <v>7</v>
      </c>
      <c r="B14" s="120">
        <v>212586</v>
      </c>
      <c r="C14" s="120">
        <v>16304</v>
      </c>
      <c r="D14" s="120">
        <v>2761</v>
      </c>
      <c r="E14" s="120">
        <v>110</v>
      </c>
      <c r="F14" s="120">
        <f t="shared" si="0"/>
        <v>19175</v>
      </c>
      <c r="G14" s="120">
        <v>71</v>
      </c>
      <c r="H14" s="235">
        <f t="shared" si="1"/>
        <v>9.0198790136697617</v>
      </c>
    </row>
    <row r="15" spans="1:8" ht="22.5" customHeight="1">
      <c r="A15" s="316">
        <v>8</v>
      </c>
      <c r="B15" s="120">
        <v>209520</v>
      </c>
      <c r="C15" s="120">
        <v>15958</v>
      </c>
      <c r="D15" s="120">
        <v>2520</v>
      </c>
      <c r="E15" s="120">
        <v>34</v>
      </c>
      <c r="F15" s="120">
        <f t="shared" si="0"/>
        <v>18512</v>
      </c>
      <c r="G15" s="120">
        <v>32</v>
      </c>
      <c r="H15" s="235">
        <f t="shared" si="1"/>
        <v>8.8354333715158457</v>
      </c>
    </row>
    <row r="16" spans="1:8" ht="22.5" customHeight="1">
      <c r="A16" s="316">
        <v>9</v>
      </c>
      <c r="B16" s="120">
        <v>214819</v>
      </c>
      <c r="C16" s="120">
        <v>14626</v>
      </c>
      <c r="D16" s="120">
        <v>2087</v>
      </c>
      <c r="E16" s="120">
        <v>29</v>
      </c>
      <c r="F16" s="120">
        <f t="shared" si="0"/>
        <v>16742</v>
      </c>
      <c r="G16" s="120">
        <v>40</v>
      </c>
      <c r="H16" s="235">
        <f t="shared" si="1"/>
        <v>7.7935378155563519</v>
      </c>
    </row>
    <row r="17" spans="1:8" ht="22.5" customHeight="1">
      <c r="A17" s="316">
        <v>10</v>
      </c>
      <c r="B17" s="120">
        <v>206138</v>
      </c>
      <c r="C17" s="120">
        <v>13514</v>
      </c>
      <c r="D17" s="120">
        <v>1993</v>
      </c>
      <c r="E17" s="120">
        <v>22</v>
      </c>
      <c r="F17" s="120">
        <f t="shared" si="0"/>
        <v>15529</v>
      </c>
      <c r="G17" s="120">
        <v>20</v>
      </c>
      <c r="H17" s="235">
        <f t="shared" si="1"/>
        <v>7.533302932986639</v>
      </c>
    </row>
    <row r="18" spans="1:8" ht="22.5" customHeight="1">
      <c r="A18" s="316">
        <v>11</v>
      </c>
      <c r="B18" s="120">
        <v>191432</v>
      </c>
      <c r="C18" s="120">
        <v>13143</v>
      </c>
      <c r="D18" s="120">
        <v>1677</v>
      </c>
      <c r="E18" s="120">
        <v>12</v>
      </c>
      <c r="F18" s="120">
        <f t="shared" si="0"/>
        <v>14832</v>
      </c>
      <c r="G18" s="120">
        <v>58</v>
      </c>
      <c r="H18" s="235">
        <f t="shared" si="1"/>
        <v>7.7479209327594125</v>
      </c>
    </row>
    <row r="19" spans="1:8" ht="22.5" customHeight="1">
      <c r="A19" s="316">
        <v>12</v>
      </c>
      <c r="B19" s="120">
        <v>187323</v>
      </c>
      <c r="C19" s="120">
        <v>10610</v>
      </c>
      <c r="D19" s="120">
        <v>1421</v>
      </c>
      <c r="E19" s="120">
        <v>22</v>
      </c>
      <c r="F19" s="120">
        <f t="shared" si="0"/>
        <v>12053</v>
      </c>
      <c r="G19" s="120">
        <v>24</v>
      </c>
      <c r="H19" s="235">
        <f t="shared" si="1"/>
        <v>6.4343406842726196</v>
      </c>
    </row>
    <row r="20" spans="1:8" ht="22.5" customHeight="1">
      <c r="A20" s="316">
        <v>13</v>
      </c>
      <c r="B20" s="120">
        <v>191707</v>
      </c>
      <c r="C20" s="120">
        <v>9880</v>
      </c>
      <c r="D20" s="120">
        <v>1375</v>
      </c>
      <c r="E20" s="120">
        <v>21</v>
      </c>
      <c r="F20" s="120">
        <f t="shared" si="0"/>
        <v>11276</v>
      </c>
      <c r="G20" s="120">
        <v>14</v>
      </c>
      <c r="H20" s="235">
        <f t="shared" si="1"/>
        <v>5.8818926799751701</v>
      </c>
    </row>
    <row r="21" spans="1:8" ht="22.5" customHeight="1">
      <c r="A21" s="316">
        <v>14</v>
      </c>
      <c r="B21" s="120">
        <v>190946</v>
      </c>
      <c r="C21" s="120">
        <v>8170</v>
      </c>
      <c r="D21" s="120">
        <v>1120</v>
      </c>
      <c r="E21" s="120">
        <v>20</v>
      </c>
      <c r="F21" s="120">
        <f t="shared" si="0"/>
        <v>9310</v>
      </c>
      <c r="G21" s="120">
        <v>9</v>
      </c>
      <c r="H21" s="235">
        <f t="shared" si="1"/>
        <v>4.8757240266881743</v>
      </c>
    </row>
    <row r="22" spans="1:8" ht="22.5" customHeight="1">
      <c r="A22" s="316">
        <v>15</v>
      </c>
      <c r="B22" s="120">
        <v>183961</v>
      </c>
      <c r="C22" s="120">
        <v>6380</v>
      </c>
      <c r="D22" s="120">
        <v>912</v>
      </c>
      <c r="E22" s="120">
        <v>12</v>
      </c>
      <c r="F22" s="120">
        <f t="shared" si="0"/>
        <v>7304</v>
      </c>
      <c r="G22" s="120">
        <v>8</v>
      </c>
      <c r="H22" s="235">
        <f t="shared" si="1"/>
        <v>3.9704067710003752</v>
      </c>
    </row>
    <row r="23" spans="1:8" ht="22.5" customHeight="1">
      <c r="A23" s="316">
        <v>16</v>
      </c>
      <c r="B23" s="120">
        <v>202885</v>
      </c>
      <c r="C23" s="120">
        <v>6279</v>
      </c>
      <c r="D23" s="120">
        <v>827</v>
      </c>
      <c r="E23" s="120">
        <v>7</v>
      </c>
      <c r="F23" s="120">
        <f t="shared" si="0"/>
        <v>7113</v>
      </c>
      <c r="G23" s="120">
        <v>8</v>
      </c>
      <c r="H23" s="235">
        <f t="shared" si="1"/>
        <v>3.5059270029819851</v>
      </c>
    </row>
    <row r="24" spans="1:8" ht="22.5" customHeight="1">
      <c r="A24" s="316">
        <v>17</v>
      </c>
      <c r="B24" s="120">
        <v>196841</v>
      </c>
      <c r="C24" s="120">
        <v>5245</v>
      </c>
      <c r="D24" s="120">
        <v>713</v>
      </c>
      <c r="E24" s="120">
        <v>14</v>
      </c>
      <c r="F24" s="120">
        <f t="shared" si="0"/>
        <v>5972</v>
      </c>
      <c r="G24" s="120">
        <v>7</v>
      </c>
      <c r="H24" s="235">
        <f t="shared" si="1"/>
        <v>3.0339207786995597</v>
      </c>
    </row>
    <row r="25" spans="1:8" ht="22.5" customHeight="1">
      <c r="A25" s="316">
        <v>18</v>
      </c>
      <c r="B25" s="120">
        <v>225183</v>
      </c>
      <c r="C25" s="120">
        <v>5167</v>
      </c>
      <c r="D25" s="120">
        <v>729</v>
      </c>
      <c r="E25" s="120">
        <v>12</v>
      </c>
      <c r="F25" s="120">
        <f t="shared" si="0"/>
        <v>5908</v>
      </c>
      <c r="G25" s="120">
        <v>10</v>
      </c>
      <c r="H25" s="235">
        <f t="shared" si="1"/>
        <v>2.6236438807547642</v>
      </c>
    </row>
    <row r="26" spans="1:8" ht="22.5" customHeight="1">
      <c r="A26" s="316">
        <v>19</v>
      </c>
      <c r="B26" s="120">
        <v>224651</v>
      </c>
      <c r="C26" s="120">
        <v>4637</v>
      </c>
      <c r="D26" s="120">
        <v>620</v>
      </c>
      <c r="E26" s="120">
        <v>7</v>
      </c>
      <c r="F26" s="120">
        <f t="shared" si="0"/>
        <v>5264</v>
      </c>
      <c r="G26" s="120">
        <v>7</v>
      </c>
      <c r="H26" s="235">
        <f t="shared" si="1"/>
        <v>2.3431901037609446</v>
      </c>
    </row>
    <row r="27" spans="1:8" ht="22.5" customHeight="1">
      <c r="A27" s="316">
        <v>20</v>
      </c>
      <c r="B27" s="120">
        <v>244993</v>
      </c>
      <c r="C27" s="120">
        <v>4146</v>
      </c>
      <c r="D27" s="120">
        <v>592</v>
      </c>
      <c r="E27" s="120">
        <v>14</v>
      </c>
      <c r="F27" s="120">
        <f t="shared" si="0"/>
        <v>4752</v>
      </c>
      <c r="G27" s="120">
        <v>4</v>
      </c>
      <c r="H27" s="235">
        <f t="shared" si="1"/>
        <v>1.9396472552277004</v>
      </c>
    </row>
    <row r="28" spans="1:8" ht="22.5" customHeight="1">
      <c r="A28" s="316">
        <v>21</v>
      </c>
      <c r="B28" s="120">
        <v>213784</v>
      </c>
      <c r="C28" s="120">
        <v>3951</v>
      </c>
      <c r="D28" s="120">
        <v>494</v>
      </c>
      <c r="E28" s="120">
        <v>10</v>
      </c>
      <c r="F28" s="120">
        <f t="shared" si="0"/>
        <v>4455</v>
      </c>
      <c r="G28" s="120">
        <v>4</v>
      </c>
      <c r="H28" s="235">
        <f t="shared" si="1"/>
        <v>2.0838790554952662</v>
      </c>
    </row>
    <row r="29" spans="1:8" s="149" customFormat="1" ht="22.5" customHeight="1">
      <c r="A29" s="314">
        <v>22</v>
      </c>
      <c r="B29" s="129">
        <v>243636</v>
      </c>
      <c r="C29" s="129">
        <v>3445</v>
      </c>
      <c r="D29" s="129">
        <v>459</v>
      </c>
      <c r="E29" s="129">
        <v>11</v>
      </c>
      <c r="F29" s="129">
        <f t="shared" si="0"/>
        <v>3915</v>
      </c>
      <c r="G29" s="129">
        <v>9</v>
      </c>
      <c r="H29" s="236">
        <f t="shared" si="1"/>
        <v>1.6069053834408709</v>
      </c>
    </row>
    <row r="30" spans="1:8" s="149" customFormat="1" ht="22.5" customHeight="1">
      <c r="A30" s="314">
        <v>23</v>
      </c>
      <c r="B30" s="129">
        <v>234477</v>
      </c>
      <c r="C30" s="129">
        <v>2843</v>
      </c>
      <c r="D30" s="129">
        <v>378</v>
      </c>
      <c r="E30" s="129">
        <v>14</v>
      </c>
      <c r="F30" s="129">
        <f t="shared" si="0"/>
        <v>3235</v>
      </c>
      <c r="G30" s="129">
        <v>6</v>
      </c>
      <c r="H30" s="236">
        <f t="shared" si="1"/>
        <v>1.3796662359207938</v>
      </c>
    </row>
    <row r="31" spans="1:8" s="149" customFormat="1" ht="22.5" customHeight="1">
      <c r="A31" s="314">
        <v>24</v>
      </c>
      <c r="B31" s="129">
        <v>235923</v>
      </c>
      <c r="C31" s="129">
        <v>2633</v>
      </c>
      <c r="D31" s="129">
        <v>324</v>
      </c>
      <c r="E31" s="129">
        <v>8</v>
      </c>
      <c r="F31" s="129">
        <f t="shared" si="0"/>
        <v>2965</v>
      </c>
      <c r="G31" s="129">
        <v>7</v>
      </c>
      <c r="H31" s="236">
        <f t="shared" si="1"/>
        <v>1.2567659787303485</v>
      </c>
    </row>
    <row r="32" spans="1:8" s="149" customFormat="1" ht="22.5" customHeight="1">
      <c r="A32" s="314">
        <v>25</v>
      </c>
      <c r="B32" s="129">
        <v>243740</v>
      </c>
      <c r="C32" s="129">
        <v>2186</v>
      </c>
      <c r="D32" s="129">
        <v>295</v>
      </c>
      <c r="E32" s="129">
        <v>12</v>
      </c>
      <c r="F32" s="129">
        <f t="shared" si="0"/>
        <v>2493</v>
      </c>
      <c r="G32" s="129">
        <v>5</v>
      </c>
      <c r="H32" s="236">
        <f t="shared" si="1"/>
        <v>1.0228111922540413</v>
      </c>
    </row>
    <row r="33" spans="1:9" s="149" customFormat="1" ht="22.5" customHeight="1">
      <c r="A33" s="314">
        <v>26</v>
      </c>
      <c r="B33" s="129">
        <v>251730</v>
      </c>
      <c r="C33" s="129">
        <v>1967</v>
      </c>
      <c r="D33" s="129">
        <v>246</v>
      </c>
      <c r="E33" s="129">
        <v>12</v>
      </c>
      <c r="F33" s="129">
        <f t="shared" si="0"/>
        <v>2225</v>
      </c>
      <c r="G33" s="129">
        <v>1</v>
      </c>
      <c r="H33" s="236">
        <f t="shared" si="1"/>
        <v>0.88388352600007947</v>
      </c>
    </row>
    <row r="34" spans="1:9" s="149" customFormat="1" ht="22.5" customHeight="1">
      <c r="A34" s="314">
        <v>27</v>
      </c>
      <c r="B34" s="129">
        <v>249759</v>
      </c>
      <c r="C34" s="129">
        <v>1691</v>
      </c>
      <c r="D34" s="129">
        <v>229</v>
      </c>
      <c r="E34" s="129">
        <v>15</v>
      </c>
      <c r="F34" s="129">
        <f t="shared" si="0"/>
        <v>1935</v>
      </c>
      <c r="G34" s="129">
        <v>3</v>
      </c>
      <c r="H34" s="236">
        <f t="shared" si="1"/>
        <v>0.77474685596915427</v>
      </c>
    </row>
    <row r="35" spans="1:9" s="149" customFormat="1" ht="22.5" customHeight="1">
      <c r="A35" s="237">
        <v>28</v>
      </c>
      <c r="B35" s="129" t="s">
        <v>427</v>
      </c>
      <c r="C35" s="315">
        <v>1573</v>
      </c>
      <c r="D35" s="315">
        <v>221</v>
      </c>
      <c r="E35" s="315">
        <v>13</v>
      </c>
      <c r="F35" s="315">
        <f t="shared" si="0"/>
        <v>1807</v>
      </c>
      <c r="G35" s="315">
        <v>2</v>
      </c>
      <c r="H35" s="236" t="s">
        <v>425</v>
      </c>
      <c r="I35" s="238"/>
    </row>
    <row r="36" spans="1:9" s="149" customFormat="1" ht="22.5" customHeight="1">
      <c r="A36" s="237">
        <v>29</v>
      </c>
      <c r="B36" s="129" t="s">
        <v>426</v>
      </c>
      <c r="C36" s="129">
        <v>1456</v>
      </c>
      <c r="D36" s="129">
        <v>219</v>
      </c>
      <c r="E36" s="129">
        <v>9</v>
      </c>
      <c r="F36" s="129">
        <f t="shared" si="0"/>
        <v>1684</v>
      </c>
      <c r="G36" s="129">
        <v>4</v>
      </c>
      <c r="H36" s="236" t="s">
        <v>425</v>
      </c>
    </row>
    <row r="37" spans="1:9" s="149" customFormat="1" ht="22.5" customHeight="1">
      <c r="A37" s="336">
        <v>30</v>
      </c>
      <c r="B37" s="135" t="s">
        <v>424</v>
      </c>
      <c r="C37" s="135">
        <v>1161</v>
      </c>
      <c r="D37" s="135">
        <v>195</v>
      </c>
      <c r="E37" s="135">
        <v>10</v>
      </c>
      <c r="F37" s="135">
        <f t="shared" si="0"/>
        <v>1366</v>
      </c>
      <c r="G37" s="135">
        <v>3</v>
      </c>
      <c r="H37" s="335" t="s">
        <v>423</v>
      </c>
    </row>
    <row r="38" spans="1:9" ht="23.1" customHeight="1">
      <c r="A38" s="544" t="s">
        <v>202</v>
      </c>
      <c r="B38" s="544"/>
      <c r="C38" s="544"/>
      <c r="D38" s="544"/>
      <c r="E38" s="544"/>
      <c r="F38" s="544"/>
      <c r="G38" s="544"/>
      <c r="H38" s="544"/>
    </row>
    <row r="39" spans="1:9" ht="13.5" customHeight="1">
      <c r="A39" s="324" t="s">
        <v>422</v>
      </c>
      <c r="B39" s="313" t="s">
        <v>421</v>
      </c>
      <c r="C39" s="313"/>
      <c r="D39" s="313"/>
      <c r="E39" s="313"/>
      <c r="F39" s="313"/>
      <c r="G39" s="313"/>
      <c r="H39" s="313"/>
    </row>
    <row r="40" spans="1:9" ht="13.5" customHeight="1">
      <c r="A40" s="320" t="s">
        <v>420</v>
      </c>
      <c r="B40" s="313" t="s">
        <v>419</v>
      </c>
      <c r="C40" s="313"/>
      <c r="D40" s="313"/>
      <c r="E40" s="313"/>
      <c r="F40" s="313"/>
      <c r="G40" s="313"/>
      <c r="H40" s="313"/>
    </row>
    <row r="41" spans="1:9" ht="13.5" customHeight="1">
      <c r="A41" s="320" t="s">
        <v>418</v>
      </c>
      <c r="B41" s="545" t="s">
        <v>417</v>
      </c>
      <c r="C41" s="545"/>
      <c r="D41" s="545"/>
      <c r="E41" s="545"/>
      <c r="F41" s="545"/>
      <c r="G41" s="545"/>
      <c r="H41" s="545"/>
    </row>
    <row r="42" spans="1:9" ht="13.5" customHeight="1">
      <c r="A42" s="324"/>
      <c r="B42" s="545"/>
      <c r="C42" s="545"/>
      <c r="D42" s="545"/>
      <c r="E42" s="545"/>
      <c r="F42" s="545"/>
      <c r="G42" s="545"/>
      <c r="H42" s="545"/>
    </row>
    <row r="43" spans="1:9">
      <c r="A43" s="334"/>
      <c r="B43" s="333"/>
      <c r="C43" s="333"/>
      <c r="D43" s="333"/>
      <c r="E43" s="333"/>
      <c r="F43" s="333"/>
      <c r="G43" s="333"/>
      <c r="H43" s="333"/>
    </row>
  </sheetData>
  <mergeCells count="3">
    <mergeCell ref="A1:H1"/>
    <mergeCell ref="A38:H38"/>
    <mergeCell ref="B41:H42"/>
  </mergeCells>
  <phoneticPr fontId="6"/>
  <pageMargins left="0.78740157480314965" right="0.47244094488188981" top="0.82677165354330717" bottom="0.98425196850393704"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7"/>
  <sheetViews>
    <sheetView showGridLines="0" view="pageBreakPreview" zoomScale="70" zoomScaleNormal="100" zoomScaleSheetLayoutView="70" workbookViewId="0">
      <selection activeCell="U33" sqref="U33"/>
    </sheetView>
  </sheetViews>
  <sheetFormatPr defaultRowHeight="11.25"/>
  <cols>
    <col min="1" max="1" width="3.5" customWidth="1"/>
    <col min="2" max="2" width="50.6640625" customWidth="1"/>
    <col min="3" max="18" width="15" customWidth="1"/>
  </cols>
  <sheetData>
    <row r="1" spans="1:18">
      <c r="A1" s="546">
        <v>43101</v>
      </c>
      <c r="B1" s="546"/>
      <c r="C1" s="546"/>
      <c r="D1" s="546"/>
      <c r="E1" s="546"/>
      <c r="F1" s="546"/>
      <c r="G1" s="546"/>
      <c r="H1" s="546"/>
      <c r="I1" s="546"/>
      <c r="J1" s="546"/>
      <c r="K1" s="546"/>
      <c r="L1" s="546"/>
      <c r="M1" s="546"/>
      <c r="N1" s="546"/>
      <c r="O1" s="546"/>
      <c r="P1" s="546"/>
      <c r="Q1" s="546"/>
      <c r="R1" s="408"/>
    </row>
    <row r="2" spans="1:18" ht="12" thickBot="1">
      <c r="A2" s="547"/>
      <c r="B2" s="547"/>
      <c r="C2" s="547"/>
      <c r="D2" s="547"/>
      <c r="E2" s="547"/>
      <c r="F2" s="547"/>
      <c r="G2" s="547"/>
      <c r="H2" s="547"/>
      <c r="I2" s="547"/>
      <c r="J2" s="547"/>
      <c r="K2" s="547"/>
      <c r="L2" s="547"/>
      <c r="M2" s="547"/>
      <c r="N2" s="547"/>
      <c r="O2" s="547"/>
      <c r="P2" s="547"/>
      <c r="Q2" s="547"/>
      <c r="R2" s="414" t="s">
        <v>356</v>
      </c>
    </row>
    <row r="3" spans="1:18">
      <c r="A3" s="413"/>
      <c r="B3" s="412" t="s">
        <v>357</v>
      </c>
      <c r="C3" s="411">
        <v>1</v>
      </c>
      <c r="D3" s="410">
        <v>2</v>
      </c>
      <c r="E3" s="410">
        <v>3</v>
      </c>
      <c r="F3" s="410">
        <v>4</v>
      </c>
      <c r="G3" s="409">
        <v>5</v>
      </c>
      <c r="H3" s="408" t="s">
        <v>358</v>
      </c>
      <c r="I3" s="408"/>
      <c r="J3" s="408"/>
      <c r="K3" s="407"/>
      <c r="L3" s="407"/>
      <c r="M3" s="407"/>
      <c r="N3" s="407"/>
      <c r="O3" s="407"/>
      <c r="P3" s="406"/>
      <c r="Q3" s="405"/>
      <c r="R3" s="404"/>
    </row>
    <row r="4" spans="1:18" ht="90" customHeight="1" thickBot="1">
      <c r="A4" s="403" t="s">
        <v>359</v>
      </c>
      <c r="B4" s="402"/>
      <c r="C4" s="401" t="s">
        <v>360</v>
      </c>
      <c r="D4" s="400" t="s">
        <v>361</v>
      </c>
      <c r="E4" s="400" t="s">
        <v>362</v>
      </c>
      <c r="F4" s="400" t="s">
        <v>363</v>
      </c>
      <c r="G4" s="399" t="s">
        <v>364</v>
      </c>
      <c r="H4" s="398" t="s">
        <v>365</v>
      </c>
      <c r="I4" s="397" t="s">
        <v>366</v>
      </c>
      <c r="J4" s="396" t="s">
        <v>367</v>
      </c>
      <c r="K4" s="391"/>
      <c r="L4" s="395"/>
      <c r="M4" s="394"/>
      <c r="N4" s="393"/>
      <c r="O4" s="392"/>
      <c r="P4" s="391"/>
      <c r="Q4" s="390"/>
      <c r="R4" s="389"/>
    </row>
    <row r="5" spans="1:18">
      <c r="A5" s="381"/>
      <c r="B5" s="369"/>
      <c r="C5" s="368"/>
      <c r="D5" s="365"/>
      <c r="E5" s="365"/>
      <c r="F5" s="365"/>
      <c r="G5" s="367"/>
      <c r="H5" s="366">
        <f t="shared" ref="H5:H36" si="0">I5+J5+M5+P5</f>
        <v>2</v>
      </c>
      <c r="I5" s="365">
        <v>0</v>
      </c>
      <c r="J5" s="365">
        <v>2</v>
      </c>
      <c r="K5" s="365">
        <v>0</v>
      </c>
      <c r="L5" s="365">
        <v>0</v>
      </c>
      <c r="M5" s="365">
        <f t="shared" ref="M5:M36" si="1">K5+L5</f>
        <v>0</v>
      </c>
      <c r="N5" s="365">
        <v>0</v>
      </c>
      <c r="O5" s="365">
        <v>0</v>
      </c>
      <c r="P5" s="364">
        <f t="shared" ref="P5:P36" si="2">N5+O5</f>
        <v>0</v>
      </c>
      <c r="Q5" s="363">
        <f t="shared" ref="Q5:Q44" si="3">SUM(J5,M5,P5)</f>
        <v>2</v>
      </c>
      <c r="R5" s="362">
        <v>1</v>
      </c>
    </row>
    <row r="6" spans="1:18">
      <c r="A6" s="379"/>
      <c r="B6" s="378"/>
      <c r="C6" s="377">
        <v>383</v>
      </c>
      <c r="D6" s="374">
        <v>6974</v>
      </c>
      <c r="E6" s="374">
        <v>255</v>
      </c>
      <c r="F6" s="374">
        <v>3630</v>
      </c>
      <c r="G6" s="376">
        <v>1</v>
      </c>
      <c r="H6" s="375">
        <f t="shared" si="0"/>
        <v>9</v>
      </c>
      <c r="I6" s="374">
        <v>2</v>
      </c>
      <c r="J6" s="374">
        <v>6</v>
      </c>
      <c r="K6" s="374">
        <v>1</v>
      </c>
      <c r="L6" s="374">
        <v>0</v>
      </c>
      <c r="M6" s="374">
        <f t="shared" si="1"/>
        <v>1</v>
      </c>
      <c r="N6" s="374">
        <v>0</v>
      </c>
      <c r="O6" s="374">
        <v>0</v>
      </c>
      <c r="P6" s="373">
        <f t="shared" si="2"/>
        <v>0</v>
      </c>
      <c r="Q6" s="372">
        <f t="shared" si="3"/>
        <v>7</v>
      </c>
      <c r="R6" s="371">
        <v>0</v>
      </c>
    </row>
    <row r="7" spans="1:18">
      <c r="A7" s="370"/>
      <c r="B7" s="369"/>
      <c r="C7" s="368"/>
      <c r="D7" s="365"/>
      <c r="E7" s="365"/>
      <c r="F7" s="365"/>
      <c r="G7" s="367"/>
      <c r="H7" s="366">
        <f t="shared" si="0"/>
        <v>6</v>
      </c>
      <c r="I7" s="365">
        <v>0</v>
      </c>
      <c r="J7" s="365">
        <v>4</v>
      </c>
      <c r="K7" s="365">
        <v>0</v>
      </c>
      <c r="L7" s="365">
        <v>1</v>
      </c>
      <c r="M7" s="365">
        <f t="shared" si="1"/>
        <v>1</v>
      </c>
      <c r="N7" s="365">
        <v>0</v>
      </c>
      <c r="O7" s="365">
        <v>1</v>
      </c>
      <c r="P7" s="364">
        <f t="shared" si="2"/>
        <v>1</v>
      </c>
      <c r="Q7" s="363">
        <f t="shared" si="3"/>
        <v>6</v>
      </c>
      <c r="R7" s="362">
        <v>0</v>
      </c>
    </row>
    <row r="8" spans="1:18">
      <c r="A8" s="379"/>
      <c r="B8" s="378"/>
      <c r="C8" s="377">
        <v>1752</v>
      </c>
      <c r="D8" s="374">
        <v>33689</v>
      </c>
      <c r="E8" s="374">
        <v>1176</v>
      </c>
      <c r="F8" s="374">
        <v>18548</v>
      </c>
      <c r="G8" s="376">
        <v>2</v>
      </c>
      <c r="H8" s="375">
        <f t="shared" si="0"/>
        <v>25</v>
      </c>
      <c r="I8" s="374">
        <v>6</v>
      </c>
      <c r="J8" s="374">
        <v>16</v>
      </c>
      <c r="K8" s="374">
        <v>0</v>
      </c>
      <c r="L8" s="374">
        <v>3</v>
      </c>
      <c r="M8" s="374">
        <f t="shared" si="1"/>
        <v>3</v>
      </c>
      <c r="N8" s="374">
        <v>0</v>
      </c>
      <c r="O8" s="374">
        <v>0</v>
      </c>
      <c r="P8" s="373">
        <f t="shared" si="2"/>
        <v>0</v>
      </c>
      <c r="Q8" s="372">
        <f t="shared" si="3"/>
        <v>19</v>
      </c>
      <c r="R8" s="371">
        <v>0</v>
      </c>
    </row>
    <row r="9" spans="1:18">
      <c r="A9" s="370"/>
      <c r="B9" s="369"/>
      <c r="C9" s="368"/>
      <c r="D9" s="365"/>
      <c r="E9" s="365"/>
      <c r="F9" s="365"/>
      <c r="G9" s="367"/>
      <c r="H9" s="366">
        <f t="shared" si="0"/>
        <v>5</v>
      </c>
      <c r="I9" s="365">
        <v>1</v>
      </c>
      <c r="J9" s="365">
        <v>1</v>
      </c>
      <c r="K9" s="365">
        <v>0</v>
      </c>
      <c r="L9" s="365">
        <v>1</v>
      </c>
      <c r="M9" s="365">
        <f t="shared" si="1"/>
        <v>1</v>
      </c>
      <c r="N9" s="365">
        <v>0</v>
      </c>
      <c r="O9" s="365">
        <v>2</v>
      </c>
      <c r="P9" s="364">
        <f t="shared" si="2"/>
        <v>2</v>
      </c>
      <c r="Q9" s="363">
        <f t="shared" si="3"/>
        <v>4</v>
      </c>
      <c r="R9" s="362">
        <v>1</v>
      </c>
    </row>
    <row r="10" spans="1:18">
      <c r="A10" s="379"/>
      <c r="B10" s="378"/>
      <c r="C10" s="377">
        <v>870</v>
      </c>
      <c r="D10" s="374">
        <v>7958</v>
      </c>
      <c r="E10" s="374">
        <v>465</v>
      </c>
      <c r="F10" s="374">
        <v>4140</v>
      </c>
      <c r="G10" s="376">
        <v>0</v>
      </c>
      <c r="H10" s="375">
        <f t="shared" si="0"/>
        <v>6</v>
      </c>
      <c r="I10" s="374">
        <v>2</v>
      </c>
      <c r="J10" s="374">
        <v>4</v>
      </c>
      <c r="K10" s="374">
        <v>0</v>
      </c>
      <c r="L10" s="374">
        <v>0</v>
      </c>
      <c r="M10" s="374">
        <f t="shared" si="1"/>
        <v>0</v>
      </c>
      <c r="N10" s="374">
        <v>0</v>
      </c>
      <c r="O10" s="374">
        <v>0</v>
      </c>
      <c r="P10" s="373">
        <f t="shared" si="2"/>
        <v>0</v>
      </c>
      <c r="Q10" s="372">
        <f t="shared" si="3"/>
        <v>4</v>
      </c>
      <c r="R10" s="371">
        <v>0</v>
      </c>
    </row>
    <row r="11" spans="1:18">
      <c r="A11" s="370"/>
      <c r="B11" s="369"/>
      <c r="C11" s="368"/>
      <c r="D11" s="365"/>
      <c r="E11" s="365"/>
      <c r="F11" s="365"/>
      <c r="G11" s="367"/>
      <c r="H11" s="366">
        <f t="shared" si="0"/>
        <v>4</v>
      </c>
      <c r="I11" s="365">
        <v>2</v>
      </c>
      <c r="J11" s="365">
        <v>0</v>
      </c>
      <c r="K11" s="365">
        <v>1</v>
      </c>
      <c r="L11" s="365">
        <v>1</v>
      </c>
      <c r="M11" s="365">
        <f t="shared" si="1"/>
        <v>2</v>
      </c>
      <c r="N11" s="365">
        <v>0</v>
      </c>
      <c r="O11" s="365">
        <v>0</v>
      </c>
      <c r="P11" s="364">
        <f t="shared" si="2"/>
        <v>0</v>
      </c>
      <c r="Q11" s="363">
        <f t="shared" si="3"/>
        <v>2</v>
      </c>
      <c r="R11" s="362">
        <v>0</v>
      </c>
    </row>
    <row r="12" spans="1:18">
      <c r="A12" s="379"/>
      <c r="B12" s="378"/>
      <c r="C12" s="377">
        <v>242</v>
      </c>
      <c r="D12" s="374">
        <v>4862</v>
      </c>
      <c r="E12" s="374">
        <v>161</v>
      </c>
      <c r="F12" s="374">
        <v>2814</v>
      </c>
      <c r="G12" s="376">
        <v>0</v>
      </c>
      <c r="H12" s="375">
        <f t="shared" si="0"/>
        <v>20</v>
      </c>
      <c r="I12" s="374">
        <v>1</v>
      </c>
      <c r="J12" s="374">
        <v>19</v>
      </c>
      <c r="K12" s="374">
        <v>0</v>
      </c>
      <c r="L12" s="374">
        <v>0</v>
      </c>
      <c r="M12" s="374">
        <f t="shared" si="1"/>
        <v>0</v>
      </c>
      <c r="N12" s="374">
        <v>0</v>
      </c>
      <c r="O12" s="374">
        <v>0</v>
      </c>
      <c r="P12" s="373">
        <f t="shared" si="2"/>
        <v>0</v>
      </c>
      <c r="Q12" s="372">
        <f t="shared" si="3"/>
        <v>19</v>
      </c>
      <c r="R12" s="371">
        <v>0</v>
      </c>
    </row>
    <row r="13" spans="1:18">
      <c r="A13" s="370"/>
      <c r="B13" s="369"/>
      <c r="C13" s="368"/>
      <c r="D13" s="365"/>
      <c r="E13" s="365"/>
      <c r="F13" s="365"/>
      <c r="G13" s="367"/>
      <c r="H13" s="366">
        <f t="shared" si="0"/>
        <v>12</v>
      </c>
      <c r="I13" s="365">
        <v>2</v>
      </c>
      <c r="J13" s="365">
        <v>3</v>
      </c>
      <c r="K13" s="365">
        <v>1</v>
      </c>
      <c r="L13" s="365">
        <v>3</v>
      </c>
      <c r="M13" s="365">
        <f t="shared" si="1"/>
        <v>4</v>
      </c>
      <c r="N13" s="365">
        <v>0</v>
      </c>
      <c r="O13" s="365">
        <v>3</v>
      </c>
      <c r="P13" s="364">
        <f t="shared" si="2"/>
        <v>3</v>
      </c>
      <c r="Q13" s="363">
        <f t="shared" si="3"/>
        <v>10</v>
      </c>
      <c r="R13" s="362">
        <v>2</v>
      </c>
    </row>
    <row r="14" spans="1:18">
      <c r="A14" s="379"/>
      <c r="B14" s="378"/>
      <c r="C14" s="377">
        <v>628</v>
      </c>
      <c r="D14" s="374">
        <v>7351</v>
      </c>
      <c r="E14" s="374">
        <v>279</v>
      </c>
      <c r="F14" s="374">
        <v>4042</v>
      </c>
      <c r="G14" s="376">
        <v>3</v>
      </c>
      <c r="H14" s="375">
        <f t="shared" si="0"/>
        <v>59</v>
      </c>
      <c r="I14" s="374">
        <v>3</v>
      </c>
      <c r="J14" s="374">
        <v>38</v>
      </c>
      <c r="K14" s="374">
        <v>10</v>
      </c>
      <c r="L14" s="374">
        <v>8</v>
      </c>
      <c r="M14" s="374">
        <f t="shared" si="1"/>
        <v>18</v>
      </c>
      <c r="N14" s="374">
        <v>0</v>
      </c>
      <c r="O14" s="374">
        <v>0</v>
      </c>
      <c r="P14" s="373">
        <f t="shared" si="2"/>
        <v>0</v>
      </c>
      <c r="Q14" s="372">
        <f t="shared" si="3"/>
        <v>56</v>
      </c>
      <c r="R14" s="371">
        <v>0</v>
      </c>
    </row>
    <row r="15" spans="1:18">
      <c r="A15" s="370"/>
      <c r="B15" s="369"/>
      <c r="C15" s="368"/>
      <c r="D15" s="365"/>
      <c r="E15" s="365"/>
      <c r="F15" s="365"/>
      <c r="G15" s="367"/>
      <c r="H15" s="366">
        <f t="shared" si="0"/>
        <v>9</v>
      </c>
      <c r="I15" s="365">
        <v>1</v>
      </c>
      <c r="J15" s="365">
        <v>2</v>
      </c>
      <c r="K15" s="365">
        <v>1</v>
      </c>
      <c r="L15" s="365">
        <v>1</v>
      </c>
      <c r="M15" s="365">
        <f t="shared" si="1"/>
        <v>2</v>
      </c>
      <c r="N15" s="365">
        <v>0</v>
      </c>
      <c r="O15" s="365">
        <v>4</v>
      </c>
      <c r="P15" s="364">
        <f t="shared" si="2"/>
        <v>4</v>
      </c>
      <c r="Q15" s="363">
        <f t="shared" si="3"/>
        <v>8</v>
      </c>
      <c r="R15" s="362">
        <v>1</v>
      </c>
    </row>
    <row r="16" spans="1:18">
      <c r="A16" s="379"/>
      <c r="B16" s="378"/>
      <c r="C16" s="377">
        <v>163</v>
      </c>
      <c r="D16" s="374">
        <v>4394</v>
      </c>
      <c r="E16" s="374">
        <v>114</v>
      </c>
      <c r="F16" s="374">
        <v>2788</v>
      </c>
      <c r="G16" s="376">
        <v>0</v>
      </c>
      <c r="H16" s="375">
        <f t="shared" si="0"/>
        <v>12</v>
      </c>
      <c r="I16" s="374">
        <v>3</v>
      </c>
      <c r="J16" s="374">
        <v>9</v>
      </c>
      <c r="K16" s="374">
        <v>0</v>
      </c>
      <c r="L16" s="374">
        <v>0</v>
      </c>
      <c r="M16" s="374">
        <f t="shared" si="1"/>
        <v>0</v>
      </c>
      <c r="N16" s="374">
        <v>0</v>
      </c>
      <c r="O16" s="374">
        <v>0</v>
      </c>
      <c r="P16" s="373">
        <f t="shared" si="2"/>
        <v>0</v>
      </c>
      <c r="Q16" s="372">
        <f t="shared" si="3"/>
        <v>9</v>
      </c>
      <c r="R16" s="371">
        <v>0</v>
      </c>
    </row>
    <row r="17" spans="1:18">
      <c r="A17" s="370"/>
      <c r="B17" s="369"/>
      <c r="C17" s="368"/>
      <c r="D17" s="365"/>
      <c r="E17" s="365"/>
      <c r="F17" s="365"/>
      <c r="G17" s="367"/>
      <c r="H17" s="366">
        <f t="shared" si="0"/>
        <v>13</v>
      </c>
      <c r="I17" s="365">
        <v>2</v>
      </c>
      <c r="J17" s="365">
        <v>6</v>
      </c>
      <c r="K17" s="365">
        <v>2</v>
      </c>
      <c r="L17" s="365">
        <v>1</v>
      </c>
      <c r="M17" s="365">
        <f t="shared" si="1"/>
        <v>3</v>
      </c>
      <c r="N17" s="365">
        <v>0</v>
      </c>
      <c r="O17" s="365">
        <v>2</v>
      </c>
      <c r="P17" s="364">
        <f t="shared" si="2"/>
        <v>2</v>
      </c>
      <c r="Q17" s="363">
        <f t="shared" si="3"/>
        <v>11</v>
      </c>
      <c r="R17" s="362">
        <v>1</v>
      </c>
    </row>
    <row r="18" spans="1:18">
      <c r="A18" s="379"/>
      <c r="B18" s="378"/>
      <c r="C18" s="377">
        <v>164</v>
      </c>
      <c r="D18" s="374">
        <v>1972</v>
      </c>
      <c r="E18" s="374">
        <v>80</v>
      </c>
      <c r="F18" s="374">
        <v>982</v>
      </c>
      <c r="G18" s="376">
        <v>0</v>
      </c>
      <c r="H18" s="375">
        <f t="shared" si="0"/>
        <v>49</v>
      </c>
      <c r="I18" s="374">
        <v>3</v>
      </c>
      <c r="J18" s="374">
        <v>37</v>
      </c>
      <c r="K18" s="374">
        <v>3</v>
      </c>
      <c r="L18" s="374">
        <v>6</v>
      </c>
      <c r="M18" s="374">
        <f t="shared" si="1"/>
        <v>9</v>
      </c>
      <c r="N18" s="374">
        <v>0</v>
      </c>
      <c r="O18" s="374">
        <v>0</v>
      </c>
      <c r="P18" s="373">
        <f t="shared" si="2"/>
        <v>0</v>
      </c>
      <c r="Q18" s="372">
        <f t="shared" si="3"/>
        <v>46</v>
      </c>
      <c r="R18" s="371">
        <v>0</v>
      </c>
    </row>
    <row r="19" spans="1:18">
      <c r="A19" s="370"/>
      <c r="B19" s="369"/>
      <c r="C19" s="368"/>
      <c r="D19" s="365"/>
      <c r="E19" s="365"/>
      <c r="F19" s="365"/>
      <c r="G19" s="367"/>
      <c r="H19" s="366">
        <f t="shared" si="0"/>
        <v>48</v>
      </c>
      <c r="I19" s="365">
        <v>12</v>
      </c>
      <c r="J19" s="365">
        <v>15</v>
      </c>
      <c r="K19" s="365">
        <v>4</v>
      </c>
      <c r="L19" s="365">
        <v>7</v>
      </c>
      <c r="M19" s="365">
        <f t="shared" si="1"/>
        <v>11</v>
      </c>
      <c r="N19" s="365">
        <v>2</v>
      </c>
      <c r="O19" s="365">
        <v>8</v>
      </c>
      <c r="P19" s="364">
        <f t="shared" si="2"/>
        <v>10</v>
      </c>
      <c r="Q19" s="363">
        <f t="shared" si="3"/>
        <v>36</v>
      </c>
      <c r="R19" s="362">
        <v>7</v>
      </c>
    </row>
    <row r="20" spans="1:18">
      <c r="A20" s="379"/>
      <c r="B20" s="378"/>
      <c r="C20" s="377">
        <v>1647</v>
      </c>
      <c r="D20" s="374">
        <v>15616</v>
      </c>
      <c r="E20" s="374">
        <v>796</v>
      </c>
      <c r="F20" s="374">
        <v>7974</v>
      </c>
      <c r="G20" s="376">
        <v>2</v>
      </c>
      <c r="H20" s="375">
        <f t="shared" si="0"/>
        <v>88</v>
      </c>
      <c r="I20" s="374">
        <v>14</v>
      </c>
      <c r="J20" s="374">
        <v>50</v>
      </c>
      <c r="K20" s="374">
        <v>12</v>
      </c>
      <c r="L20" s="374">
        <v>12</v>
      </c>
      <c r="M20" s="374">
        <f t="shared" si="1"/>
        <v>24</v>
      </c>
      <c r="N20" s="374">
        <v>0</v>
      </c>
      <c r="O20" s="374">
        <v>0</v>
      </c>
      <c r="P20" s="373">
        <f t="shared" si="2"/>
        <v>0</v>
      </c>
      <c r="Q20" s="372">
        <f t="shared" si="3"/>
        <v>74</v>
      </c>
      <c r="R20" s="371">
        <v>2</v>
      </c>
    </row>
    <row r="21" spans="1:18">
      <c r="A21" s="370"/>
      <c r="B21" s="369"/>
      <c r="C21" s="368"/>
      <c r="D21" s="365"/>
      <c r="E21" s="365"/>
      <c r="F21" s="365"/>
      <c r="G21" s="367"/>
      <c r="H21" s="366">
        <f t="shared" si="0"/>
        <v>9</v>
      </c>
      <c r="I21" s="365">
        <v>3</v>
      </c>
      <c r="J21" s="365">
        <v>4</v>
      </c>
      <c r="K21" s="365">
        <v>2</v>
      </c>
      <c r="L21" s="365">
        <v>0</v>
      </c>
      <c r="M21" s="365">
        <f t="shared" si="1"/>
        <v>2</v>
      </c>
      <c r="N21" s="365">
        <v>0</v>
      </c>
      <c r="O21" s="365">
        <v>0</v>
      </c>
      <c r="P21" s="364">
        <f t="shared" si="2"/>
        <v>0</v>
      </c>
      <c r="Q21" s="363">
        <f t="shared" si="3"/>
        <v>6</v>
      </c>
      <c r="R21" s="362">
        <v>1</v>
      </c>
    </row>
    <row r="22" spans="1:18">
      <c r="A22" s="379"/>
      <c r="B22" s="378"/>
      <c r="C22" s="377">
        <v>515</v>
      </c>
      <c r="D22" s="374">
        <v>28838</v>
      </c>
      <c r="E22" s="374">
        <v>358</v>
      </c>
      <c r="F22" s="374">
        <v>12686</v>
      </c>
      <c r="G22" s="376">
        <v>3</v>
      </c>
      <c r="H22" s="375">
        <f t="shared" si="0"/>
        <v>34</v>
      </c>
      <c r="I22" s="374">
        <v>2</v>
      </c>
      <c r="J22" s="374">
        <v>29</v>
      </c>
      <c r="K22" s="374">
        <v>1</v>
      </c>
      <c r="L22" s="374">
        <v>2</v>
      </c>
      <c r="M22" s="374">
        <f t="shared" si="1"/>
        <v>3</v>
      </c>
      <c r="N22" s="374">
        <v>0</v>
      </c>
      <c r="O22" s="374">
        <v>0</v>
      </c>
      <c r="P22" s="373">
        <f t="shared" si="2"/>
        <v>0</v>
      </c>
      <c r="Q22" s="372">
        <f t="shared" si="3"/>
        <v>32</v>
      </c>
      <c r="R22" s="371">
        <v>0</v>
      </c>
    </row>
    <row r="23" spans="1:18">
      <c r="A23" s="370"/>
      <c r="B23" s="369"/>
      <c r="C23" s="368"/>
      <c r="D23" s="365"/>
      <c r="E23" s="365"/>
      <c r="F23" s="365"/>
      <c r="G23" s="367"/>
      <c r="H23" s="366">
        <f t="shared" si="0"/>
        <v>41</v>
      </c>
      <c r="I23" s="365">
        <v>2</v>
      </c>
      <c r="J23" s="365">
        <v>24</v>
      </c>
      <c r="K23" s="365">
        <v>3</v>
      </c>
      <c r="L23" s="365">
        <v>8</v>
      </c>
      <c r="M23" s="365">
        <f t="shared" si="1"/>
        <v>11</v>
      </c>
      <c r="N23" s="365">
        <v>1</v>
      </c>
      <c r="O23" s="365">
        <v>3</v>
      </c>
      <c r="P23" s="364">
        <f t="shared" si="2"/>
        <v>4</v>
      </c>
      <c r="Q23" s="363">
        <f t="shared" si="3"/>
        <v>39</v>
      </c>
      <c r="R23" s="362">
        <v>4</v>
      </c>
    </row>
    <row r="24" spans="1:18">
      <c r="A24" s="379"/>
      <c r="B24" s="378"/>
      <c r="C24" s="377">
        <v>832</v>
      </c>
      <c r="D24" s="374">
        <v>19573</v>
      </c>
      <c r="E24" s="374">
        <v>486</v>
      </c>
      <c r="F24" s="374">
        <v>9866</v>
      </c>
      <c r="G24" s="376">
        <v>4</v>
      </c>
      <c r="H24" s="375">
        <f t="shared" si="0"/>
        <v>141</v>
      </c>
      <c r="I24" s="374">
        <v>12</v>
      </c>
      <c r="J24" s="374">
        <v>96</v>
      </c>
      <c r="K24" s="374">
        <v>19</v>
      </c>
      <c r="L24" s="374">
        <v>14</v>
      </c>
      <c r="M24" s="374">
        <f t="shared" si="1"/>
        <v>33</v>
      </c>
      <c r="N24" s="374">
        <v>0</v>
      </c>
      <c r="O24" s="374">
        <v>0</v>
      </c>
      <c r="P24" s="373">
        <f t="shared" si="2"/>
        <v>0</v>
      </c>
      <c r="Q24" s="372">
        <f t="shared" si="3"/>
        <v>129</v>
      </c>
      <c r="R24" s="371">
        <v>0</v>
      </c>
    </row>
    <row r="25" spans="1:18">
      <c r="A25" s="370"/>
      <c r="B25" s="369"/>
      <c r="C25" s="368"/>
      <c r="D25" s="365"/>
      <c r="E25" s="365"/>
      <c r="F25" s="365"/>
      <c r="G25" s="367"/>
      <c r="H25" s="366">
        <f t="shared" si="0"/>
        <v>8</v>
      </c>
      <c r="I25" s="365">
        <v>4</v>
      </c>
      <c r="J25" s="365">
        <v>3</v>
      </c>
      <c r="K25" s="365">
        <v>0</v>
      </c>
      <c r="L25" s="365">
        <v>0</v>
      </c>
      <c r="M25" s="365">
        <f t="shared" si="1"/>
        <v>0</v>
      </c>
      <c r="N25" s="365">
        <v>0</v>
      </c>
      <c r="O25" s="365">
        <v>1</v>
      </c>
      <c r="P25" s="364">
        <f t="shared" si="2"/>
        <v>1</v>
      </c>
      <c r="Q25" s="363">
        <f t="shared" si="3"/>
        <v>4</v>
      </c>
      <c r="R25" s="362">
        <v>2</v>
      </c>
    </row>
    <row r="26" spans="1:18">
      <c r="A26" s="379"/>
      <c r="B26" s="378"/>
      <c r="C26" s="377">
        <v>359</v>
      </c>
      <c r="D26" s="374">
        <v>6362</v>
      </c>
      <c r="E26" s="374">
        <v>192</v>
      </c>
      <c r="F26" s="374">
        <v>2991</v>
      </c>
      <c r="G26" s="376">
        <v>0</v>
      </c>
      <c r="H26" s="375">
        <f t="shared" si="0"/>
        <v>30</v>
      </c>
      <c r="I26" s="374">
        <v>3</v>
      </c>
      <c r="J26" s="374">
        <v>22</v>
      </c>
      <c r="K26" s="374">
        <v>4</v>
      </c>
      <c r="L26" s="374">
        <v>1</v>
      </c>
      <c r="M26" s="374">
        <f t="shared" si="1"/>
        <v>5</v>
      </c>
      <c r="N26" s="374">
        <v>0</v>
      </c>
      <c r="O26" s="374">
        <v>0</v>
      </c>
      <c r="P26" s="373">
        <f t="shared" si="2"/>
        <v>0</v>
      </c>
      <c r="Q26" s="372">
        <f t="shared" si="3"/>
        <v>27</v>
      </c>
      <c r="R26" s="371">
        <v>0</v>
      </c>
    </row>
    <row r="27" spans="1:18">
      <c r="A27" s="370"/>
      <c r="B27" s="369"/>
      <c r="C27" s="368"/>
      <c r="D27" s="365"/>
      <c r="E27" s="365"/>
      <c r="F27" s="365"/>
      <c r="G27" s="367"/>
      <c r="H27" s="366">
        <f t="shared" si="0"/>
        <v>5</v>
      </c>
      <c r="I27" s="365">
        <v>1</v>
      </c>
      <c r="J27" s="365">
        <v>3</v>
      </c>
      <c r="K27" s="365">
        <v>1</v>
      </c>
      <c r="L27" s="365">
        <v>0</v>
      </c>
      <c r="M27" s="365">
        <f t="shared" si="1"/>
        <v>1</v>
      </c>
      <c r="N27" s="365">
        <v>0</v>
      </c>
      <c r="O27" s="365">
        <v>0</v>
      </c>
      <c r="P27" s="364">
        <f t="shared" si="2"/>
        <v>0</v>
      </c>
      <c r="Q27" s="363">
        <f t="shared" si="3"/>
        <v>4</v>
      </c>
      <c r="R27" s="362">
        <v>0</v>
      </c>
    </row>
    <row r="28" spans="1:18">
      <c r="A28" s="379"/>
      <c r="B28" s="378"/>
      <c r="C28" s="377">
        <v>258</v>
      </c>
      <c r="D28" s="374">
        <v>8730</v>
      </c>
      <c r="E28" s="374">
        <v>173</v>
      </c>
      <c r="F28" s="374">
        <v>3930</v>
      </c>
      <c r="G28" s="376">
        <v>0</v>
      </c>
      <c r="H28" s="375">
        <f t="shared" si="0"/>
        <v>12</v>
      </c>
      <c r="I28" s="374">
        <v>1</v>
      </c>
      <c r="J28" s="374">
        <v>10</v>
      </c>
      <c r="K28" s="374">
        <v>1</v>
      </c>
      <c r="L28" s="374">
        <v>0</v>
      </c>
      <c r="M28" s="374">
        <f t="shared" si="1"/>
        <v>1</v>
      </c>
      <c r="N28" s="374">
        <v>0</v>
      </c>
      <c r="O28" s="374">
        <v>0</v>
      </c>
      <c r="P28" s="373">
        <f t="shared" si="2"/>
        <v>0</v>
      </c>
      <c r="Q28" s="372">
        <f t="shared" si="3"/>
        <v>11</v>
      </c>
      <c r="R28" s="371">
        <v>0</v>
      </c>
    </row>
    <row r="29" spans="1:18">
      <c r="A29" s="370"/>
      <c r="B29" s="369"/>
      <c r="C29" s="368"/>
      <c r="D29" s="365"/>
      <c r="E29" s="365"/>
      <c r="F29" s="365"/>
      <c r="G29" s="367"/>
      <c r="H29" s="366">
        <f t="shared" si="0"/>
        <v>2</v>
      </c>
      <c r="I29" s="365">
        <v>1</v>
      </c>
      <c r="J29" s="365">
        <v>0</v>
      </c>
      <c r="K29" s="365">
        <v>1</v>
      </c>
      <c r="L29" s="365">
        <v>0</v>
      </c>
      <c r="M29" s="365">
        <f t="shared" si="1"/>
        <v>1</v>
      </c>
      <c r="N29" s="365">
        <v>0</v>
      </c>
      <c r="O29" s="365">
        <v>0</v>
      </c>
      <c r="P29" s="364">
        <f t="shared" si="2"/>
        <v>0</v>
      </c>
      <c r="Q29" s="363">
        <f t="shared" si="3"/>
        <v>1</v>
      </c>
      <c r="R29" s="362">
        <v>0</v>
      </c>
    </row>
    <row r="30" spans="1:18">
      <c r="A30" s="379"/>
      <c r="B30" s="378"/>
      <c r="C30" s="377">
        <v>456</v>
      </c>
      <c r="D30" s="374">
        <v>6136</v>
      </c>
      <c r="E30" s="374">
        <v>235</v>
      </c>
      <c r="F30" s="374">
        <v>2892</v>
      </c>
      <c r="G30" s="376">
        <v>1</v>
      </c>
      <c r="H30" s="375">
        <f t="shared" si="0"/>
        <v>30</v>
      </c>
      <c r="I30" s="374">
        <v>0</v>
      </c>
      <c r="J30" s="374">
        <v>25</v>
      </c>
      <c r="K30" s="374">
        <v>2</v>
      </c>
      <c r="L30" s="374">
        <v>3</v>
      </c>
      <c r="M30" s="374">
        <f t="shared" si="1"/>
        <v>5</v>
      </c>
      <c r="N30" s="374">
        <v>0</v>
      </c>
      <c r="O30" s="374">
        <v>0</v>
      </c>
      <c r="P30" s="373">
        <f t="shared" si="2"/>
        <v>0</v>
      </c>
      <c r="Q30" s="372">
        <f t="shared" si="3"/>
        <v>30</v>
      </c>
      <c r="R30" s="371">
        <v>0</v>
      </c>
    </row>
    <row r="31" spans="1:18">
      <c r="A31" s="370"/>
      <c r="B31" s="369"/>
      <c r="C31" s="368"/>
      <c r="D31" s="365"/>
      <c r="E31" s="365"/>
      <c r="F31" s="365"/>
      <c r="G31" s="367"/>
      <c r="H31" s="366">
        <f t="shared" si="0"/>
        <v>6</v>
      </c>
      <c r="I31" s="365">
        <v>6</v>
      </c>
      <c r="J31" s="365">
        <v>0</v>
      </c>
      <c r="K31" s="365">
        <v>0</v>
      </c>
      <c r="L31" s="365">
        <v>0</v>
      </c>
      <c r="M31" s="365">
        <f t="shared" si="1"/>
        <v>0</v>
      </c>
      <c r="N31" s="365">
        <v>0</v>
      </c>
      <c r="O31" s="365">
        <v>0</v>
      </c>
      <c r="P31" s="364">
        <f t="shared" si="2"/>
        <v>0</v>
      </c>
      <c r="Q31" s="363">
        <f t="shared" si="3"/>
        <v>0</v>
      </c>
      <c r="R31" s="362">
        <v>0</v>
      </c>
    </row>
    <row r="32" spans="1:18">
      <c r="A32" s="379"/>
      <c r="B32" s="378"/>
      <c r="C32" s="377">
        <v>339</v>
      </c>
      <c r="D32" s="374">
        <v>5847</v>
      </c>
      <c r="E32" s="374">
        <v>204</v>
      </c>
      <c r="F32" s="374">
        <v>3013</v>
      </c>
      <c r="G32" s="376">
        <v>0</v>
      </c>
      <c r="H32" s="375">
        <f t="shared" si="0"/>
        <v>17</v>
      </c>
      <c r="I32" s="374">
        <v>4</v>
      </c>
      <c r="J32" s="374">
        <v>12</v>
      </c>
      <c r="K32" s="374">
        <v>1</v>
      </c>
      <c r="L32" s="374">
        <v>0</v>
      </c>
      <c r="M32" s="374">
        <f t="shared" si="1"/>
        <v>1</v>
      </c>
      <c r="N32" s="374">
        <v>0</v>
      </c>
      <c r="O32" s="374">
        <v>0</v>
      </c>
      <c r="P32" s="373">
        <f t="shared" si="2"/>
        <v>0</v>
      </c>
      <c r="Q32" s="372">
        <f t="shared" si="3"/>
        <v>13</v>
      </c>
      <c r="R32" s="371">
        <v>0</v>
      </c>
    </row>
    <row r="33" spans="1:18">
      <c r="A33" s="370"/>
      <c r="B33" s="369"/>
      <c r="C33" s="368"/>
      <c r="D33" s="365"/>
      <c r="E33" s="365"/>
      <c r="F33" s="365"/>
      <c r="G33" s="367"/>
      <c r="H33" s="366">
        <f t="shared" si="0"/>
        <v>82</v>
      </c>
      <c r="I33" s="365">
        <v>15</v>
      </c>
      <c r="J33" s="365">
        <v>57</v>
      </c>
      <c r="K33" s="365">
        <v>3</v>
      </c>
      <c r="L33" s="365">
        <v>0</v>
      </c>
      <c r="M33" s="365">
        <f t="shared" si="1"/>
        <v>3</v>
      </c>
      <c r="N33" s="365">
        <v>2</v>
      </c>
      <c r="O33" s="365">
        <v>5</v>
      </c>
      <c r="P33" s="364">
        <f t="shared" si="2"/>
        <v>7</v>
      </c>
      <c r="Q33" s="363">
        <f t="shared" si="3"/>
        <v>67</v>
      </c>
      <c r="R33" s="362">
        <v>3</v>
      </c>
    </row>
    <row r="34" spans="1:18">
      <c r="A34" s="379"/>
      <c r="B34" s="378"/>
      <c r="C34" s="377">
        <v>14010</v>
      </c>
      <c r="D34" s="374">
        <v>116129</v>
      </c>
      <c r="E34" s="374">
        <v>6465</v>
      </c>
      <c r="F34" s="374">
        <v>52348</v>
      </c>
      <c r="G34" s="376">
        <v>29</v>
      </c>
      <c r="H34" s="375">
        <f t="shared" si="0"/>
        <v>237</v>
      </c>
      <c r="I34" s="374">
        <v>33</v>
      </c>
      <c r="J34" s="374">
        <v>196</v>
      </c>
      <c r="K34" s="374">
        <v>3</v>
      </c>
      <c r="L34" s="374">
        <v>3</v>
      </c>
      <c r="M34" s="374">
        <f t="shared" si="1"/>
        <v>6</v>
      </c>
      <c r="N34" s="374">
        <v>0</v>
      </c>
      <c r="O34" s="374">
        <v>2</v>
      </c>
      <c r="P34" s="373">
        <f t="shared" si="2"/>
        <v>2</v>
      </c>
      <c r="Q34" s="372">
        <f t="shared" si="3"/>
        <v>204</v>
      </c>
      <c r="R34" s="371">
        <v>0</v>
      </c>
    </row>
    <row r="35" spans="1:18">
      <c r="A35" s="370"/>
      <c r="B35" s="369"/>
      <c r="C35" s="368"/>
      <c r="D35" s="365"/>
      <c r="E35" s="365"/>
      <c r="F35" s="365"/>
      <c r="G35" s="367"/>
      <c r="H35" s="366">
        <f t="shared" si="0"/>
        <v>33</v>
      </c>
      <c r="I35" s="365">
        <v>2</v>
      </c>
      <c r="J35" s="365">
        <v>23</v>
      </c>
      <c r="K35" s="365">
        <v>3</v>
      </c>
      <c r="L35" s="365">
        <v>2</v>
      </c>
      <c r="M35" s="365">
        <f t="shared" si="1"/>
        <v>5</v>
      </c>
      <c r="N35" s="365">
        <v>0</v>
      </c>
      <c r="O35" s="365">
        <v>3</v>
      </c>
      <c r="P35" s="364">
        <f t="shared" si="2"/>
        <v>3</v>
      </c>
      <c r="Q35" s="363">
        <f t="shared" si="3"/>
        <v>31</v>
      </c>
      <c r="R35" s="362">
        <v>2</v>
      </c>
    </row>
    <row r="36" spans="1:18">
      <c r="A36" s="379"/>
      <c r="B36" s="378"/>
      <c r="C36" s="377">
        <v>6261</v>
      </c>
      <c r="D36" s="374">
        <v>77487</v>
      </c>
      <c r="E36" s="374">
        <v>3286</v>
      </c>
      <c r="F36" s="374">
        <v>36394</v>
      </c>
      <c r="G36" s="376">
        <v>9</v>
      </c>
      <c r="H36" s="375">
        <f t="shared" si="0"/>
        <v>171</v>
      </c>
      <c r="I36" s="374">
        <v>15</v>
      </c>
      <c r="J36" s="374">
        <v>152</v>
      </c>
      <c r="K36" s="374">
        <v>2</v>
      </c>
      <c r="L36" s="374">
        <v>2</v>
      </c>
      <c r="M36" s="374">
        <f t="shared" si="1"/>
        <v>4</v>
      </c>
      <c r="N36" s="374">
        <v>0</v>
      </c>
      <c r="O36" s="374">
        <v>0</v>
      </c>
      <c r="P36" s="373">
        <f t="shared" si="2"/>
        <v>0</v>
      </c>
      <c r="Q36" s="372">
        <f t="shared" si="3"/>
        <v>156</v>
      </c>
      <c r="R36" s="371">
        <v>0</v>
      </c>
    </row>
    <row r="37" spans="1:18">
      <c r="A37" s="370"/>
      <c r="B37" s="369"/>
      <c r="C37" s="368"/>
      <c r="D37" s="365"/>
      <c r="E37" s="365"/>
      <c r="F37" s="365"/>
      <c r="G37" s="367"/>
      <c r="H37" s="366">
        <f t="shared" ref="H37:H68" si="4">I37+J37+M37+P37</f>
        <v>6</v>
      </c>
      <c r="I37" s="365">
        <v>0</v>
      </c>
      <c r="J37" s="365">
        <v>6</v>
      </c>
      <c r="K37" s="365">
        <v>0</v>
      </c>
      <c r="L37" s="365">
        <v>0</v>
      </c>
      <c r="M37" s="365">
        <f t="shared" ref="M37:M68" si="5">K37+L37</f>
        <v>0</v>
      </c>
      <c r="N37" s="365">
        <v>0</v>
      </c>
      <c r="O37" s="365">
        <v>0</v>
      </c>
      <c r="P37" s="364">
        <f t="shared" ref="P37:P68" si="6">N37+O37</f>
        <v>0</v>
      </c>
      <c r="Q37" s="363">
        <f t="shared" si="3"/>
        <v>6</v>
      </c>
      <c r="R37" s="362">
        <v>0</v>
      </c>
    </row>
    <row r="38" spans="1:18">
      <c r="A38" s="379"/>
      <c r="B38" s="378"/>
      <c r="C38" s="377">
        <v>1778</v>
      </c>
      <c r="D38" s="374">
        <v>33500</v>
      </c>
      <c r="E38" s="374">
        <v>1110</v>
      </c>
      <c r="F38" s="374">
        <v>18985</v>
      </c>
      <c r="G38" s="376">
        <v>4</v>
      </c>
      <c r="H38" s="375">
        <f t="shared" si="4"/>
        <v>37</v>
      </c>
      <c r="I38" s="374">
        <v>3</v>
      </c>
      <c r="J38" s="374">
        <v>28</v>
      </c>
      <c r="K38" s="374">
        <v>3</v>
      </c>
      <c r="L38" s="374">
        <v>2</v>
      </c>
      <c r="M38" s="374">
        <f t="shared" si="5"/>
        <v>5</v>
      </c>
      <c r="N38" s="374">
        <v>0</v>
      </c>
      <c r="O38" s="374">
        <v>1</v>
      </c>
      <c r="P38" s="373">
        <f t="shared" si="6"/>
        <v>1</v>
      </c>
      <c r="Q38" s="372">
        <f t="shared" si="3"/>
        <v>34</v>
      </c>
      <c r="R38" s="371">
        <v>0</v>
      </c>
    </row>
    <row r="39" spans="1:18">
      <c r="A39" s="370"/>
      <c r="B39" s="369"/>
      <c r="C39" s="368"/>
      <c r="D39" s="365"/>
      <c r="E39" s="365"/>
      <c r="F39" s="365"/>
      <c r="G39" s="367"/>
      <c r="H39" s="366">
        <f t="shared" si="4"/>
        <v>31</v>
      </c>
      <c r="I39" s="365">
        <v>14</v>
      </c>
      <c r="J39" s="365">
        <v>14</v>
      </c>
      <c r="K39" s="365">
        <v>2</v>
      </c>
      <c r="L39" s="365">
        <v>1</v>
      </c>
      <c r="M39" s="365">
        <f t="shared" si="5"/>
        <v>3</v>
      </c>
      <c r="N39" s="365">
        <v>0</v>
      </c>
      <c r="O39" s="365">
        <v>0</v>
      </c>
      <c r="P39" s="364">
        <f t="shared" si="6"/>
        <v>0</v>
      </c>
      <c r="Q39" s="363">
        <f t="shared" si="3"/>
        <v>17</v>
      </c>
      <c r="R39" s="362">
        <v>1</v>
      </c>
    </row>
    <row r="40" spans="1:18">
      <c r="A40" s="379"/>
      <c r="B40" s="378"/>
      <c r="C40" s="377">
        <v>2719</v>
      </c>
      <c r="D40" s="374">
        <v>33673</v>
      </c>
      <c r="E40" s="374">
        <v>1463</v>
      </c>
      <c r="F40" s="374">
        <v>13291</v>
      </c>
      <c r="G40" s="376">
        <v>1</v>
      </c>
      <c r="H40" s="375">
        <f t="shared" si="4"/>
        <v>97</v>
      </c>
      <c r="I40" s="374">
        <v>17</v>
      </c>
      <c r="J40" s="374">
        <v>75</v>
      </c>
      <c r="K40" s="374">
        <v>4</v>
      </c>
      <c r="L40" s="374">
        <v>0</v>
      </c>
      <c r="M40" s="374">
        <f t="shared" si="5"/>
        <v>4</v>
      </c>
      <c r="N40" s="374">
        <v>0</v>
      </c>
      <c r="O40" s="374">
        <v>1</v>
      </c>
      <c r="P40" s="373">
        <f t="shared" si="6"/>
        <v>1</v>
      </c>
      <c r="Q40" s="372">
        <f t="shared" si="3"/>
        <v>80</v>
      </c>
      <c r="R40" s="371">
        <v>0</v>
      </c>
    </row>
    <row r="41" spans="1:18">
      <c r="A41" s="370"/>
      <c r="B41" s="369"/>
      <c r="C41" s="368"/>
      <c r="D41" s="365"/>
      <c r="E41" s="365"/>
      <c r="F41" s="365"/>
      <c r="G41" s="367"/>
      <c r="H41" s="366">
        <f t="shared" si="4"/>
        <v>49</v>
      </c>
      <c r="I41" s="365">
        <v>22</v>
      </c>
      <c r="J41" s="365">
        <v>21</v>
      </c>
      <c r="K41" s="365">
        <v>3</v>
      </c>
      <c r="L41" s="365">
        <v>2</v>
      </c>
      <c r="M41" s="365">
        <f t="shared" si="5"/>
        <v>5</v>
      </c>
      <c r="N41" s="365">
        <v>0</v>
      </c>
      <c r="O41" s="365">
        <v>1</v>
      </c>
      <c r="P41" s="364">
        <f t="shared" si="6"/>
        <v>1</v>
      </c>
      <c r="Q41" s="363">
        <f t="shared" si="3"/>
        <v>27</v>
      </c>
      <c r="R41" s="362">
        <v>1</v>
      </c>
    </row>
    <row r="42" spans="1:18">
      <c r="A42" s="379"/>
      <c r="B42" s="378"/>
      <c r="C42" s="377">
        <v>3071</v>
      </c>
      <c r="D42" s="374">
        <v>102998</v>
      </c>
      <c r="E42" s="374">
        <v>1860</v>
      </c>
      <c r="F42" s="374">
        <v>46161</v>
      </c>
      <c r="G42" s="376">
        <v>7</v>
      </c>
      <c r="H42" s="375">
        <f t="shared" si="4"/>
        <v>167</v>
      </c>
      <c r="I42" s="374">
        <v>11</v>
      </c>
      <c r="J42" s="374">
        <v>140</v>
      </c>
      <c r="K42" s="374">
        <v>9</v>
      </c>
      <c r="L42" s="374">
        <v>6</v>
      </c>
      <c r="M42" s="374">
        <f t="shared" si="5"/>
        <v>15</v>
      </c>
      <c r="N42" s="374">
        <v>0</v>
      </c>
      <c r="O42" s="374">
        <v>1</v>
      </c>
      <c r="P42" s="373">
        <f t="shared" si="6"/>
        <v>1</v>
      </c>
      <c r="Q42" s="372">
        <f t="shared" si="3"/>
        <v>156</v>
      </c>
      <c r="R42" s="371">
        <v>0</v>
      </c>
    </row>
    <row r="43" spans="1:18">
      <c r="A43" s="370"/>
      <c r="B43" s="369"/>
      <c r="C43" s="368"/>
      <c r="D43" s="365"/>
      <c r="E43" s="365"/>
      <c r="F43" s="365"/>
      <c r="G43" s="367"/>
      <c r="H43" s="366">
        <f t="shared" si="4"/>
        <v>23</v>
      </c>
      <c r="I43" s="365">
        <v>8</v>
      </c>
      <c r="J43" s="365">
        <v>12</v>
      </c>
      <c r="K43" s="365">
        <v>2</v>
      </c>
      <c r="L43" s="365">
        <v>0</v>
      </c>
      <c r="M43" s="365">
        <f t="shared" si="5"/>
        <v>2</v>
      </c>
      <c r="N43" s="365">
        <v>0</v>
      </c>
      <c r="O43" s="365">
        <v>1</v>
      </c>
      <c r="P43" s="364">
        <f t="shared" si="6"/>
        <v>1</v>
      </c>
      <c r="Q43" s="363">
        <f t="shared" si="3"/>
        <v>15</v>
      </c>
      <c r="R43" s="362">
        <v>1</v>
      </c>
    </row>
    <row r="44" spans="1:18">
      <c r="A44" s="379"/>
      <c r="B44" s="378"/>
      <c r="C44" s="377">
        <v>3329</v>
      </c>
      <c r="D44" s="374">
        <v>26431</v>
      </c>
      <c r="E44" s="374">
        <v>1555</v>
      </c>
      <c r="F44" s="374">
        <v>12815</v>
      </c>
      <c r="G44" s="376">
        <v>4</v>
      </c>
      <c r="H44" s="375">
        <f t="shared" si="4"/>
        <v>44</v>
      </c>
      <c r="I44" s="374">
        <v>9</v>
      </c>
      <c r="J44" s="374">
        <v>28</v>
      </c>
      <c r="K44" s="374">
        <v>4</v>
      </c>
      <c r="L44" s="374">
        <v>2</v>
      </c>
      <c r="M44" s="374">
        <f t="shared" si="5"/>
        <v>6</v>
      </c>
      <c r="N44" s="374">
        <v>0</v>
      </c>
      <c r="O44" s="374">
        <v>1</v>
      </c>
      <c r="P44" s="373">
        <f t="shared" si="6"/>
        <v>1</v>
      </c>
      <c r="Q44" s="372">
        <f t="shared" si="3"/>
        <v>35</v>
      </c>
      <c r="R44" s="371">
        <v>0</v>
      </c>
    </row>
    <row r="45" spans="1:18">
      <c r="A45" s="370"/>
      <c r="B45" s="369"/>
      <c r="C45" s="368"/>
      <c r="D45" s="365"/>
      <c r="E45" s="365"/>
      <c r="F45" s="365"/>
      <c r="G45" s="367"/>
      <c r="H45" s="366">
        <f t="shared" si="4"/>
        <v>394</v>
      </c>
      <c r="I45" s="365">
        <f>SUM(I5:I44)-I46</f>
        <v>98</v>
      </c>
      <c r="J45" s="365">
        <f>SUM(J5:J44)-J46</f>
        <v>200</v>
      </c>
      <c r="K45" s="365">
        <f>SUM(K5:K44)-K46</f>
        <v>29</v>
      </c>
      <c r="L45" s="365">
        <f>SUM(L5:L44)-L46</f>
        <v>28</v>
      </c>
      <c r="M45" s="365">
        <f t="shared" si="5"/>
        <v>57</v>
      </c>
      <c r="N45" s="365">
        <f>SUM(N5:N44)-N46</f>
        <v>5</v>
      </c>
      <c r="O45" s="365">
        <f>SUM(O5:O44)-O46</f>
        <v>34</v>
      </c>
      <c r="P45" s="364">
        <f t="shared" si="6"/>
        <v>39</v>
      </c>
      <c r="Q45" s="363">
        <f>SUM(Q5,Q7,Q9,Q11,Q13,Q15,Q17,Q19,Q21,Q23,Q25,Q27,Q29,Q31,Q33,Q35,Q37,Q39,Q41,Q43)</f>
        <v>296</v>
      </c>
      <c r="R45" s="362">
        <f>SUM(R5:R44)-R46</f>
        <v>28</v>
      </c>
    </row>
    <row r="46" spans="1:18" ht="12" thickBot="1">
      <c r="A46" s="379"/>
      <c r="B46" s="360"/>
      <c r="C46" s="388">
        <f>SUMIF($B5:$B44,"",C5:C44)</f>
        <v>39776</v>
      </c>
      <c r="D46" s="385">
        <f>SUMIF($B5:$B44,"",D5:D44)</f>
        <v>548520</v>
      </c>
      <c r="E46" s="385">
        <f>SUMIF($B5:$B44,"",E5:E44)</f>
        <v>20713</v>
      </c>
      <c r="F46" s="385">
        <f>SUMIF($B5:$B44,"",F5:F44)</f>
        <v>260290</v>
      </c>
      <c r="G46" s="387">
        <f>SUMIF($B5:$B44,"",G5:G44)</f>
        <v>70</v>
      </c>
      <c r="H46" s="386">
        <f t="shared" si="4"/>
        <v>1285</v>
      </c>
      <c r="I46" s="385">
        <f>SUM(I6,I8,I10,I12,I14,I16,I18,I20,I22,I24,I26,I28,I30,I32,I34,I36,I38,I40,I42,I44)</f>
        <v>144</v>
      </c>
      <c r="J46" s="385">
        <f>SUM(J6,J8,J10,J12,J14,J16,J18,J20,J22,J24,J26,J28,J30,J32,J34,J36,J38,J40,J42,J44)</f>
        <v>992</v>
      </c>
      <c r="K46" s="385">
        <f>SUM(K6,K8,K10,K12,K14,K16,K18,K20,K22,K24,K26,K28,K30,K32,K34,K36,K38,K40,K42,K44)</f>
        <v>79</v>
      </c>
      <c r="L46" s="385">
        <f>SUM(L6,L8,L10,L12,L14,L16,L18,L20,L22,L24,L26,L28,L30,L32,L34,L36,L38,L40,L42,L44)</f>
        <v>64</v>
      </c>
      <c r="M46" s="385">
        <f t="shared" si="5"/>
        <v>143</v>
      </c>
      <c r="N46" s="385">
        <f>SUM(N6,N8,N10,N12,N14,N16,N18,N20,N22,N24,N26,N28,N30,N32,N34,N36,N38,N40,N42,N44)</f>
        <v>0</v>
      </c>
      <c r="O46" s="385">
        <f>SUM(O6,O8,O10,O12,O14,O16,O18,O20,O22,O24,O26,O28,O30,O32,O34,O36,O38,O40,O42,O44)</f>
        <v>6</v>
      </c>
      <c r="P46" s="384">
        <f t="shared" si="6"/>
        <v>6</v>
      </c>
      <c r="Q46" s="383">
        <f>SUM(Q6,Q8,Q10,Q12,Q14,Q16,Q18,Q20,Q22,Q24,Q26,Q28,Q30,Q32,Q34,Q36,Q38,Q40,Q42,Q44)</f>
        <v>1141</v>
      </c>
      <c r="R46" s="382">
        <f>SUM(R6,R8,R10,R12,R14,R16,R18,R20,R22,R24,R26,R28,R30,R32,R34,R36,R38,R40,R42,R44)</f>
        <v>2</v>
      </c>
    </row>
    <row r="47" spans="1:18">
      <c r="A47" s="381"/>
      <c r="B47" s="380"/>
      <c r="C47" s="354"/>
      <c r="D47" s="351"/>
      <c r="E47" s="351"/>
      <c r="F47" s="351"/>
      <c r="G47" s="353"/>
      <c r="H47" s="352">
        <f t="shared" si="4"/>
        <v>49</v>
      </c>
      <c r="I47" s="351">
        <v>16</v>
      </c>
      <c r="J47" s="351">
        <v>14</v>
      </c>
      <c r="K47" s="351">
        <v>3</v>
      </c>
      <c r="L47" s="351">
        <v>6</v>
      </c>
      <c r="M47" s="351">
        <f t="shared" si="5"/>
        <v>9</v>
      </c>
      <c r="N47" s="351">
        <v>1</v>
      </c>
      <c r="O47" s="351">
        <v>9</v>
      </c>
      <c r="P47" s="350">
        <f t="shared" si="6"/>
        <v>10</v>
      </c>
      <c r="Q47" s="349">
        <f t="shared" ref="Q47:Q62" si="7">SUM(J47,M47,P47)</f>
        <v>33</v>
      </c>
      <c r="R47" s="348">
        <v>5</v>
      </c>
    </row>
    <row r="48" spans="1:18">
      <c r="A48" s="379"/>
      <c r="B48" s="378"/>
      <c r="C48" s="377">
        <v>3</v>
      </c>
      <c r="D48" s="374">
        <v>196</v>
      </c>
      <c r="E48" s="374">
        <v>3</v>
      </c>
      <c r="F48" s="374">
        <v>199</v>
      </c>
      <c r="G48" s="376">
        <v>0</v>
      </c>
      <c r="H48" s="375">
        <f t="shared" si="4"/>
        <v>0</v>
      </c>
      <c r="I48" s="374">
        <v>0</v>
      </c>
      <c r="J48" s="374">
        <v>0</v>
      </c>
      <c r="K48" s="374">
        <v>0</v>
      </c>
      <c r="L48" s="374">
        <v>0</v>
      </c>
      <c r="M48" s="374">
        <f t="shared" si="5"/>
        <v>0</v>
      </c>
      <c r="N48" s="374">
        <v>0</v>
      </c>
      <c r="O48" s="374">
        <v>0</v>
      </c>
      <c r="P48" s="373">
        <f t="shared" si="6"/>
        <v>0</v>
      </c>
      <c r="Q48" s="372">
        <f t="shared" si="7"/>
        <v>0</v>
      </c>
      <c r="R48" s="371">
        <v>0</v>
      </c>
    </row>
    <row r="49" spans="1:18">
      <c r="A49" s="370"/>
      <c r="B49" s="369"/>
      <c r="C49" s="368"/>
      <c r="D49" s="365"/>
      <c r="E49" s="365"/>
      <c r="F49" s="365"/>
      <c r="G49" s="367"/>
      <c r="H49" s="366">
        <f t="shared" si="4"/>
        <v>2</v>
      </c>
      <c r="I49" s="365">
        <v>0</v>
      </c>
      <c r="J49" s="365">
        <v>1</v>
      </c>
      <c r="K49" s="365">
        <v>0</v>
      </c>
      <c r="L49" s="365">
        <v>1</v>
      </c>
      <c r="M49" s="365">
        <f t="shared" si="5"/>
        <v>1</v>
      </c>
      <c r="N49" s="365">
        <v>0</v>
      </c>
      <c r="O49" s="365">
        <v>0</v>
      </c>
      <c r="P49" s="364">
        <f t="shared" si="6"/>
        <v>0</v>
      </c>
      <c r="Q49" s="363">
        <f t="shared" si="7"/>
        <v>2</v>
      </c>
      <c r="R49" s="362">
        <v>1</v>
      </c>
    </row>
    <row r="50" spans="1:18">
      <c r="A50" s="379"/>
      <c r="B50" s="378"/>
      <c r="C50" s="377">
        <v>2</v>
      </c>
      <c r="D50" s="374">
        <v>8</v>
      </c>
      <c r="E50" s="374">
        <v>1</v>
      </c>
      <c r="F50" s="374">
        <v>7</v>
      </c>
      <c r="G50" s="376">
        <v>0</v>
      </c>
      <c r="H50" s="375">
        <f t="shared" si="4"/>
        <v>1</v>
      </c>
      <c r="I50" s="374">
        <v>0</v>
      </c>
      <c r="J50" s="374">
        <v>1</v>
      </c>
      <c r="K50" s="374">
        <v>0</v>
      </c>
      <c r="L50" s="374">
        <v>0</v>
      </c>
      <c r="M50" s="374">
        <f t="shared" si="5"/>
        <v>0</v>
      </c>
      <c r="N50" s="374">
        <v>0</v>
      </c>
      <c r="O50" s="374">
        <v>0</v>
      </c>
      <c r="P50" s="373">
        <f t="shared" si="6"/>
        <v>0</v>
      </c>
      <c r="Q50" s="372">
        <f t="shared" si="7"/>
        <v>1</v>
      </c>
      <c r="R50" s="371">
        <v>0</v>
      </c>
    </row>
    <row r="51" spans="1:18">
      <c r="A51" s="370"/>
      <c r="B51" s="369"/>
      <c r="C51" s="368"/>
      <c r="D51" s="365"/>
      <c r="E51" s="365"/>
      <c r="F51" s="365"/>
      <c r="G51" s="367"/>
      <c r="H51" s="366">
        <f t="shared" si="4"/>
        <v>21</v>
      </c>
      <c r="I51" s="365">
        <v>7</v>
      </c>
      <c r="J51" s="365">
        <v>6</v>
      </c>
      <c r="K51" s="365">
        <v>4</v>
      </c>
      <c r="L51" s="365">
        <v>2</v>
      </c>
      <c r="M51" s="365">
        <f t="shared" si="5"/>
        <v>6</v>
      </c>
      <c r="N51" s="365">
        <v>1</v>
      </c>
      <c r="O51" s="365">
        <v>1</v>
      </c>
      <c r="P51" s="364">
        <f t="shared" si="6"/>
        <v>2</v>
      </c>
      <c r="Q51" s="363">
        <f t="shared" si="7"/>
        <v>14</v>
      </c>
      <c r="R51" s="362">
        <v>2</v>
      </c>
    </row>
    <row r="52" spans="1:18">
      <c r="A52" s="379"/>
      <c r="B52" s="378"/>
      <c r="C52" s="377">
        <v>802</v>
      </c>
      <c r="D52" s="374">
        <v>4760</v>
      </c>
      <c r="E52" s="374">
        <v>423</v>
      </c>
      <c r="F52" s="374">
        <v>2513</v>
      </c>
      <c r="G52" s="376">
        <v>3</v>
      </c>
      <c r="H52" s="375">
        <f t="shared" si="4"/>
        <v>59</v>
      </c>
      <c r="I52" s="374">
        <v>11</v>
      </c>
      <c r="J52" s="374">
        <v>39</v>
      </c>
      <c r="K52" s="374">
        <v>5</v>
      </c>
      <c r="L52" s="374">
        <v>4</v>
      </c>
      <c r="M52" s="374">
        <f t="shared" si="5"/>
        <v>9</v>
      </c>
      <c r="N52" s="374">
        <v>0</v>
      </c>
      <c r="O52" s="374">
        <v>0</v>
      </c>
      <c r="P52" s="373">
        <f t="shared" si="6"/>
        <v>0</v>
      </c>
      <c r="Q52" s="372">
        <f t="shared" si="7"/>
        <v>48</v>
      </c>
      <c r="R52" s="371">
        <v>0</v>
      </c>
    </row>
    <row r="53" spans="1:18">
      <c r="A53" s="370"/>
      <c r="B53" s="369"/>
      <c r="C53" s="368"/>
      <c r="D53" s="365"/>
      <c r="E53" s="365"/>
      <c r="F53" s="365"/>
      <c r="G53" s="367"/>
      <c r="H53" s="366">
        <f t="shared" si="4"/>
        <v>0</v>
      </c>
      <c r="I53" s="365">
        <v>0</v>
      </c>
      <c r="J53" s="365">
        <v>0</v>
      </c>
      <c r="K53" s="365">
        <v>0</v>
      </c>
      <c r="L53" s="365">
        <v>0</v>
      </c>
      <c r="M53" s="365">
        <f t="shared" si="5"/>
        <v>0</v>
      </c>
      <c r="N53" s="365">
        <v>0</v>
      </c>
      <c r="O53" s="365">
        <v>0</v>
      </c>
      <c r="P53" s="364">
        <f t="shared" si="6"/>
        <v>0</v>
      </c>
      <c r="Q53" s="363">
        <f t="shared" si="7"/>
        <v>0</v>
      </c>
      <c r="R53" s="362">
        <v>0</v>
      </c>
    </row>
    <row r="54" spans="1:18">
      <c r="A54" s="379"/>
      <c r="B54" s="378"/>
      <c r="C54" s="377">
        <v>135</v>
      </c>
      <c r="D54" s="374">
        <v>548</v>
      </c>
      <c r="E54" s="374">
        <v>59</v>
      </c>
      <c r="F54" s="374">
        <v>265</v>
      </c>
      <c r="G54" s="376">
        <v>1</v>
      </c>
      <c r="H54" s="375">
        <f t="shared" si="4"/>
        <v>3</v>
      </c>
      <c r="I54" s="374">
        <v>2</v>
      </c>
      <c r="J54" s="374">
        <v>1</v>
      </c>
      <c r="K54" s="374">
        <v>0</v>
      </c>
      <c r="L54" s="374">
        <v>0</v>
      </c>
      <c r="M54" s="374">
        <f t="shared" si="5"/>
        <v>0</v>
      </c>
      <c r="N54" s="374">
        <v>0</v>
      </c>
      <c r="O54" s="374">
        <v>0</v>
      </c>
      <c r="P54" s="373">
        <f t="shared" si="6"/>
        <v>0</v>
      </c>
      <c r="Q54" s="372">
        <f t="shared" si="7"/>
        <v>1</v>
      </c>
      <c r="R54" s="371">
        <v>0</v>
      </c>
    </row>
    <row r="55" spans="1:18">
      <c r="A55" s="370"/>
      <c r="B55" s="369"/>
      <c r="C55" s="368"/>
      <c r="D55" s="365"/>
      <c r="E55" s="365"/>
      <c r="F55" s="365"/>
      <c r="G55" s="367"/>
      <c r="H55" s="366">
        <f t="shared" si="4"/>
        <v>3</v>
      </c>
      <c r="I55" s="365">
        <v>1</v>
      </c>
      <c r="J55" s="365">
        <v>2</v>
      </c>
      <c r="K55" s="365">
        <v>0</v>
      </c>
      <c r="L55" s="365">
        <v>0</v>
      </c>
      <c r="M55" s="365">
        <f t="shared" si="5"/>
        <v>0</v>
      </c>
      <c r="N55" s="365">
        <v>0</v>
      </c>
      <c r="O55" s="365">
        <v>0</v>
      </c>
      <c r="P55" s="364">
        <f t="shared" si="6"/>
        <v>0</v>
      </c>
      <c r="Q55" s="363">
        <f t="shared" si="7"/>
        <v>2</v>
      </c>
      <c r="R55" s="362">
        <v>1</v>
      </c>
    </row>
    <row r="56" spans="1:18">
      <c r="A56" s="379"/>
      <c r="B56" s="378"/>
      <c r="C56" s="377">
        <v>74</v>
      </c>
      <c r="D56" s="374">
        <v>492</v>
      </c>
      <c r="E56" s="374">
        <v>41</v>
      </c>
      <c r="F56" s="374">
        <v>267</v>
      </c>
      <c r="G56" s="376">
        <v>0</v>
      </c>
      <c r="H56" s="375">
        <f t="shared" si="4"/>
        <v>4</v>
      </c>
      <c r="I56" s="374">
        <v>3</v>
      </c>
      <c r="J56" s="374">
        <v>1</v>
      </c>
      <c r="K56" s="374">
        <v>0</v>
      </c>
      <c r="L56" s="374">
        <v>0</v>
      </c>
      <c r="M56" s="374">
        <f t="shared" si="5"/>
        <v>0</v>
      </c>
      <c r="N56" s="374">
        <v>0</v>
      </c>
      <c r="O56" s="374">
        <v>0</v>
      </c>
      <c r="P56" s="373">
        <f t="shared" si="6"/>
        <v>0</v>
      </c>
      <c r="Q56" s="372">
        <f t="shared" si="7"/>
        <v>1</v>
      </c>
      <c r="R56" s="371">
        <v>0</v>
      </c>
    </row>
    <row r="57" spans="1:18">
      <c r="A57" s="370"/>
      <c r="B57" s="369"/>
      <c r="C57" s="368"/>
      <c r="D57" s="365"/>
      <c r="E57" s="365"/>
      <c r="F57" s="365"/>
      <c r="G57" s="367"/>
      <c r="H57" s="366">
        <f t="shared" si="4"/>
        <v>10</v>
      </c>
      <c r="I57" s="365">
        <v>5</v>
      </c>
      <c r="J57" s="365">
        <v>3</v>
      </c>
      <c r="K57" s="365">
        <v>2</v>
      </c>
      <c r="L57" s="365">
        <v>0</v>
      </c>
      <c r="M57" s="365">
        <f t="shared" si="5"/>
        <v>2</v>
      </c>
      <c r="N57" s="365">
        <v>0</v>
      </c>
      <c r="O57" s="365">
        <v>0</v>
      </c>
      <c r="P57" s="364">
        <f t="shared" si="6"/>
        <v>0</v>
      </c>
      <c r="Q57" s="363">
        <f t="shared" si="7"/>
        <v>5</v>
      </c>
      <c r="R57" s="362">
        <v>2</v>
      </c>
    </row>
    <row r="58" spans="1:18">
      <c r="A58" s="379"/>
      <c r="B58" s="378"/>
      <c r="C58" s="377">
        <v>12</v>
      </c>
      <c r="D58" s="374">
        <v>602</v>
      </c>
      <c r="E58" s="374">
        <v>8</v>
      </c>
      <c r="F58" s="374">
        <v>330</v>
      </c>
      <c r="G58" s="376">
        <v>0</v>
      </c>
      <c r="H58" s="375">
        <f t="shared" si="4"/>
        <v>1</v>
      </c>
      <c r="I58" s="374">
        <v>0</v>
      </c>
      <c r="J58" s="374">
        <v>1</v>
      </c>
      <c r="K58" s="374">
        <v>0</v>
      </c>
      <c r="L58" s="374">
        <v>0</v>
      </c>
      <c r="M58" s="374">
        <f t="shared" si="5"/>
        <v>0</v>
      </c>
      <c r="N58" s="374">
        <v>0</v>
      </c>
      <c r="O58" s="374">
        <v>0</v>
      </c>
      <c r="P58" s="373">
        <f t="shared" si="6"/>
        <v>0</v>
      </c>
      <c r="Q58" s="372">
        <f t="shared" si="7"/>
        <v>1</v>
      </c>
      <c r="R58" s="371">
        <v>0</v>
      </c>
    </row>
    <row r="59" spans="1:18">
      <c r="A59" s="370"/>
      <c r="B59" s="369"/>
      <c r="C59" s="368"/>
      <c r="D59" s="365"/>
      <c r="E59" s="365"/>
      <c r="F59" s="365"/>
      <c r="G59" s="367"/>
      <c r="H59" s="366">
        <f t="shared" si="4"/>
        <v>0</v>
      </c>
      <c r="I59" s="365">
        <v>0</v>
      </c>
      <c r="J59" s="365">
        <v>0</v>
      </c>
      <c r="K59" s="365">
        <v>0</v>
      </c>
      <c r="L59" s="365">
        <v>0</v>
      </c>
      <c r="M59" s="365">
        <f t="shared" si="5"/>
        <v>0</v>
      </c>
      <c r="N59" s="365">
        <v>0</v>
      </c>
      <c r="O59" s="365">
        <v>0</v>
      </c>
      <c r="P59" s="364">
        <f t="shared" si="6"/>
        <v>0</v>
      </c>
      <c r="Q59" s="363">
        <f t="shared" si="7"/>
        <v>0</v>
      </c>
      <c r="R59" s="362">
        <v>0</v>
      </c>
    </row>
    <row r="60" spans="1:18">
      <c r="A60" s="379"/>
      <c r="B60" s="378"/>
      <c r="C60" s="377">
        <v>3</v>
      </c>
      <c r="D60" s="374">
        <v>1</v>
      </c>
      <c r="E60" s="374">
        <v>0</v>
      </c>
      <c r="F60" s="374">
        <v>0</v>
      </c>
      <c r="G60" s="376">
        <v>0</v>
      </c>
      <c r="H60" s="375">
        <f t="shared" si="4"/>
        <v>0</v>
      </c>
      <c r="I60" s="374">
        <v>0</v>
      </c>
      <c r="J60" s="374">
        <v>0</v>
      </c>
      <c r="K60" s="374">
        <v>0</v>
      </c>
      <c r="L60" s="374">
        <v>0</v>
      </c>
      <c r="M60" s="374">
        <f t="shared" si="5"/>
        <v>0</v>
      </c>
      <c r="N60" s="374">
        <v>0</v>
      </c>
      <c r="O60" s="374">
        <v>0</v>
      </c>
      <c r="P60" s="373">
        <f t="shared" si="6"/>
        <v>0</v>
      </c>
      <c r="Q60" s="372">
        <f t="shared" si="7"/>
        <v>0</v>
      </c>
      <c r="R60" s="371">
        <v>0</v>
      </c>
    </row>
    <row r="61" spans="1:18">
      <c r="A61" s="370"/>
      <c r="B61" s="369"/>
      <c r="C61" s="368"/>
      <c r="D61" s="365"/>
      <c r="E61" s="365"/>
      <c r="F61" s="365"/>
      <c r="G61" s="367"/>
      <c r="H61" s="366">
        <f t="shared" si="4"/>
        <v>6</v>
      </c>
      <c r="I61" s="365">
        <v>4</v>
      </c>
      <c r="J61" s="365">
        <v>2</v>
      </c>
      <c r="K61" s="365">
        <v>0</v>
      </c>
      <c r="L61" s="365">
        <v>0</v>
      </c>
      <c r="M61" s="365">
        <f t="shared" si="5"/>
        <v>0</v>
      </c>
      <c r="N61" s="365">
        <v>0</v>
      </c>
      <c r="O61" s="365">
        <v>0</v>
      </c>
      <c r="P61" s="364">
        <f t="shared" si="6"/>
        <v>0</v>
      </c>
      <c r="Q61" s="363">
        <f t="shared" si="7"/>
        <v>2</v>
      </c>
      <c r="R61" s="362">
        <v>1</v>
      </c>
    </row>
    <row r="62" spans="1:18">
      <c r="A62" s="379"/>
      <c r="B62" s="378"/>
      <c r="C62" s="377">
        <v>156</v>
      </c>
      <c r="D62" s="374">
        <v>2281</v>
      </c>
      <c r="E62" s="374">
        <v>106</v>
      </c>
      <c r="F62" s="374">
        <v>1128</v>
      </c>
      <c r="G62" s="376">
        <v>0</v>
      </c>
      <c r="H62" s="375">
        <f t="shared" si="4"/>
        <v>16</v>
      </c>
      <c r="I62" s="374">
        <v>3</v>
      </c>
      <c r="J62" s="374">
        <v>13</v>
      </c>
      <c r="K62" s="374">
        <v>0</v>
      </c>
      <c r="L62" s="374">
        <v>0</v>
      </c>
      <c r="M62" s="374">
        <f t="shared" si="5"/>
        <v>0</v>
      </c>
      <c r="N62" s="374">
        <v>0</v>
      </c>
      <c r="O62" s="374">
        <v>0</v>
      </c>
      <c r="P62" s="373">
        <f t="shared" si="6"/>
        <v>0</v>
      </c>
      <c r="Q62" s="372">
        <f t="shared" si="7"/>
        <v>13</v>
      </c>
      <c r="R62" s="371">
        <v>0</v>
      </c>
    </row>
    <row r="63" spans="1:18">
      <c r="A63" s="370"/>
      <c r="B63" s="369"/>
      <c r="C63" s="368"/>
      <c r="D63" s="365"/>
      <c r="E63" s="365"/>
      <c r="F63" s="365"/>
      <c r="G63" s="367"/>
      <c r="H63" s="366">
        <f t="shared" si="4"/>
        <v>91</v>
      </c>
      <c r="I63" s="365">
        <f>SUM(I47:I62)-I64</f>
        <v>33</v>
      </c>
      <c r="J63" s="365">
        <f>SUM(J47:J62)-J64</f>
        <v>28</v>
      </c>
      <c r="K63" s="365">
        <f>SUM(K47:K62)-K64</f>
        <v>9</v>
      </c>
      <c r="L63" s="365">
        <f>SUM(L47:L62)-L64</f>
        <v>9</v>
      </c>
      <c r="M63" s="365">
        <f t="shared" si="5"/>
        <v>18</v>
      </c>
      <c r="N63" s="365">
        <f>SUM(N47:N62)-N64</f>
        <v>2</v>
      </c>
      <c r="O63" s="365">
        <f>SUM(O47:O62)-O64</f>
        <v>10</v>
      </c>
      <c r="P63" s="364">
        <f t="shared" si="6"/>
        <v>12</v>
      </c>
      <c r="Q63" s="363">
        <f>SUM(Q47,Q49,Q51,Q53,Q55,Q57,Q59,Q61)</f>
        <v>58</v>
      </c>
      <c r="R63" s="362">
        <f>SUM(R47:R62)-R64</f>
        <v>12</v>
      </c>
    </row>
    <row r="64" spans="1:18" ht="12" thickBot="1">
      <c r="A64" s="361"/>
      <c r="B64" s="360"/>
      <c r="C64" s="388">
        <f>SUMIF($B47:$B62,"",C47:C62)</f>
        <v>1187</v>
      </c>
      <c r="D64" s="385">
        <f>SUMIF($B47:$B62,"",D47:D62)</f>
        <v>8888</v>
      </c>
      <c r="E64" s="385">
        <f>SUMIF($B47:$B62,"",E47:E62)</f>
        <v>641</v>
      </c>
      <c r="F64" s="385">
        <f>SUMIF($B47:$B62,"",F47:F62)</f>
        <v>4709</v>
      </c>
      <c r="G64" s="387">
        <f>SUMIF($B47:$B62,"",G47:G62)</f>
        <v>4</v>
      </c>
      <c r="H64" s="386">
        <f t="shared" si="4"/>
        <v>84</v>
      </c>
      <c r="I64" s="385">
        <f>SUM(I48,I50,I52,I54,I56,I58,I60,I62)</f>
        <v>19</v>
      </c>
      <c r="J64" s="385">
        <f>SUM(J48,J50,J52,J54,J56,J58,J60,J62)</f>
        <v>56</v>
      </c>
      <c r="K64" s="385">
        <f>SUM(K48,K50,K52,K54,K56,K58,K60,K62)</f>
        <v>5</v>
      </c>
      <c r="L64" s="385">
        <f>SUM(L48,L50,L52,L54,L56,L58,L60,L62)</f>
        <v>4</v>
      </c>
      <c r="M64" s="385">
        <f t="shared" si="5"/>
        <v>9</v>
      </c>
      <c r="N64" s="385">
        <f>SUM(N48,N50,N52,N54,N56,N58,N60,N62)</f>
        <v>0</v>
      </c>
      <c r="O64" s="385">
        <f>SUM(O48,O50,O52,O54,O56,O58,O60,O62)</f>
        <v>0</v>
      </c>
      <c r="P64" s="384">
        <f t="shared" si="6"/>
        <v>0</v>
      </c>
      <c r="Q64" s="383">
        <f>SUM(Q48,Q50,Q52,Q54,Q56,Q58,Q60,Q62)</f>
        <v>65</v>
      </c>
      <c r="R64" s="382">
        <f>SUM(R48,R50,R52,R54,R56,R58,R60,R62)</f>
        <v>0</v>
      </c>
    </row>
    <row r="65" spans="1:18">
      <c r="A65" s="381"/>
      <c r="B65" s="380"/>
      <c r="C65" s="354"/>
      <c r="D65" s="351"/>
      <c r="E65" s="351"/>
      <c r="F65" s="351"/>
      <c r="G65" s="353"/>
      <c r="H65" s="352">
        <f t="shared" si="4"/>
        <v>107</v>
      </c>
      <c r="I65" s="351">
        <v>64</v>
      </c>
      <c r="J65" s="351">
        <v>32</v>
      </c>
      <c r="K65" s="351">
        <v>4</v>
      </c>
      <c r="L65" s="351">
        <v>2</v>
      </c>
      <c r="M65" s="351">
        <f t="shared" si="5"/>
        <v>6</v>
      </c>
      <c r="N65" s="351">
        <v>0</v>
      </c>
      <c r="O65" s="351">
        <v>5</v>
      </c>
      <c r="P65" s="350">
        <f t="shared" si="6"/>
        <v>5</v>
      </c>
      <c r="Q65" s="349">
        <f t="shared" ref="Q65:Q70" si="8">SUM(J65,M65,P65)</f>
        <v>43</v>
      </c>
      <c r="R65" s="348">
        <v>10</v>
      </c>
    </row>
    <row r="66" spans="1:18">
      <c r="A66" s="379"/>
      <c r="B66" s="378"/>
      <c r="C66" s="377">
        <v>316</v>
      </c>
      <c r="D66" s="374">
        <v>4125</v>
      </c>
      <c r="E66" s="374">
        <v>166</v>
      </c>
      <c r="F66" s="374">
        <v>3418</v>
      </c>
      <c r="G66" s="376">
        <v>2</v>
      </c>
      <c r="H66" s="375">
        <f t="shared" si="4"/>
        <v>26</v>
      </c>
      <c r="I66" s="374">
        <v>15</v>
      </c>
      <c r="J66" s="374">
        <v>9</v>
      </c>
      <c r="K66" s="374">
        <v>0</v>
      </c>
      <c r="L66" s="374">
        <v>2</v>
      </c>
      <c r="M66" s="374">
        <f t="shared" si="5"/>
        <v>2</v>
      </c>
      <c r="N66" s="374">
        <v>0</v>
      </c>
      <c r="O66" s="374">
        <v>0</v>
      </c>
      <c r="P66" s="373">
        <f t="shared" si="6"/>
        <v>0</v>
      </c>
      <c r="Q66" s="372">
        <f t="shared" si="8"/>
        <v>11</v>
      </c>
      <c r="R66" s="371">
        <v>0</v>
      </c>
    </row>
    <row r="67" spans="1:18">
      <c r="A67" s="370"/>
      <c r="B67" s="369"/>
      <c r="C67" s="368"/>
      <c r="D67" s="365"/>
      <c r="E67" s="365"/>
      <c r="F67" s="365"/>
      <c r="G67" s="367"/>
      <c r="H67" s="366">
        <f t="shared" si="4"/>
        <v>199</v>
      </c>
      <c r="I67" s="365">
        <v>84</v>
      </c>
      <c r="J67" s="365">
        <v>62</v>
      </c>
      <c r="K67" s="365">
        <v>17</v>
      </c>
      <c r="L67" s="365">
        <v>17</v>
      </c>
      <c r="M67" s="365">
        <f t="shared" si="5"/>
        <v>34</v>
      </c>
      <c r="N67" s="365">
        <v>0</v>
      </c>
      <c r="O67" s="365">
        <v>19</v>
      </c>
      <c r="P67" s="364">
        <f t="shared" si="6"/>
        <v>19</v>
      </c>
      <c r="Q67" s="363">
        <f t="shared" si="8"/>
        <v>115</v>
      </c>
      <c r="R67" s="362">
        <v>19</v>
      </c>
    </row>
    <row r="68" spans="1:18" ht="12" thickBot="1">
      <c r="A68" s="361"/>
      <c r="B68" s="360"/>
      <c r="C68" s="345">
        <v>3540</v>
      </c>
      <c r="D68" s="342">
        <v>32751</v>
      </c>
      <c r="E68" s="342">
        <v>2075</v>
      </c>
      <c r="F68" s="342">
        <v>18747</v>
      </c>
      <c r="G68" s="344">
        <v>13</v>
      </c>
      <c r="H68" s="343">
        <f t="shared" si="4"/>
        <v>140</v>
      </c>
      <c r="I68" s="342">
        <v>20</v>
      </c>
      <c r="J68" s="342">
        <v>84</v>
      </c>
      <c r="K68" s="342">
        <v>20</v>
      </c>
      <c r="L68" s="342">
        <v>13</v>
      </c>
      <c r="M68" s="342">
        <f t="shared" si="5"/>
        <v>33</v>
      </c>
      <c r="N68" s="342">
        <v>0</v>
      </c>
      <c r="O68" s="342">
        <v>3</v>
      </c>
      <c r="P68" s="341">
        <f t="shared" si="6"/>
        <v>3</v>
      </c>
      <c r="Q68" s="340">
        <f t="shared" si="8"/>
        <v>120</v>
      </c>
      <c r="R68" s="339">
        <v>1</v>
      </c>
    </row>
    <row r="69" spans="1:18">
      <c r="A69" s="356"/>
      <c r="B69" s="359"/>
      <c r="C69" s="354"/>
      <c r="D69" s="351"/>
      <c r="E69" s="351"/>
      <c r="F69" s="351"/>
      <c r="G69" s="353"/>
      <c r="H69" s="352">
        <f t="shared" ref="H69:H72" si="9">I69+J69+M69+P69</f>
        <v>31</v>
      </c>
      <c r="I69" s="351">
        <v>10</v>
      </c>
      <c r="J69" s="351">
        <v>11</v>
      </c>
      <c r="K69" s="351">
        <v>1</v>
      </c>
      <c r="L69" s="351">
        <v>3</v>
      </c>
      <c r="M69" s="351">
        <f t="shared" ref="M69:M72" si="10">K69+L69</f>
        <v>4</v>
      </c>
      <c r="N69" s="351">
        <v>0</v>
      </c>
      <c r="O69" s="351">
        <v>6</v>
      </c>
      <c r="P69" s="350">
        <f t="shared" ref="P69:P72" si="11">N69+O69</f>
        <v>6</v>
      </c>
      <c r="Q69" s="349">
        <f t="shared" si="8"/>
        <v>21</v>
      </c>
      <c r="R69" s="348">
        <v>2</v>
      </c>
    </row>
    <row r="70" spans="1:18" ht="12" thickBot="1">
      <c r="A70" s="358"/>
      <c r="B70" s="357"/>
      <c r="C70" s="345">
        <v>3670</v>
      </c>
      <c r="D70" s="342">
        <v>37168</v>
      </c>
      <c r="E70" s="342">
        <v>2189</v>
      </c>
      <c r="F70" s="342">
        <v>19311</v>
      </c>
      <c r="G70" s="344">
        <v>2</v>
      </c>
      <c r="H70" s="343">
        <f t="shared" si="9"/>
        <v>34</v>
      </c>
      <c r="I70" s="342">
        <v>5</v>
      </c>
      <c r="J70" s="342">
        <v>20</v>
      </c>
      <c r="K70" s="342">
        <v>4</v>
      </c>
      <c r="L70" s="342">
        <v>4</v>
      </c>
      <c r="M70" s="342">
        <f t="shared" si="10"/>
        <v>8</v>
      </c>
      <c r="N70" s="342">
        <v>0</v>
      </c>
      <c r="O70" s="342">
        <v>1</v>
      </c>
      <c r="P70" s="341">
        <f t="shared" si="11"/>
        <v>1</v>
      </c>
      <c r="Q70" s="340">
        <f t="shared" si="8"/>
        <v>29</v>
      </c>
      <c r="R70" s="339">
        <v>0</v>
      </c>
    </row>
    <row r="71" spans="1:18">
      <c r="A71" s="356"/>
      <c r="B71" s="355"/>
      <c r="C71" s="354"/>
      <c r="D71" s="351"/>
      <c r="E71" s="351"/>
      <c r="F71" s="351"/>
      <c r="G71" s="353"/>
      <c r="H71" s="352">
        <f t="shared" si="9"/>
        <v>822</v>
      </c>
      <c r="I71" s="351">
        <f t="shared" ref="I71:L72" si="12">I69+I67+I65+I63+I45</f>
        <v>289</v>
      </c>
      <c r="J71" s="351">
        <f t="shared" si="12"/>
        <v>333</v>
      </c>
      <c r="K71" s="351">
        <f t="shared" si="12"/>
        <v>60</v>
      </c>
      <c r="L71" s="351">
        <f t="shared" si="12"/>
        <v>59</v>
      </c>
      <c r="M71" s="351">
        <f t="shared" si="10"/>
        <v>119</v>
      </c>
      <c r="N71" s="351">
        <f>N69+N67+N65+N63+N45</f>
        <v>7</v>
      </c>
      <c r="O71" s="351">
        <f>O69+O67+O65+O63+O45</f>
        <v>74</v>
      </c>
      <c r="P71" s="350">
        <f t="shared" si="11"/>
        <v>81</v>
      </c>
      <c r="Q71" s="349">
        <f>J71+M71+P71</f>
        <v>533</v>
      </c>
      <c r="R71" s="348">
        <f>R69+R67+R65+R63+R45</f>
        <v>71</v>
      </c>
    </row>
    <row r="72" spans="1:18" ht="12" thickBot="1">
      <c r="A72" s="347"/>
      <c r="B72" s="346"/>
      <c r="C72" s="345">
        <f>C70+C68+C66+C64+C46</f>
        <v>48489</v>
      </c>
      <c r="D72" s="342">
        <f>D70+D68+D66+D64+D46</f>
        <v>631452</v>
      </c>
      <c r="E72" s="342">
        <f>E70+E68+E66+E64+E46</f>
        <v>25784</v>
      </c>
      <c r="F72" s="342">
        <f>F70+F68+F66+F64+F46</f>
        <v>306475</v>
      </c>
      <c r="G72" s="344">
        <f>G70+G68+G66+G64+G46</f>
        <v>91</v>
      </c>
      <c r="H72" s="343">
        <f t="shared" si="9"/>
        <v>1569</v>
      </c>
      <c r="I72" s="342">
        <f t="shared" si="12"/>
        <v>203</v>
      </c>
      <c r="J72" s="342">
        <f t="shared" si="12"/>
        <v>1161</v>
      </c>
      <c r="K72" s="342">
        <f t="shared" si="12"/>
        <v>108</v>
      </c>
      <c r="L72" s="342">
        <f t="shared" si="12"/>
        <v>87</v>
      </c>
      <c r="M72" s="342">
        <f t="shared" si="10"/>
        <v>195</v>
      </c>
      <c r="N72" s="342">
        <f>N70+N68+N66+N64+N46</f>
        <v>0</v>
      </c>
      <c r="O72" s="342">
        <f>O70+O68+O66+O64+O46</f>
        <v>10</v>
      </c>
      <c r="P72" s="341">
        <f t="shared" si="11"/>
        <v>10</v>
      </c>
      <c r="Q72" s="340">
        <f>J72+M72+P72</f>
        <v>1366</v>
      </c>
      <c r="R72" s="339">
        <f>R70+R68+R66+R64+R46</f>
        <v>3</v>
      </c>
    </row>
    <row r="73" spans="1:18">
      <c r="A73" s="338" t="s">
        <v>368</v>
      </c>
      <c r="B73" s="338"/>
      <c r="C73" s="338"/>
      <c r="D73" s="338"/>
      <c r="E73" s="338"/>
      <c r="F73" s="338"/>
      <c r="G73" s="338"/>
      <c r="H73" s="319"/>
      <c r="I73" s="338"/>
      <c r="J73" s="338"/>
      <c r="K73" s="338"/>
      <c r="L73" s="338"/>
      <c r="M73" s="338"/>
      <c r="N73" s="338"/>
      <c r="O73" s="338"/>
      <c r="P73" s="338"/>
      <c r="Q73" s="338"/>
      <c r="R73" s="338"/>
    </row>
    <row r="74" spans="1:18">
      <c r="A74" s="338" t="s">
        <v>370</v>
      </c>
      <c r="B74" s="338"/>
      <c r="C74" s="338"/>
      <c r="D74" s="338"/>
      <c r="E74" s="338"/>
      <c r="F74" s="338"/>
      <c r="G74" s="338"/>
      <c r="H74" s="338" t="s">
        <v>430</v>
      </c>
      <c r="I74" s="338"/>
      <c r="J74" s="338"/>
      <c r="K74" s="338"/>
      <c r="L74" s="338"/>
      <c r="M74" s="338"/>
      <c r="N74" s="338"/>
      <c r="O74" s="338"/>
      <c r="P74" s="338"/>
      <c r="Q74" s="338"/>
      <c r="R74" s="338"/>
    </row>
    <row r="75" spans="1:18">
      <c r="A75" s="338"/>
      <c r="B75" s="338" t="s">
        <v>369</v>
      </c>
      <c r="C75" s="338"/>
      <c r="D75" s="338"/>
      <c r="E75" s="338"/>
      <c r="F75" s="338"/>
      <c r="G75" s="338"/>
      <c r="H75" s="338" t="s">
        <v>429</v>
      </c>
      <c r="I75" s="338"/>
      <c r="J75" s="338"/>
      <c r="K75" s="338"/>
      <c r="L75" s="338"/>
      <c r="M75" s="338"/>
      <c r="N75" s="338"/>
      <c r="O75" s="338"/>
      <c r="P75" s="338"/>
      <c r="Q75" s="338"/>
      <c r="R75" s="338"/>
    </row>
    <row r="76" spans="1:18">
      <c r="A76" s="338"/>
      <c r="B76" s="338" t="s">
        <v>371</v>
      </c>
      <c r="C76" s="338"/>
      <c r="D76" s="338"/>
      <c r="E76" s="338"/>
      <c r="F76" s="338"/>
      <c r="G76" s="338"/>
      <c r="H76" s="337" t="s">
        <v>428</v>
      </c>
      <c r="I76" s="338"/>
      <c r="J76" s="338"/>
      <c r="K76" s="338"/>
      <c r="L76" s="338"/>
      <c r="M76" s="338"/>
      <c r="N76" s="338"/>
      <c r="O76" s="338"/>
      <c r="P76" s="338"/>
      <c r="Q76" s="338"/>
      <c r="R76" s="338"/>
    </row>
    <row r="77" spans="1:18">
      <c r="A77" s="337"/>
      <c r="B77" s="338" t="s">
        <v>372</v>
      </c>
      <c r="C77" s="337"/>
      <c r="D77" s="337"/>
      <c r="E77" s="337"/>
      <c r="F77" s="337"/>
      <c r="G77" s="337"/>
      <c r="H77" s="319"/>
      <c r="I77" s="337"/>
      <c r="J77" s="337"/>
      <c r="K77" s="337"/>
      <c r="L77" s="337"/>
      <c r="M77" s="337"/>
      <c r="N77" s="337"/>
      <c r="O77" s="337"/>
      <c r="P77" s="337"/>
      <c r="Q77" s="337"/>
      <c r="R77" s="337"/>
    </row>
  </sheetData>
  <mergeCells count="1">
    <mergeCell ref="A1:Q2"/>
  </mergeCells>
  <phoneticPr fontId="6"/>
  <pageMargins left="0.7" right="0.7" top="0.75" bottom="0.75" header="0.3" footer="0.3"/>
  <pageSetup paperSize="9" scale="5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view="pageBreakPreview" zoomScaleNormal="100" zoomScaleSheetLayoutView="100" workbookViewId="0">
      <pane ySplit="4" topLeftCell="A5" activePane="bottomLeft" state="frozen"/>
      <selection sqref="A1:Y1"/>
      <selection pane="bottomLeft" activeCell="A2" sqref="A2:N2"/>
    </sheetView>
  </sheetViews>
  <sheetFormatPr defaultRowHeight="12"/>
  <cols>
    <col min="1" max="3" width="13.83203125" style="255" customWidth="1"/>
    <col min="4" max="5" width="12.5" style="255" customWidth="1"/>
    <col min="6" max="8" width="12.5" style="243" customWidth="1"/>
    <col min="9" max="9" width="12.5" style="257" customWidth="1"/>
    <col min="10" max="14" width="12.5" style="243" customWidth="1"/>
    <col min="15" max="16384" width="9.33203125" style="243"/>
  </cols>
  <sheetData>
    <row r="1" spans="1:14">
      <c r="A1" s="240"/>
      <c r="B1" s="240"/>
      <c r="C1" s="240"/>
      <c r="D1" s="240"/>
      <c r="E1" s="240"/>
      <c r="F1" s="241"/>
      <c r="G1" s="241"/>
      <c r="H1" s="241"/>
      <c r="I1" s="242"/>
      <c r="J1" s="241"/>
      <c r="K1" s="241"/>
      <c r="L1" s="241"/>
      <c r="M1" s="241"/>
      <c r="N1" s="241"/>
    </row>
    <row r="2" spans="1:14" ht="21" customHeight="1">
      <c r="A2" s="548" t="s">
        <v>203</v>
      </c>
      <c r="B2" s="548"/>
      <c r="C2" s="548"/>
      <c r="D2" s="548"/>
      <c r="E2" s="548"/>
      <c r="F2" s="548"/>
      <c r="G2" s="548"/>
      <c r="H2" s="548"/>
      <c r="I2" s="548"/>
      <c r="J2" s="548"/>
      <c r="K2" s="548"/>
      <c r="L2" s="548"/>
      <c r="M2" s="548"/>
      <c r="N2" s="548"/>
    </row>
    <row r="3" spans="1:14" ht="3.75" customHeight="1">
      <c r="A3" s="244"/>
      <c r="B3" s="240"/>
      <c r="C3" s="240"/>
      <c r="D3" s="240"/>
      <c r="E3" s="240"/>
      <c r="F3" s="241"/>
      <c r="G3" s="241"/>
      <c r="H3" s="241"/>
      <c r="I3" s="242"/>
      <c r="J3" s="241"/>
      <c r="K3" s="241"/>
      <c r="L3" s="241"/>
      <c r="M3" s="241"/>
      <c r="N3" s="241"/>
    </row>
    <row r="4" spans="1:14" s="248" customFormat="1" ht="35.25" customHeight="1" thickBot="1">
      <c r="A4" s="245"/>
      <c r="B4" s="246" t="s">
        <v>204</v>
      </c>
      <c r="C4" s="246" t="s">
        <v>205</v>
      </c>
      <c r="D4" s="247" t="s">
        <v>206</v>
      </c>
      <c r="E4" s="247" t="s">
        <v>207</v>
      </c>
      <c r="F4" s="247" t="s">
        <v>208</v>
      </c>
      <c r="G4" s="247" t="s">
        <v>209</v>
      </c>
      <c r="H4" s="247" t="s">
        <v>210</v>
      </c>
      <c r="I4" s="247" t="s">
        <v>211</v>
      </c>
      <c r="J4" s="247" t="s">
        <v>212</v>
      </c>
      <c r="K4" s="247" t="s">
        <v>213</v>
      </c>
      <c r="L4" s="247" t="s">
        <v>214</v>
      </c>
      <c r="M4" s="247" t="s">
        <v>215</v>
      </c>
      <c r="N4" s="247" t="s">
        <v>216</v>
      </c>
    </row>
    <row r="5" spans="1:14" ht="26.25" customHeight="1" thickTop="1">
      <c r="A5" s="249" t="s">
        <v>217</v>
      </c>
      <c r="B5" s="250">
        <v>5.2</v>
      </c>
      <c r="C5" s="250">
        <v>9.3000000000000007</v>
      </c>
      <c r="D5" s="250">
        <v>2.6</v>
      </c>
      <c r="E5" s="250">
        <v>0.9</v>
      </c>
      <c r="F5" s="250">
        <v>7.7</v>
      </c>
      <c r="G5" s="250">
        <v>4.9000000000000004</v>
      </c>
      <c r="H5" s="250">
        <v>10.1</v>
      </c>
      <c r="I5" s="250">
        <v>13.6</v>
      </c>
      <c r="J5" s="250" t="s">
        <v>218</v>
      </c>
      <c r="K5" s="250">
        <v>3.1</v>
      </c>
      <c r="L5" s="250">
        <v>2.1</v>
      </c>
      <c r="M5" s="250">
        <v>6.8</v>
      </c>
      <c r="N5" s="250">
        <v>27.4</v>
      </c>
    </row>
    <row r="6" spans="1:14" ht="26.25" customHeight="1">
      <c r="A6" s="249" t="s">
        <v>219</v>
      </c>
      <c r="B6" s="250">
        <v>5.2</v>
      </c>
      <c r="C6" s="250">
        <v>9.9</v>
      </c>
      <c r="D6" s="250">
        <v>2.1</v>
      </c>
      <c r="E6" s="250">
        <v>0.9</v>
      </c>
      <c r="F6" s="250">
        <v>8.1</v>
      </c>
      <c r="G6" s="250">
        <v>5.0999999999999996</v>
      </c>
      <c r="H6" s="250">
        <v>11.3</v>
      </c>
      <c r="I6" s="250">
        <v>15.8</v>
      </c>
      <c r="J6" s="250" t="s">
        <v>218</v>
      </c>
      <c r="K6" s="250">
        <v>3.1</v>
      </c>
      <c r="L6" s="250">
        <v>2.2999999999999998</v>
      </c>
      <c r="M6" s="250">
        <v>7.6</v>
      </c>
      <c r="N6" s="250">
        <v>32.200000000000003</v>
      </c>
    </row>
    <row r="7" spans="1:14" ht="26.25" customHeight="1">
      <c r="A7" s="249" t="s">
        <v>220</v>
      </c>
      <c r="B7" s="250">
        <v>5</v>
      </c>
      <c r="C7" s="250">
        <v>10</v>
      </c>
      <c r="D7" s="250">
        <v>2.1</v>
      </c>
      <c r="E7" s="250">
        <v>0.7</v>
      </c>
      <c r="F7" s="250">
        <v>8.4</v>
      </c>
      <c r="G7" s="250">
        <v>5.2</v>
      </c>
      <c r="H7" s="250">
        <v>11.8</v>
      </c>
      <c r="I7" s="250">
        <v>17.2</v>
      </c>
      <c r="J7" s="250" t="s">
        <v>218</v>
      </c>
      <c r="K7" s="250">
        <v>3.3</v>
      </c>
      <c r="L7" s="250">
        <v>2.4</v>
      </c>
      <c r="M7" s="250">
        <v>7.8</v>
      </c>
      <c r="N7" s="250">
        <v>33.6</v>
      </c>
    </row>
    <row r="8" spans="1:14" ht="26.25" customHeight="1">
      <c r="A8" s="249" t="s">
        <v>221</v>
      </c>
      <c r="B8" s="250">
        <v>4.9000000000000004</v>
      </c>
      <c r="C8" s="250">
        <v>9.9</v>
      </c>
      <c r="D8" s="250">
        <v>2.2999999999999998</v>
      </c>
      <c r="E8" s="250">
        <v>0.8</v>
      </c>
      <c r="F8" s="250">
        <v>8.5</v>
      </c>
      <c r="G8" s="250">
        <v>5.8</v>
      </c>
      <c r="H8" s="250">
        <v>11.8</v>
      </c>
      <c r="I8" s="250">
        <v>18.3</v>
      </c>
      <c r="J8" s="250" t="s">
        <v>218</v>
      </c>
      <c r="K8" s="250">
        <v>3.2</v>
      </c>
      <c r="L8" s="250">
        <v>2.7</v>
      </c>
      <c r="M8" s="250">
        <v>8</v>
      </c>
      <c r="N8" s="250">
        <v>34.6</v>
      </c>
    </row>
    <row r="9" spans="1:14" ht="26.25" customHeight="1">
      <c r="A9" s="249" t="s">
        <v>222</v>
      </c>
      <c r="B9" s="250">
        <v>4.7</v>
      </c>
      <c r="C9" s="250">
        <v>9.9</v>
      </c>
      <c r="D9" s="250">
        <v>2.4</v>
      </c>
      <c r="E9" s="250">
        <v>0.7</v>
      </c>
      <c r="F9" s="250">
        <v>8.8000000000000007</v>
      </c>
      <c r="G9" s="250">
        <v>5.8</v>
      </c>
      <c r="H9" s="250">
        <v>12.7</v>
      </c>
      <c r="I9" s="250">
        <v>20</v>
      </c>
      <c r="J9" s="250" t="s">
        <v>218</v>
      </c>
      <c r="K9" s="250">
        <v>3.5</v>
      </c>
      <c r="L9" s="250">
        <v>2.7</v>
      </c>
      <c r="M9" s="250">
        <v>8.1</v>
      </c>
      <c r="N9" s="250">
        <v>36.4</v>
      </c>
    </row>
    <row r="10" spans="1:14" ht="26.25" customHeight="1">
      <c r="A10" s="249" t="s">
        <v>223</v>
      </c>
      <c r="B10" s="250">
        <v>4.5</v>
      </c>
      <c r="C10" s="250">
        <v>9.8000000000000007</v>
      </c>
      <c r="D10" s="250">
        <v>2.6</v>
      </c>
      <c r="E10" s="250">
        <v>0.9</v>
      </c>
      <c r="F10" s="250">
        <v>9.1999999999999993</v>
      </c>
      <c r="G10" s="250">
        <v>5.8</v>
      </c>
      <c r="H10" s="250">
        <v>12.6</v>
      </c>
      <c r="I10" s="250">
        <v>20.9</v>
      </c>
      <c r="J10" s="250" t="s">
        <v>218</v>
      </c>
      <c r="K10" s="250">
        <v>3.4</v>
      </c>
      <c r="L10" s="250">
        <v>2.8</v>
      </c>
      <c r="M10" s="250">
        <v>8.3000000000000007</v>
      </c>
      <c r="N10" s="250">
        <v>38</v>
      </c>
    </row>
    <row r="11" spans="1:14" ht="26.25" customHeight="1">
      <c r="A11" s="249" t="s">
        <v>224</v>
      </c>
      <c r="B11" s="250">
        <v>4.4000000000000004</v>
      </c>
      <c r="C11" s="250">
        <v>9.6999999999999993</v>
      </c>
      <c r="D11" s="250">
        <v>2.7</v>
      </c>
      <c r="E11" s="250">
        <v>1.1000000000000001</v>
      </c>
      <c r="F11" s="250">
        <v>9.3000000000000007</v>
      </c>
      <c r="G11" s="250">
        <v>6</v>
      </c>
      <c r="H11" s="250">
        <v>13.1</v>
      </c>
      <c r="I11" s="250">
        <v>22</v>
      </c>
      <c r="J11" s="250" t="s">
        <v>218</v>
      </c>
      <c r="K11" s="250">
        <v>3.4</v>
      </c>
      <c r="L11" s="250">
        <v>3</v>
      </c>
      <c r="M11" s="250">
        <v>8.3000000000000007</v>
      </c>
      <c r="N11" s="250">
        <v>39.5</v>
      </c>
    </row>
    <row r="12" spans="1:14" ht="26.25" customHeight="1">
      <c r="A12" s="249" t="s">
        <v>225</v>
      </c>
      <c r="B12" s="250">
        <v>4.4000000000000004</v>
      </c>
      <c r="C12" s="250">
        <v>9.4</v>
      </c>
      <c r="D12" s="250">
        <v>2.9</v>
      </c>
      <c r="E12" s="250">
        <v>1.9</v>
      </c>
      <c r="F12" s="250">
        <v>9.6999999999999993</v>
      </c>
      <c r="G12" s="250">
        <v>6.2</v>
      </c>
      <c r="H12" s="250">
        <v>13.7</v>
      </c>
      <c r="I12" s="250">
        <v>23</v>
      </c>
      <c r="J12" s="250" t="s">
        <v>218</v>
      </c>
      <c r="K12" s="250">
        <v>3.5</v>
      </c>
      <c r="L12" s="250">
        <v>3.3</v>
      </c>
      <c r="M12" s="250">
        <v>8.5</v>
      </c>
      <c r="N12" s="250">
        <v>41.2</v>
      </c>
    </row>
    <row r="13" spans="1:14" ht="26.25" customHeight="1">
      <c r="A13" s="249" t="s">
        <v>226</v>
      </c>
      <c r="B13" s="250">
        <v>4.2</v>
      </c>
      <c r="C13" s="250">
        <v>9.3000000000000007</v>
      </c>
      <c r="D13" s="250">
        <v>3.1</v>
      </c>
      <c r="E13" s="250">
        <v>1.4</v>
      </c>
      <c r="F13" s="250">
        <v>9.9</v>
      </c>
      <c r="G13" s="250">
        <v>6.2</v>
      </c>
      <c r="H13" s="250">
        <v>13.8</v>
      </c>
      <c r="I13" s="250">
        <v>24.7</v>
      </c>
      <c r="J13" s="250">
        <v>7.9</v>
      </c>
      <c r="K13" s="250">
        <v>3.3</v>
      </c>
      <c r="L13" s="250">
        <v>3.2</v>
      </c>
      <c r="M13" s="250">
        <v>8.6999999999999993</v>
      </c>
      <c r="N13" s="250">
        <v>42.9</v>
      </c>
    </row>
    <row r="14" spans="1:14" ht="26.25" customHeight="1">
      <c r="A14" s="249" t="s">
        <v>227</v>
      </c>
      <c r="B14" s="250">
        <v>4.0999999999999996</v>
      </c>
      <c r="C14" s="250">
        <v>9.1</v>
      </c>
      <c r="D14" s="250">
        <v>3.2</v>
      </c>
      <c r="E14" s="250">
        <v>1.5</v>
      </c>
      <c r="F14" s="250">
        <v>10.4</v>
      </c>
      <c r="G14" s="250">
        <v>6.3</v>
      </c>
      <c r="H14" s="250">
        <v>14.4</v>
      </c>
      <c r="I14" s="250">
        <v>26.5</v>
      </c>
      <c r="J14" s="250">
        <v>8.1</v>
      </c>
      <c r="K14" s="250">
        <v>3.3</v>
      </c>
      <c r="L14" s="250">
        <v>3.4</v>
      </c>
      <c r="M14" s="250">
        <v>8.8000000000000007</v>
      </c>
      <c r="N14" s="250">
        <v>44.5</v>
      </c>
    </row>
    <row r="15" spans="1:14" ht="26.25" customHeight="1">
      <c r="A15" s="249" t="s">
        <v>228</v>
      </c>
      <c r="B15" s="250">
        <v>4.0999999999999996</v>
      </c>
      <c r="C15" s="250">
        <v>9.1</v>
      </c>
      <c r="D15" s="250">
        <v>3.3</v>
      </c>
      <c r="E15" s="250">
        <v>1.3</v>
      </c>
      <c r="F15" s="250">
        <v>11.1</v>
      </c>
      <c r="G15" s="250">
        <v>6.6</v>
      </c>
      <c r="H15" s="250">
        <v>15.3</v>
      </c>
      <c r="I15" s="250">
        <v>28.2</v>
      </c>
      <c r="J15" s="250">
        <v>8.3000000000000007</v>
      </c>
      <c r="K15" s="250">
        <v>3.3</v>
      </c>
      <c r="L15" s="250">
        <v>3.4</v>
      </c>
      <c r="M15" s="250">
        <v>8.8000000000000007</v>
      </c>
      <c r="N15" s="250">
        <v>46.2</v>
      </c>
    </row>
    <row r="16" spans="1:14" ht="26.25" customHeight="1">
      <c r="A16" s="249" t="s">
        <v>229</v>
      </c>
      <c r="B16" s="250">
        <v>3.9</v>
      </c>
      <c r="C16" s="250">
        <v>8.6999999999999993</v>
      </c>
      <c r="D16" s="250">
        <v>3.3</v>
      </c>
      <c r="E16" s="250">
        <v>1.4</v>
      </c>
      <c r="F16" s="250">
        <v>11.5</v>
      </c>
      <c r="G16" s="250">
        <v>6.6</v>
      </c>
      <c r="H16" s="250">
        <v>15.5</v>
      </c>
      <c r="I16" s="250">
        <v>28.4</v>
      </c>
      <c r="J16" s="250">
        <v>8.3000000000000007</v>
      </c>
      <c r="K16" s="250">
        <v>3.2</v>
      </c>
      <c r="L16" s="250">
        <v>3.5</v>
      </c>
      <c r="M16" s="250">
        <v>8.8000000000000007</v>
      </c>
      <c r="N16" s="250">
        <v>46.7</v>
      </c>
    </row>
    <row r="17" spans="1:14" ht="25.5" customHeight="1">
      <c r="A17" s="249" t="s">
        <v>230</v>
      </c>
      <c r="B17" s="250">
        <v>3.8</v>
      </c>
      <c r="C17" s="250">
        <v>8.5</v>
      </c>
      <c r="D17" s="250">
        <v>3.4</v>
      </c>
      <c r="E17" s="250">
        <v>1.6</v>
      </c>
      <c r="F17" s="250">
        <v>11.9</v>
      </c>
      <c r="G17" s="250">
        <v>6.5</v>
      </c>
      <c r="H17" s="250">
        <v>15.4</v>
      </c>
      <c r="I17" s="250">
        <v>29.1</v>
      </c>
      <c r="J17" s="250">
        <v>8.3000000000000007</v>
      </c>
      <c r="K17" s="250">
        <v>5.0999999999999996</v>
      </c>
      <c r="L17" s="250">
        <v>3.2</v>
      </c>
      <c r="M17" s="250">
        <v>8.9</v>
      </c>
      <c r="N17" s="250">
        <v>47.3</v>
      </c>
    </row>
    <row r="18" spans="1:14" ht="26.25" customHeight="1">
      <c r="A18" s="249" t="s">
        <v>231</v>
      </c>
      <c r="B18" s="250">
        <v>3.7</v>
      </c>
      <c r="C18" s="250">
        <v>8.4</v>
      </c>
      <c r="D18" s="250">
        <v>3.6</v>
      </c>
      <c r="E18" s="250">
        <v>1.5</v>
      </c>
      <c r="F18" s="250">
        <v>12</v>
      </c>
      <c r="G18" s="250">
        <v>6.6</v>
      </c>
      <c r="H18" s="250">
        <v>15.3</v>
      </c>
      <c r="I18" s="250">
        <v>28.7</v>
      </c>
      <c r="J18" s="250">
        <v>8.3000000000000007</v>
      </c>
      <c r="K18" s="250">
        <v>3.1</v>
      </c>
      <c r="L18" s="250">
        <v>3.5</v>
      </c>
      <c r="M18" s="250">
        <v>8.9</v>
      </c>
      <c r="N18" s="250">
        <v>47.6</v>
      </c>
    </row>
    <row r="19" spans="1:14" ht="26.25" customHeight="1">
      <c r="A19" s="249" t="s">
        <v>232</v>
      </c>
      <c r="B19" s="250">
        <v>3.7</v>
      </c>
      <c r="C19" s="250">
        <v>8.1999999999999993</v>
      </c>
      <c r="D19" s="250">
        <v>3.7</v>
      </c>
      <c r="E19" s="250">
        <v>1.5</v>
      </c>
      <c r="F19" s="250">
        <v>12.3</v>
      </c>
      <c r="G19" s="250">
        <v>6.7</v>
      </c>
      <c r="H19" s="250">
        <v>15.6</v>
      </c>
      <c r="I19" s="250">
        <v>29.4</v>
      </c>
      <c r="J19" s="250">
        <v>8.3000000000000007</v>
      </c>
      <c r="K19" s="250">
        <v>3.1</v>
      </c>
      <c r="L19" s="250">
        <v>3.5</v>
      </c>
      <c r="M19" s="250">
        <v>9.1</v>
      </c>
      <c r="N19" s="250">
        <v>48.4</v>
      </c>
    </row>
    <row r="20" spans="1:14" ht="26.25" customHeight="1">
      <c r="A20" s="249" t="s">
        <v>233</v>
      </c>
      <c r="B20" s="250">
        <v>3.6</v>
      </c>
      <c r="C20" s="250">
        <v>8.1999999999999993</v>
      </c>
      <c r="D20" s="250">
        <v>3.9</v>
      </c>
      <c r="E20" s="250">
        <v>1.8</v>
      </c>
      <c r="F20" s="250">
        <v>12.5</v>
      </c>
      <c r="G20" s="250">
        <v>6.9</v>
      </c>
      <c r="H20" s="250">
        <v>15.1</v>
      </c>
      <c r="I20" s="250">
        <v>30.1</v>
      </c>
      <c r="J20" s="250">
        <v>8.4</v>
      </c>
      <c r="K20" s="250">
        <v>2.9</v>
      </c>
      <c r="L20" s="250">
        <v>3.7</v>
      </c>
      <c r="M20" s="250">
        <v>9.1</v>
      </c>
      <c r="N20" s="250">
        <v>49.1</v>
      </c>
    </row>
    <row r="21" spans="1:14" ht="26.25" customHeight="1">
      <c r="A21" s="249" t="s">
        <v>234</v>
      </c>
      <c r="B21" s="250">
        <v>3.6</v>
      </c>
      <c r="C21" s="250">
        <v>8.1</v>
      </c>
      <c r="D21" s="250">
        <v>4</v>
      </c>
      <c r="E21" s="250">
        <v>2</v>
      </c>
      <c r="F21" s="250">
        <v>12.7</v>
      </c>
      <c r="G21" s="250">
        <v>7</v>
      </c>
      <c r="H21" s="250">
        <v>15.1</v>
      </c>
      <c r="I21" s="250">
        <v>30.8</v>
      </c>
      <c r="J21" s="250">
        <v>8.4</v>
      </c>
      <c r="K21" s="250">
        <v>2.8</v>
      </c>
      <c r="L21" s="250">
        <v>4</v>
      </c>
      <c r="M21" s="250">
        <v>9.1999999999999993</v>
      </c>
      <c r="N21" s="250">
        <v>49.9</v>
      </c>
    </row>
    <row r="22" spans="1:14" ht="26.25" customHeight="1">
      <c r="A22" s="249" t="s">
        <v>235</v>
      </c>
      <c r="B22" s="250">
        <v>3.6</v>
      </c>
      <c r="C22" s="250">
        <v>7.9</v>
      </c>
      <c r="D22" s="250">
        <v>4.0999999999999996</v>
      </c>
      <c r="E22" s="250">
        <v>2</v>
      </c>
      <c r="F22" s="250">
        <v>13.8</v>
      </c>
      <c r="G22" s="250">
        <v>7.4</v>
      </c>
      <c r="H22" s="250">
        <v>15.3</v>
      </c>
      <c r="I22" s="250">
        <v>31.7</v>
      </c>
      <c r="J22" s="250">
        <v>9.5</v>
      </c>
      <c r="K22" s="250">
        <v>2.7</v>
      </c>
      <c r="L22" s="250">
        <v>4.0999999999999996</v>
      </c>
      <c r="M22" s="250">
        <v>9.3000000000000007</v>
      </c>
      <c r="N22" s="250">
        <v>51.3</v>
      </c>
    </row>
    <row r="23" spans="1:14" ht="26.25" customHeight="1">
      <c r="A23" s="249" t="s">
        <v>236</v>
      </c>
      <c r="B23" s="250">
        <v>3.6</v>
      </c>
      <c r="C23" s="250">
        <v>7.9</v>
      </c>
      <c r="D23" s="250">
        <v>4.2</v>
      </c>
      <c r="E23" s="250">
        <v>1.8</v>
      </c>
      <c r="F23" s="250">
        <v>14.2</v>
      </c>
      <c r="G23" s="250">
        <v>7.6</v>
      </c>
      <c r="H23" s="250">
        <v>15.5</v>
      </c>
      <c r="I23" s="250">
        <v>32.6</v>
      </c>
      <c r="J23" s="250">
        <v>10</v>
      </c>
      <c r="K23" s="250">
        <v>2.7</v>
      </c>
      <c r="L23" s="250">
        <v>4.2</v>
      </c>
      <c r="M23" s="250">
        <v>9.6999999999999993</v>
      </c>
      <c r="N23" s="250">
        <v>52.3</v>
      </c>
    </row>
    <row r="24" spans="1:14" s="251" customFormat="1" ht="26.25" customHeight="1">
      <c r="A24" s="249" t="s">
        <v>237</v>
      </c>
      <c r="B24" s="250">
        <v>3.6</v>
      </c>
      <c r="C24" s="250">
        <v>7.6</v>
      </c>
      <c r="D24" s="250">
        <v>4.4000000000000004</v>
      </c>
      <c r="E24" s="250">
        <v>2</v>
      </c>
      <c r="F24" s="250">
        <v>14.3</v>
      </c>
      <c r="G24" s="250">
        <v>7.6</v>
      </c>
      <c r="H24" s="250">
        <v>15.4</v>
      </c>
      <c r="I24" s="250">
        <v>32.1</v>
      </c>
      <c r="J24" s="250">
        <v>10.3</v>
      </c>
      <c r="K24" s="250">
        <v>2.6</v>
      </c>
      <c r="L24" s="250">
        <v>4.4000000000000004</v>
      </c>
      <c r="M24" s="250">
        <v>9.6999999999999993</v>
      </c>
      <c r="N24" s="250">
        <v>52.5</v>
      </c>
    </row>
    <row r="25" spans="1:14" s="251" customFormat="1" ht="26.25" customHeight="1">
      <c r="A25" s="249" t="s">
        <v>238</v>
      </c>
      <c r="B25" s="250">
        <v>3.6</v>
      </c>
      <c r="C25" s="250">
        <v>7.7</v>
      </c>
      <c r="D25" s="250">
        <v>4.3</v>
      </c>
      <c r="E25" s="250">
        <v>1.7</v>
      </c>
      <c r="F25" s="250">
        <v>14.5</v>
      </c>
      <c r="G25" s="250">
        <v>7.6</v>
      </c>
      <c r="H25" s="250">
        <v>15.6</v>
      </c>
      <c r="I25" s="250">
        <v>32.200000000000003</v>
      </c>
      <c r="J25" s="250">
        <v>10.4</v>
      </c>
      <c r="K25" s="250">
        <v>2.7</v>
      </c>
      <c r="L25" s="250">
        <v>4.2</v>
      </c>
      <c r="M25" s="250">
        <v>9.6999999999999993</v>
      </c>
      <c r="N25" s="250">
        <v>52.7</v>
      </c>
    </row>
    <row r="26" spans="1:14" s="251" customFormat="1" ht="26.25" customHeight="1">
      <c r="A26" s="249" t="s">
        <v>239</v>
      </c>
      <c r="B26" s="250">
        <v>3.6</v>
      </c>
      <c r="C26" s="250">
        <v>7.7</v>
      </c>
      <c r="D26" s="250">
        <v>4.3</v>
      </c>
      <c r="E26" s="250">
        <v>2.2000000000000002</v>
      </c>
      <c r="F26" s="250">
        <v>14.5</v>
      </c>
      <c r="G26" s="250">
        <v>7.4</v>
      </c>
      <c r="H26" s="250">
        <v>15.1</v>
      </c>
      <c r="I26" s="250">
        <v>32.4</v>
      </c>
      <c r="J26" s="250">
        <v>10.199999999999999</v>
      </c>
      <c r="K26" s="250">
        <v>2.5</v>
      </c>
      <c r="L26" s="250">
        <v>4.2</v>
      </c>
      <c r="M26" s="250">
        <v>9.6</v>
      </c>
      <c r="N26" s="250">
        <v>52.7</v>
      </c>
    </row>
    <row r="27" spans="1:14" s="251" customFormat="1" ht="26.25" customHeight="1">
      <c r="A27" s="249" t="s">
        <v>240</v>
      </c>
      <c r="B27" s="250">
        <v>3.5609092115704488</v>
      </c>
      <c r="C27" s="250">
        <v>7.5741172769116236</v>
      </c>
      <c r="D27" s="250">
        <v>4.2436456774228768</v>
      </c>
      <c r="E27" s="250">
        <v>1.9224225927186116</v>
      </c>
      <c r="F27" s="250">
        <v>14.666703854394624</v>
      </c>
      <c r="G27" s="250">
        <v>7.4876879751524017</v>
      </c>
      <c r="H27" s="250">
        <v>14.836417471427652</v>
      </c>
      <c r="I27" s="250">
        <v>32.619734426564257</v>
      </c>
      <c r="J27" s="250">
        <v>10.231780610735914</v>
      </c>
      <c r="K27" s="250">
        <v>2.514963073353464</v>
      </c>
      <c r="L27" s="250">
        <v>4.2136278743933389</v>
      </c>
      <c r="M27" s="250">
        <v>9.6977272172049052</v>
      </c>
      <c r="N27" s="250">
        <v>53.01822061097706</v>
      </c>
    </row>
    <row r="28" spans="1:14" s="251" customFormat="1" ht="26.25" customHeight="1">
      <c r="A28" s="249" t="s">
        <v>241</v>
      </c>
      <c r="B28" s="250">
        <v>3.6</v>
      </c>
      <c r="C28" s="250">
        <v>7.5</v>
      </c>
      <c r="D28" s="250">
        <v>4.2</v>
      </c>
      <c r="E28" s="250">
        <v>1.9</v>
      </c>
      <c r="F28" s="250">
        <v>15.1</v>
      </c>
      <c r="G28" s="250">
        <v>7.4</v>
      </c>
      <c r="H28" s="250">
        <v>14.6</v>
      </c>
      <c r="I28" s="250">
        <v>32.700000000000003</v>
      </c>
      <c r="J28" s="250">
        <v>10.4</v>
      </c>
      <c r="K28" s="250">
        <v>2.5</v>
      </c>
      <c r="L28" s="250">
        <v>4.2</v>
      </c>
      <c r="M28" s="250">
        <v>9.6999999999999993</v>
      </c>
      <c r="N28" s="250">
        <v>53.2</v>
      </c>
    </row>
    <row r="29" spans="1:14" s="251" customFormat="1" ht="26.25" customHeight="1">
      <c r="A29" s="249" t="s">
        <v>242</v>
      </c>
      <c r="B29" s="250">
        <v>3.5</v>
      </c>
      <c r="C29" s="250">
        <v>7.4</v>
      </c>
      <c r="D29" s="250">
        <v>4.2</v>
      </c>
      <c r="E29" s="250">
        <v>1.8</v>
      </c>
      <c r="F29" s="250">
        <v>15.2</v>
      </c>
      <c r="G29" s="250">
        <v>7.6</v>
      </c>
      <c r="H29" s="250">
        <v>14.7</v>
      </c>
      <c r="I29" s="250">
        <v>32.6</v>
      </c>
      <c r="J29" s="250">
        <v>10.9</v>
      </c>
      <c r="K29" s="250">
        <v>2.5</v>
      </c>
      <c r="L29" s="250">
        <v>4.3</v>
      </c>
      <c r="M29" s="250">
        <v>9.8000000000000007</v>
      </c>
      <c r="N29" s="250">
        <v>53.6</v>
      </c>
    </row>
    <row r="30" spans="1:14" s="251" customFormat="1" ht="26.25" customHeight="1">
      <c r="A30" s="249" t="s">
        <v>243</v>
      </c>
      <c r="B30" s="250" t="s">
        <v>456</v>
      </c>
      <c r="C30" s="250" t="s">
        <v>455</v>
      </c>
      <c r="D30" s="250" t="s">
        <v>448</v>
      </c>
      <c r="E30" s="250" t="s">
        <v>454</v>
      </c>
      <c r="F30" s="250" t="s">
        <v>453</v>
      </c>
      <c r="G30" s="250">
        <v>7.8</v>
      </c>
      <c r="H30" s="250" t="s">
        <v>453</v>
      </c>
      <c r="I30" s="250" t="s">
        <v>452</v>
      </c>
      <c r="J30" s="250" t="s">
        <v>451</v>
      </c>
      <c r="K30" s="250" t="s">
        <v>450</v>
      </c>
      <c r="L30" s="250" t="s">
        <v>434</v>
      </c>
      <c r="M30" s="250">
        <v>9.9</v>
      </c>
      <c r="N30" s="250" t="s">
        <v>449</v>
      </c>
    </row>
    <row r="31" spans="1:14" s="251" customFormat="1" ht="26.25" customHeight="1">
      <c r="A31" s="249" t="s">
        <v>244</v>
      </c>
      <c r="B31" s="250" t="s">
        <v>440</v>
      </c>
      <c r="C31" s="250" t="s">
        <v>439</v>
      </c>
      <c r="D31" s="250" t="s">
        <v>448</v>
      </c>
      <c r="E31" s="250" t="s">
        <v>447</v>
      </c>
      <c r="F31" s="250" t="s">
        <v>446</v>
      </c>
      <c r="G31" s="250">
        <v>7.8</v>
      </c>
      <c r="H31" s="250" t="s">
        <v>445</v>
      </c>
      <c r="I31" s="250" t="s">
        <v>444</v>
      </c>
      <c r="J31" s="250">
        <v>11.4</v>
      </c>
      <c r="K31" s="250">
        <v>2.8</v>
      </c>
      <c r="L31" s="250" t="s">
        <v>443</v>
      </c>
      <c r="M31" s="250">
        <v>9.9</v>
      </c>
      <c r="N31" s="250" t="s">
        <v>442</v>
      </c>
    </row>
    <row r="32" spans="1:14" s="251" customFormat="1" ht="26.25" customHeight="1">
      <c r="A32" s="249" t="s">
        <v>441</v>
      </c>
      <c r="B32" s="250" t="s">
        <v>440</v>
      </c>
      <c r="C32" s="250" t="s">
        <v>439</v>
      </c>
      <c r="D32" s="250" t="s">
        <v>438</v>
      </c>
      <c r="E32" s="250" t="s">
        <v>437</v>
      </c>
      <c r="F32" s="250" t="s">
        <v>436</v>
      </c>
      <c r="G32" s="250">
        <v>7.7</v>
      </c>
      <c r="H32" s="250" t="s">
        <v>436</v>
      </c>
      <c r="I32" s="250" t="s">
        <v>435</v>
      </c>
      <c r="J32" s="250">
        <v>11.7</v>
      </c>
      <c r="K32" s="250">
        <v>2.8</v>
      </c>
      <c r="L32" s="250" t="s">
        <v>434</v>
      </c>
      <c r="M32" s="250">
        <v>9.9</v>
      </c>
      <c r="N32" s="250" t="s">
        <v>433</v>
      </c>
    </row>
    <row r="33" spans="1:14" ht="18" customHeight="1">
      <c r="A33" s="324" t="s">
        <v>432</v>
      </c>
      <c r="B33" s="415" t="s">
        <v>431</v>
      </c>
      <c r="C33" s="252"/>
      <c r="D33" s="252"/>
      <c r="E33" s="252"/>
      <c r="F33" s="253"/>
      <c r="G33" s="253"/>
      <c r="H33" s="253"/>
      <c r="I33" s="254"/>
      <c r="J33" s="253"/>
      <c r="K33" s="549" t="s">
        <v>245</v>
      </c>
      <c r="L33" s="549"/>
      <c r="M33" s="549"/>
      <c r="N33" s="549"/>
    </row>
    <row r="34" spans="1:14" ht="14.25">
      <c r="D34" s="256"/>
    </row>
    <row r="35" spans="1:14" ht="14.25">
      <c r="D35" s="256"/>
    </row>
    <row r="36" spans="1:14" ht="14.25">
      <c r="D36" s="256"/>
    </row>
    <row r="37" spans="1:14" ht="14.25">
      <c r="D37" s="256"/>
    </row>
    <row r="38" spans="1:14" ht="14.25">
      <c r="D38" s="256"/>
    </row>
    <row r="39" spans="1:14" s="255" customFormat="1" ht="14.25">
      <c r="D39" s="256"/>
      <c r="F39" s="243"/>
      <c r="G39" s="243"/>
      <c r="H39" s="243"/>
      <c r="I39" s="257"/>
      <c r="J39" s="243"/>
      <c r="K39" s="243"/>
      <c r="L39" s="243"/>
      <c r="M39" s="243"/>
      <c r="N39" s="243"/>
    </row>
    <row r="40" spans="1:14" s="255" customFormat="1" ht="14.25">
      <c r="D40" s="256"/>
      <c r="F40" s="243"/>
      <c r="G40" s="243"/>
      <c r="H40" s="243"/>
      <c r="I40" s="257"/>
      <c r="J40" s="243"/>
      <c r="K40" s="243"/>
      <c r="L40" s="243"/>
      <c r="M40" s="243"/>
      <c r="N40" s="243"/>
    </row>
    <row r="41" spans="1:14" s="255" customFormat="1" ht="14.25">
      <c r="D41" s="256"/>
      <c r="F41" s="243"/>
      <c r="G41" s="243"/>
      <c r="H41" s="243"/>
      <c r="I41" s="257"/>
      <c r="J41" s="243"/>
      <c r="K41" s="243"/>
      <c r="L41" s="243"/>
      <c r="M41" s="243"/>
      <c r="N41" s="243"/>
    </row>
    <row r="42" spans="1:14" s="255" customFormat="1" ht="14.25">
      <c r="D42" s="256"/>
      <c r="F42" s="243"/>
      <c r="G42" s="243"/>
      <c r="H42" s="243"/>
      <c r="I42" s="257"/>
      <c r="J42" s="243"/>
      <c r="K42" s="243"/>
      <c r="L42" s="243"/>
      <c r="M42" s="243"/>
      <c r="N42" s="243"/>
    </row>
    <row r="43" spans="1:14" s="255" customFormat="1" ht="14.25">
      <c r="D43" s="256"/>
      <c r="F43" s="243"/>
      <c r="G43" s="243"/>
      <c r="H43" s="243"/>
      <c r="I43" s="257"/>
      <c r="J43" s="243"/>
      <c r="K43" s="243"/>
      <c r="L43" s="243"/>
      <c r="M43" s="243"/>
      <c r="N43" s="243"/>
    </row>
    <row r="44" spans="1:14" s="255" customFormat="1" ht="14.25">
      <c r="D44" s="256"/>
      <c r="F44" s="243"/>
      <c r="G44" s="243"/>
      <c r="H44" s="243"/>
      <c r="I44" s="257"/>
      <c r="J44" s="243"/>
      <c r="K44" s="243"/>
      <c r="L44" s="243"/>
      <c r="M44" s="243"/>
      <c r="N44" s="243"/>
    </row>
    <row r="45" spans="1:14" s="255" customFormat="1" ht="14.25">
      <c r="D45" s="256"/>
      <c r="F45" s="243"/>
      <c r="G45" s="243"/>
      <c r="H45" s="243"/>
      <c r="I45" s="257"/>
      <c r="J45" s="243"/>
      <c r="K45" s="243"/>
      <c r="L45" s="243"/>
      <c r="M45" s="243"/>
      <c r="N45" s="243"/>
    </row>
  </sheetData>
  <mergeCells count="2">
    <mergeCell ref="A2:N2"/>
    <mergeCell ref="K33:N33"/>
  </mergeCells>
  <phoneticPr fontId="6"/>
  <pageMargins left="0.70866141732283472" right="0.51181102362204722" top="0.59055118110236227" bottom="0.55118110236220474" header="0.51181102362204722" footer="0.43307086614173229"/>
  <pageSetup paperSize="9" scale="6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showGridLines="0" view="pageBreakPreview" zoomScale="115" zoomScaleNormal="100" zoomScaleSheetLayoutView="115" workbookViewId="0">
      <selection sqref="A1:G3"/>
    </sheetView>
  </sheetViews>
  <sheetFormatPr defaultRowHeight="11.25"/>
  <cols>
    <col min="1" max="1" width="8.6640625" style="265" customWidth="1"/>
    <col min="2" max="2" width="26" style="284" customWidth="1"/>
    <col min="3" max="4" width="11" style="261" customWidth="1"/>
    <col min="5" max="5" width="12.83203125" style="261" customWidth="1"/>
    <col min="6" max="6" width="13" style="261" customWidth="1"/>
    <col min="7" max="7" width="14.33203125" style="261" customWidth="1"/>
    <col min="8" max="9" width="12.83203125" style="261" customWidth="1"/>
    <col min="10" max="10" width="9.6640625" style="261" customWidth="1"/>
    <col min="11" max="12" width="12.83203125" style="261" customWidth="1"/>
    <col min="13" max="13" width="9.83203125" style="261" customWidth="1"/>
    <col min="14" max="15" width="12.83203125" style="261" customWidth="1"/>
    <col min="16" max="16" width="9.6640625" style="261" customWidth="1"/>
    <col min="17" max="18" width="12.83203125" style="261" customWidth="1"/>
    <col min="19" max="19" width="9.6640625" style="261" customWidth="1"/>
    <col min="20" max="21" width="12.83203125" style="261" customWidth="1"/>
    <col min="22" max="22" width="9.6640625" style="261" customWidth="1"/>
    <col min="23" max="24" width="12.83203125" style="261" customWidth="1"/>
    <col min="25" max="25" width="9.6640625" style="261" customWidth="1"/>
    <col min="26" max="27" width="12.83203125" style="261" customWidth="1"/>
    <col min="28" max="28" width="9.6640625" style="261" customWidth="1"/>
    <col min="29" max="16384" width="9.33203125" style="261"/>
  </cols>
  <sheetData>
    <row r="1" spans="1:28" s="259" customFormat="1" ht="20.100000000000001" customHeight="1">
      <c r="A1" s="550" t="s">
        <v>246</v>
      </c>
      <c r="B1" s="550"/>
      <c r="C1" s="550"/>
      <c r="D1" s="550"/>
      <c r="E1" s="550"/>
      <c r="F1" s="550"/>
      <c r="G1" s="550"/>
      <c r="H1" s="258"/>
      <c r="I1" s="258"/>
      <c r="J1" s="258"/>
      <c r="K1" s="258"/>
      <c r="L1" s="258"/>
      <c r="M1" s="258"/>
      <c r="N1" s="258"/>
      <c r="O1" s="258"/>
      <c r="P1" s="258"/>
      <c r="Q1" s="258"/>
      <c r="R1" s="258"/>
      <c r="S1" s="258"/>
      <c r="T1" s="258"/>
      <c r="U1" s="258"/>
      <c r="V1" s="258"/>
      <c r="W1" s="258"/>
      <c r="X1" s="258"/>
      <c r="Y1" s="258"/>
      <c r="Z1" s="258"/>
      <c r="AA1" s="258"/>
      <c r="AB1" s="258"/>
    </row>
    <row r="2" spans="1:28" ht="12.95" customHeight="1">
      <c r="A2" s="550"/>
      <c r="B2" s="550"/>
      <c r="C2" s="550"/>
      <c r="D2" s="550"/>
      <c r="E2" s="550"/>
      <c r="F2" s="550"/>
      <c r="G2" s="550"/>
      <c r="H2" s="260"/>
      <c r="I2" s="260"/>
      <c r="J2" s="260"/>
      <c r="K2" s="260"/>
      <c r="L2" s="260"/>
      <c r="M2" s="260"/>
      <c r="N2" s="260"/>
      <c r="O2" s="260"/>
      <c r="P2" s="260"/>
      <c r="Q2" s="260"/>
      <c r="R2" s="260"/>
      <c r="S2" s="260"/>
      <c r="T2" s="260"/>
      <c r="U2" s="260"/>
      <c r="V2" s="260"/>
      <c r="W2" s="260"/>
      <c r="X2" s="260"/>
      <c r="Y2" s="260"/>
      <c r="Z2" s="260"/>
      <c r="AA2" s="260"/>
      <c r="AB2" s="260"/>
    </row>
    <row r="3" spans="1:28" s="262" customFormat="1" ht="12.95" customHeight="1" thickBot="1">
      <c r="A3" s="551"/>
      <c r="B3" s="551"/>
      <c r="C3" s="551"/>
      <c r="D3" s="551"/>
      <c r="E3" s="551"/>
      <c r="F3" s="551"/>
      <c r="G3" s="551"/>
      <c r="L3" s="263"/>
      <c r="M3" s="263"/>
      <c r="AB3" s="264"/>
    </row>
    <row r="4" spans="1:28" s="265" customFormat="1" ht="15" customHeight="1">
      <c r="A4" s="552" t="s">
        <v>247</v>
      </c>
      <c r="B4" s="553"/>
      <c r="C4" s="552" t="s">
        <v>248</v>
      </c>
      <c r="D4" s="556"/>
      <c r="E4" s="558" t="s">
        <v>249</v>
      </c>
      <c r="F4" s="429" t="s">
        <v>250</v>
      </c>
      <c r="G4" s="430"/>
    </row>
    <row r="5" spans="1:28" s="266" customFormat="1" ht="15" customHeight="1" thickBot="1">
      <c r="A5" s="554"/>
      <c r="B5" s="555"/>
      <c r="C5" s="554"/>
      <c r="D5" s="557"/>
      <c r="E5" s="559"/>
      <c r="F5" s="431" t="s">
        <v>251</v>
      </c>
      <c r="G5" s="432" t="s">
        <v>252</v>
      </c>
    </row>
    <row r="6" spans="1:28" s="266" customFormat="1" ht="17.100000000000001" customHeight="1">
      <c r="A6" s="433">
        <v>1</v>
      </c>
      <c r="B6" s="424" t="s">
        <v>253</v>
      </c>
      <c r="C6" s="428"/>
      <c r="D6" s="267"/>
      <c r="E6" s="268"/>
      <c r="F6" s="268"/>
      <c r="G6" s="423" t="s">
        <v>460</v>
      </c>
    </row>
    <row r="7" spans="1:28" ht="17.100000000000001" customHeight="1">
      <c r="A7" s="434">
        <v>1</v>
      </c>
      <c r="B7" s="424" t="s">
        <v>254</v>
      </c>
      <c r="C7" s="419">
        <v>6161</v>
      </c>
      <c r="D7" s="269">
        <v>2469</v>
      </c>
      <c r="E7" s="273">
        <v>729129</v>
      </c>
      <c r="F7" s="274">
        <v>412825</v>
      </c>
      <c r="G7" s="418">
        <f t="shared" ref="G7:G24" si="0">100*F7/E7</f>
        <v>56.618924771885361</v>
      </c>
    </row>
    <row r="8" spans="1:28" ht="17.100000000000001" customHeight="1">
      <c r="A8" s="434">
        <v>2</v>
      </c>
      <c r="B8" s="424" t="s">
        <v>255</v>
      </c>
      <c r="C8" s="419">
        <v>460</v>
      </c>
      <c r="D8" s="269">
        <v>237</v>
      </c>
      <c r="E8" s="273">
        <v>44448</v>
      </c>
      <c r="F8" s="274">
        <v>25147</v>
      </c>
      <c r="G8" s="418">
        <f t="shared" si="0"/>
        <v>56.576223902087833</v>
      </c>
    </row>
    <row r="9" spans="1:28" ht="17.100000000000001" customHeight="1">
      <c r="A9" s="434">
        <v>3</v>
      </c>
      <c r="B9" s="424" t="s">
        <v>256</v>
      </c>
      <c r="C9" s="419">
        <v>557</v>
      </c>
      <c r="D9" s="269">
        <v>91</v>
      </c>
      <c r="E9" s="273">
        <v>44975</v>
      </c>
      <c r="F9" s="274">
        <v>26043</v>
      </c>
      <c r="G9" s="418">
        <f t="shared" si="0"/>
        <v>57.90550305725403</v>
      </c>
    </row>
    <row r="10" spans="1:28" ht="17.100000000000001" customHeight="1">
      <c r="A10" s="434">
        <v>4</v>
      </c>
      <c r="B10" s="424" t="s">
        <v>257</v>
      </c>
      <c r="C10" s="419">
        <v>373</v>
      </c>
      <c r="D10" s="269">
        <v>154</v>
      </c>
      <c r="E10" s="273">
        <v>29331</v>
      </c>
      <c r="F10" s="274">
        <v>17502</v>
      </c>
      <c r="G10" s="418">
        <f t="shared" si="0"/>
        <v>59.670655620333434</v>
      </c>
    </row>
    <row r="11" spans="1:28" ht="17.100000000000001" customHeight="1">
      <c r="A11" s="434">
        <v>5</v>
      </c>
      <c r="B11" s="424" t="s">
        <v>258</v>
      </c>
      <c r="C11" s="419">
        <v>257</v>
      </c>
      <c r="D11" s="269">
        <v>63</v>
      </c>
      <c r="E11" s="273">
        <v>23696</v>
      </c>
      <c r="F11" s="274">
        <v>13250</v>
      </c>
      <c r="G11" s="418">
        <f t="shared" si="0"/>
        <v>55.916610398379476</v>
      </c>
    </row>
    <row r="12" spans="1:28" ht="17.100000000000001" customHeight="1">
      <c r="A12" s="434">
        <v>6</v>
      </c>
      <c r="B12" s="424" t="s">
        <v>259</v>
      </c>
      <c r="C12" s="419">
        <v>926</v>
      </c>
      <c r="D12" s="269">
        <v>538</v>
      </c>
      <c r="E12" s="273">
        <v>93413</v>
      </c>
      <c r="F12" s="274">
        <v>55442</v>
      </c>
      <c r="G12" s="418">
        <f t="shared" si="0"/>
        <v>59.35148212775524</v>
      </c>
    </row>
    <row r="13" spans="1:28" ht="17.100000000000001" customHeight="1">
      <c r="A13" s="434">
        <v>7</v>
      </c>
      <c r="B13" s="424" t="s">
        <v>260</v>
      </c>
      <c r="C13" s="419">
        <v>1303</v>
      </c>
      <c r="D13" s="269">
        <v>588</v>
      </c>
      <c r="E13" s="273">
        <v>130730</v>
      </c>
      <c r="F13" s="274">
        <v>73772</v>
      </c>
      <c r="G13" s="418">
        <f t="shared" si="0"/>
        <v>56.430811596420099</v>
      </c>
    </row>
    <row r="14" spans="1:28" ht="17.100000000000001" customHeight="1">
      <c r="A14" s="434">
        <v>8</v>
      </c>
      <c r="B14" s="424" t="s">
        <v>261</v>
      </c>
      <c r="C14" s="419">
        <v>4541</v>
      </c>
      <c r="D14" s="269">
        <v>2852</v>
      </c>
      <c r="E14" s="273">
        <v>581879</v>
      </c>
      <c r="F14" s="274">
        <v>314489</v>
      </c>
      <c r="G14" s="418">
        <f t="shared" si="0"/>
        <v>54.047147259138072</v>
      </c>
    </row>
    <row r="15" spans="1:28" ht="17.100000000000001" customHeight="1">
      <c r="A15" s="434">
        <v>9</v>
      </c>
      <c r="B15" s="424" t="s">
        <v>262</v>
      </c>
      <c r="C15" s="419">
        <v>896</v>
      </c>
      <c r="D15" s="269">
        <v>480</v>
      </c>
      <c r="E15" s="273">
        <v>86122</v>
      </c>
      <c r="F15" s="274">
        <v>50447</v>
      </c>
      <c r="G15" s="418">
        <f t="shared" si="0"/>
        <v>58.576205847518636</v>
      </c>
    </row>
    <row r="16" spans="1:28" ht="17.100000000000001" customHeight="1">
      <c r="A16" s="434">
        <v>10</v>
      </c>
      <c r="B16" s="424" t="s">
        <v>263</v>
      </c>
      <c r="C16" s="419">
        <v>746</v>
      </c>
      <c r="D16" s="269">
        <v>542</v>
      </c>
      <c r="E16" s="273">
        <v>147037</v>
      </c>
      <c r="F16" s="274">
        <v>74459</v>
      </c>
      <c r="G16" s="418">
        <f t="shared" si="0"/>
        <v>50.639634921822399</v>
      </c>
    </row>
    <row r="17" spans="1:7" ht="17.100000000000001" customHeight="1">
      <c r="A17" s="434">
        <v>11</v>
      </c>
      <c r="B17" s="424" t="s">
        <v>264</v>
      </c>
      <c r="C17" s="419">
        <v>636</v>
      </c>
      <c r="D17" s="269">
        <v>447</v>
      </c>
      <c r="E17" s="273">
        <v>89342</v>
      </c>
      <c r="F17" s="274">
        <v>49179</v>
      </c>
      <c r="G17" s="418">
        <f t="shared" si="0"/>
        <v>55.045779140829623</v>
      </c>
    </row>
    <row r="18" spans="1:7" ht="17.100000000000001" customHeight="1">
      <c r="A18" s="434">
        <v>12</v>
      </c>
      <c r="B18" s="424" t="s">
        <v>265</v>
      </c>
      <c r="C18" s="419">
        <v>3570</v>
      </c>
      <c r="D18" s="269">
        <v>1319</v>
      </c>
      <c r="E18" s="273">
        <v>302618</v>
      </c>
      <c r="F18" s="274">
        <v>173771</v>
      </c>
      <c r="G18" s="418">
        <f t="shared" si="0"/>
        <v>57.422559133957662</v>
      </c>
    </row>
    <row r="19" spans="1:7" ht="17.100000000000001" customHeight="1">
      <c r="A19" s="434">
        <v>13</v>
      </c>
      <c r="B19" s="424" t="s">
        <v>266</v>
      </c>
      <c r="C19" s="419">
        <v>3969</v>
      </c>
      <c r="D19" s="269">
        <v>1531</v>
      </c>
      <c r="E19" s="273">
        <v>616459</v>
      </c>
      <c r="F19" s="274">
        <v>336230</v>
      </c>
      <c r="G19" s="418">
        <f t="shared" si="0"/>
        <v>54.54215122173575</v>
      </c>
    </row>
    <row r="20" spans="1:7" ht="17.100000000000001" customHeight="1">
      <c r="A20" s="434">
        <v>14</v>
      </c>
      <c r="B20" s="424" t="s">
        <v>267</v>
      </c>
      <c r="C20" s="419">
        <v>4468</v>
      </c>
      <c r="D20" s="269">
        <v>2202</v>
      </c>
      <c r="E20" s="273">
        <v>838953</v>
      </c>
      <c r="F20" s="274">
        <v>460739</v>
      </c>
      <c r="G20" s="418">
        <f t="shared" si="0"/>
        <v>54.918332731392582</v>
      </c>
    </row>
    <row r="21" spans="1:7" ht="17.100000000000001" customHeight="1">
      <c r="A21" s="434">
        <v>15</v>
      </c>
      <c r="B21" s="424" t="s">
        <v>268</v>
      </c>
      <c r="C21" s="419">
        <v>3286</v>
      </c>
      <c r="D21" s="269">
        <v>1960</v>
      </c>
      <c r="E21" s="273">
        <v>790720</v>
      </c>
      <c r="F21" s="274">
        <v>380741</v>
      </c>
      <c r="G21" s="418">
        <f t="shared" si="0"/>
        <v>48.151178672602185</v>
      </c>
    </row>
    <row r="22" spans="1:7" ht="17.100000000000001" customHeight="1">
      <c r="A22" s="434">
        <v>16</v>
      </c>
      <c r="B22" s="424" t="s">
        <v>269</v>
      </c>
      <c r="C22" s="419">
        <v>1092</v>
      </c>
      <c r="D22" s="269">
        <v>497</v>
      </c>
      <c r="E22" s="273">
        <v>126702</v>
      </c>
      <c r="F22" s="274">
        <v>82328</v>
      </c>
      <c r="G22" s="418">
        <f t="shared" si="0"/>
        <v>64.977664125270323</v>
      </c>
    </row>
    <row r="23" spans="1:7" ht="17.100000000000001" customHeight="1">
      <c r="A23" s="434">
        <v>17</v>
      </c>
      <c r="B23" s="424" t="s">
        <v>270</v>
      </c>
      <c r="C23" s="419">
        <v>2180</v>
      </c>
      <c r="D23" s="269">
        <v>642</v>
      </c>
      <c r="E23" s="273">
        <v>198116</v>
      </c>
      <c r="F23" s="274">
        <v>111027</v>
      </c>
      <c r="G23" s="418">
        <f t="shared" si="0"/>
        <v>56.041410082981685</v>
      </c>
    </row>
    <row r="24" spans="1:7" ht="17.100000000000001" customHeight="1">
      <c r="A24" s="435"/>
      <c r="B24" s="425" t="s">
        <v>271</v>
      </c>
      <c r="C24" s="421">
        <f>SUM(C7:C23)</f>
        <v>35421</v>
      </c>
      <c r="D24" s="270">
        <f>SUM(D7:D23)</f>
        <v>16612</v>
      </c>
      <c r="E24" s="271">
        <f>SUM(E7:E23)</f>
        <v>4873670</v>
      </c>
      <c r="F24" s="271">
        <f>SUM(F7:F23)</f>
        <v>2657391</v>
      </c>
      <c r="G24" s="420">
        <f t="shared" si="0"/>
        <v>54.525460279419818</v>
      </c>
    </row>
    <row r="25" spans="1:7" ht="17.100000000000001" customHeight="1">
      <c r="A25" s="433">
        <v>2</v>
      </c>
      <c r="B25" s="424" t="s">
        <v>272</v>
      </c>
      <c r="C25" s="419"/>
      <c r="D25" s="272"/>
      <c r="E25" s="273"/>
      <c r="F25" s="274"/>
      <c r="G25" s="418"/>
    </row>
    <row r="26" spans="1:7" ht="17.100000000000001" customHeight="1">
      <c r="A26" s="434">
        <v>1</v>
      </c>
      <c r="B26" s="424" t="s">
        <v>273</v>
      </c>
      <c r="C26" s="419">
        <v>2</v>
      </c>
      <c r="D26" s="269">
        <v>1</v>
      </c>
      <c r="E26" s="273">
        <v>385</v>
      </c>
      <c r="F26" s="274">
        <v>260</v>
      </c>
      <c r="G26" s="418">
        <f>100*F26/E26</f>
        <v>67.532467532467535</v>
      </c>
    </row>
    <row r="27" spans="1:7" ht="17.100000000000001" customHeight="1">
      <c r="A27" s="434">
        <v>2</v>
      </c>
      <c r="B27" s="424" t="s">
        <v>274</v>
      </c>
      <c r="C27" s="419">
        <v>12</v>
      </c>
      <c r="D27" s="269">
        <v>0</v>
      </c>
      <c r="E27" s="273">
        <v>620</v>
      </c>
      <c r="F27" s="274">
        <v>512</v>
      </c>
      <c r="G27" s="418">
        <f>100*F27/E27</f>
        <v>82.58064516129032</v>
      </c>
    </row>
    <row r="28" spans="1:7" ht="17.100000000000001" customHeight="1">
      <c r="A28" s="434">
        <v>3</v>
      </c>
      <c r="B28" s="424" t="s">
        <v>275</v>
      </c>
      <c r="C28" s="419">
        <v>40</v>
      </c>
      <c r="D28" s="269">
        <v>23</v>
      </c>
      <c r="E28" s="273">
        <v>2902</v>
      </c>
      <c r="F28" s="274">
        <v>1983</v>
      </c>
      <c r="G28" s="418">
        <f>100*F28/E28</f>
        <v>68.332184700206753</v>
      </c>
    </row>
    <row r="29" spans="1:7" ht="17.100000000000001" customHeight="1">
      <c r="A29" s="435"/>
      <c r="B29" s="425" t="s">
        <v>271</v>
      </c>
      <c r="C29" s="421">
        <f>SUM(C26:C28)</f>
        <v>54</v>
      </c>
      <c r="D29" s="270">
        <f>SUM(D26:D28)</f>
        <v>24</v>
      </c>
      <c r="E29" s="271">
        <f>SUM(E26:E28)</f>
        <v>3907</v>
      </c>
      <c r="F29" s="271">
        <f>SUM(F26:F28)</f>
        <v>2755</v>
      </c>
      <c r="G29" s="420">
        <f>100*F29/E29</f>
        <v>70.514461223445096</v>
      </c>
    </row>
    <row r="30" spans="1:7" ht="17.100000000000001" customHeight="1">
      <c r="A30" s="433">
        <v>3</v>
      </c>
      <c r="B30" s="424" t="s">
        <v>276</v>
      </c>
      <c r="C30" s="419"/>
      <c r="D30" s="272"/>
      <c r="E30" s="273"/>
      <c r="F30" s="274"/>
      <c r="G30" s="418"/>
    </row>
    <row r="31" spans="1:7" ht="17.100000000000001" customHeight="1">
      <c r="A31" s="434">
        <v>1</v>
      </c>
      <c r="B31" s="424" t="s">
        <v>277</v>
      </c>
      <c r="C31" s="419">
        <v>1039</v>
      </c>
      <c r="D31" s="269">
        <v>177</v>
      </c>
      <c r="E31" s="273">
        <v>83114</v>
      </c>
      <c r="F31" s="274">
        <v>57032</v>
      </c>
      <c r="G31" s="418">
        <f>100*F31/E31</f>
        <v>68.619005221743635</v>
      </c>
    </row>
    <row r="32" spans="1:7" ht="17.100000000000001" customHeight="1">
      <c r="A32" s="434">
        <v>2</v>
      </c>
      <c r="B32" s="424" t="s">
        <v>278</v>
      </c>
      <c r="C32" s="419">
        <v>1934</v>
      </c>
      <c r="D32" s="269">
        <v>294</v>
      </c>
      <c r="E32" s="273">
        <v>195240</v>
      </c>
      <c r="F32" s="274">
        <v>119634</v>
      </c>
      <c r="G32" s="418">
        <f>100*F32/E32</f>
        <v>61.275353411186231</v>
      </c>
    </row>
    <row r="33" spans="1:7" ht="17.100000000000001" customHeight="1">
      <c r="A33" s="434">
        <v>3</v>
      </c>
      <c r="B33" s="424" t="s">
        <v>279</v>
      </c>
      <c r="C33" s="419">
        <v>1750</v>
      </c>
      <c r="D33" s="269">
        <v>459</v>
      </c>
      <c r="E33" s="273">
        <v>182409</v>
      </c>
      <c r="F33" s="274">
        <v>111694</v>
      </c>
      <c r="G33" s="418">
        <f>100*F33/E33</f>
        <v>61.232724262508974</v>
      </c>
    </row>
    <row r="34" spans="1:7" ht="17.100000000000001" customHeight="1">
      <c r="A34" s="435"/>
      <c r="B34" s="425" t="s">
        <v>271</v>
      </c>
      <c r="C34" s="421">
        <f>SUM(C31:C33)</f>
        <v>4723</v>
      </c>
      <c r="D34" s="270">
        <f>SUM(D31:D33)</f>
        <v>930</v>
      </c>
      <c r="E34" s="271">
        <f>SUM(E31:E33)</f>
        <v>460763</v>
      </c>
      <c r="F34" s="271">
        <f>SUM(F31:F33)</f>
        <v>288360</v>
      </c>
      <c r="G34" s="420">
        <f>100*F34/E34</f>
        <v>62.583150122731212</v>
      </c>
    </row>
    <row r="35" spans="1:7" ht="17.100000000000001" customHeight="1">
      <c r="A35" s="433">
        <v>4</v>
      </c>
      <c r="B35" s="424" t="s">
        <v>280</v>
      </c>
      <c r="C35" s="419"/>
      <c r="D35" s="272"/>
      <c r="E35" s="273"/>
      <c r="F35" s="274"/>
      <c r="G35" s="418"/>
    </row>
    <row r="36" spans="1:7" ht="17.100000000000001" customHeight="1">
      <c r="A36" s="434">
        <v>1</v>
      </c>
      <c r="B36" s="424" t="s">
        <v>281</v>
      </c>
      <c r="C36" s="419">
        <v>1271</v>
      </c>
      <c r="D36" s="269">
        <v>1021</v>
      </c>
      <c r="E36" s="273">
        <v>190501</v>
      </c>
      <c r="F36" s="274">
        <v>76191</v>
      </c>
      <c r="G36" s="418">
        <f>100*F36/E36</f>
        <v>39.995065642700041</v>
      </c>
    </row>
    <row r="37" spans="1:7" ht="17.100000000000001" customHeight="1">
      <c r="A37" s="434">
        <v>2</v>
      </c>
      <c r="B37" s="424" t="s">
        <v>282</v>
      </c>
      <c r="C37" s="419">
        <v>3087</v>
      </c>
      <c r="D37" s="269">
        <v>2369</v>
      </c>
      <c r="E37" s="273">
        <v>319385</v>
      </c>
      <c r="F37" s="274">
        <v>235185</v>
      </c>
      <c r="G37" s="418">
        <f>100*F37/E37</f>
        <v>73.636833288977257</v>
      </c>
    </row>
    <row r="38" spans="1:7" ht="17.100000000000001" customHeight="1">
      <c r="A38" s="434">
        <v>3</v>
      </c>
      <c r="B38" s="424" t="s">
        <v>283</v>
      </c>
      <c r="C38" s="419">
        <v>6562</v>
      </c>
      <c r="D38" s="269">
        <v>3582</v>
      </c>
      <c r="E38" s="273">
        <v>495501</v>
      </c>
      <c r="F38" s="274">
        <v>316181</v>
      </c>
      <c r="G38" s="418">
        <f>100*F38/E38</f>
        <v>63.810365670301373</v>
      </c>
    </row>
    <row r="39" spans="1:7" ht="17.100000000000001" customHeight="1">
      <c r="A39" s="434">
        <v>4</v>
      </c>
      <c r="B39" s="424" t="s">
        <v>284</v>
      </c>
      <c r="C39" s="419">
        <v>56</v>
      </c>
      <c r="D39" s="269">
        <v>19</v>
      </c>
      <c r="E39" s="273">
        <v>5398</v>
      </c>
      <c r="F39" s="274">
        <v>2759</v>
      </c>
      <c r="G39" s="418">
        <f>100*F39/E39</f>
        <v>51.111522786217115</v>
      </c>
    </row>
    <row r="40" spans="1:7" ht="17.100000000000001" customHeight="1">
      <c r="A40" s="435"/>
      <c r="B40" s="425" t="s">
        <v>271</v>
      </c>
      <c r="C40" s="421">
        <f>SUM(C36:C39)</f>
        <v>10976</v>
      </c>
      <c r="D40" s="275">
        <f>SUM(D36:D39)</f>
        <v>6991</v>
      </c>
      <c r="E40" s="271">
        <f>SUM(E36:E39)</f>
        <v>1010785</v>
      </c>
      <c r="F40" s="271">
        <f>SUM(F36:F39)</f>
        <v>630316</v>
      </c>
      <c r="G40" s="420">
        <f>100*F40/E40</f>
        <v>62.359057564170421</v>
      </c>
    </row>
    <row r="41" spans="1:7" ht="17.100000000000001" customHeight="1">
      <c r="A41" s="433">
        <v>5</v>
      </c>
      <c r="B41" s="424" t="s">
        <v>285</v>
      </c>
      <c r="C41" s="419"/>
      <c r="D41" s="272"/>
      <c r="E41" s="273"/>
      <c r="F41" s="274"/>
      <c r="G41" s="418"/>
    </row>
    <row r="42" spans="1:7" ht="17.100000000000001" customHeight="1">
      <c r="A42" s="434">
        <v>1</v>
      </c>
      <c r="B42" s="424" t="s">
        <v>286</v>
      </c>
      <c r="C42" s="419">
        <v>1527</v>
      </c>
      <c r="D42" s="269">
        <v>648</v>
      </c>
      <c r="E42" s="273">
        <v>138909</v>
      </c>
      <c r="F42" s="274">
        <v>81318</v>
      </c>
      <c r="G42" s="418">
        <f t="shared" ref="G42:G59" si="1">100*F42/E42</f>
        <v>58.540483338012656</v>
      </c>
    </row>
    <row r="43" spans="1:7" ht="17.100000000000001" customHeight="1">
      <c r="A43" s="434">
        <v>2</v>
      </c>
      <c r="B43" s="424" t="s">
        <v>287</v>
      </c>
      <c r="C43" s="419">
        <v>311</v>
      </c>
      <c r="D43" s="269">
        <v>135</v>
      </c>
      <c r="E43" s="273">
        <v>31307</v>
      </c>
      <c r="F43" s="274">
        <v>19291</v>
      </c>
      <c r="G43" s="418">
        <f t="shared" si="1"/>
        <v>61.618807295493021</v>
      </c>
    </row>
    <row r="44" spans="1:7" ht="17.100000000000001" customHeight="1">
      <c r="A44" s="435"/>
      <c r="B44" s="425" t="s">
        <v>271</v>
      </c>
      <c r="C44" s="427">
        <v>1838</v>
      </c>
      <c r="D44" s="269">
        <v>783</v>
      </c>
      <c r="E44" s="422">
        <v>170216</v>
      </c>
      <c r="F44" s="274">
        <v>100609</v>
      </c>
      <c r="G44" s="420">
        <f t="shared" si="1"/>
        <v>59.106664473375005</v>
      </c>
    </row>
    <row r="45" spans="1:7" ht="17.100000000000001" customHeight="1">
      <c r="A45" s="436" t="s">
        <v>288</v>
      </c>
      <c r="B45" s="426"/>
      <c r="C45" s="421">
        <f>SUM(C24+C29+C34+C40+C44)</f>
        <v>53012</v>
      </c>
      <c r="D45" s="276">
        <f>SUM(D24+D29+D34+D40+D44)</f>
        <v>25340</v>
      </c>
      <c r="E45" s="277">
        <f>SUM(E24+E29+E34+E40+E44)</f>
        <v>6519341</v>
      </c>
      <c r="F45" s="278">
        <f>SUM(F24+F29+F34+F40+F44)</f>
        <v>3679431</v>
      </c>
      <c r="G45" s="420">
        <f t="shared" si="1"/>
        <v>56.438695260763318</v>
      </c>
    </row>
    <row r="46" spans="1:7" ht="17.100000000000001" customHeight="1">
      <c r="A46" s="433">
        <v>6</v>
      </c>
      <c r="B46" s="424" t="s">
        <v>289</v>
      </c>
      <c r="C46" s="419">
        <v>179</v>
      </c>
      <c r="D46" s="269">
        <v>32</v>
      </c>
      <c r="E46" s="273">
        <v>10408</v>
      </c>
      <c r="F46" s="274">
        <v>6931</v>
      </c>
      <c r="G46" s="418">
        <f t="shared" si="1"/>
        <v>66.593005380476555</v>
      </c>
    </row>
    <row r="47" spans="1:7" ht="17.100000000000001" customHeight="1">
      <c r="A47" s="433">
        <v>7</v>
      </c>
      <c r="B47" s="424" t="s">
        <v>290</v>
      </c>
      <c r="C47" s="419">
        <v>128</v>
      </c>
      <c r="D47" s="269">
        <v>30</v>
      </c>
      <c r="E47" s="273">
        <v>10032</v>
      </c>
      <c r="F47" s="274">
        <v>6101</v>
      </c>
      <c r="G47" s="418">
        <f t="shared" si="1"/>
        <v>60.815390749601278</v>
      </c>
    </row>
    <row r="48" spans="1:7" ht="17.100000000000001" customHeight="1">
      <c r="A48" s="433">
        <v>8</v>
      </c>
      <c r="B48" s="424" t="s">
        <v>291</v>
      </c>
      <c r="C48" s="419">
        <v>26090</v>
      </c>
      <c r="D48" s="269">
        <v>6336</v>
      </c>
      <c r="E48" s="273">
        <v>2129507</v>
      </c>
      <c r="F48" s="274">
        <v>1211073</v>
      </c>
      <c r="G48" s="418">
        <f t="shared" si="1"/>
        <v>56.871050435617256</v>
      </c>
    </row>
    <row r="49" spans="1:7" ht="17.100000000000001" customHeight="1">
      <c r="A49" s="433">
        <v>9</v>
      </c>
      <c r="B49" s="424" t="s">
        <v>292</v>
      </c>
      <c r="C49" s="419">
        <v>5538</v>
      </c>
      <c r="D49" s="269">
        <v>447</v>
      </c>
      <c r="E49" s="273">
        <v>859242</v>
      </c>
      <c r="F49" s="274">
        <v>458877</v>
      </c>
      <c r="G49" s="418">
        <f t="shared" si="1"/>
        <v>53.404861494200702</v>
      </c>
    </row>
    <row r="50" spans="1:7" ht="17.100000000000001" customHeight="1">
      <c r="A50" s="433">
        <v>10</v>
      </c>
      <c r="B50" s="424" t="s">
        <v>293</v>
      </c>
      <c r="C50" s="419">
        <v>408</v>
      </c>
      <c r="D50" s="269">
        <v>124</v>
      </c>
      <c r="E50" s="273">
        <v>34974</v>
      </c>
      <c r="F50" s="274">
        <v>19352</v>
      </c>
      <c r="G50" s="418">
        <f t="shared" si="1"/>
        <v>55.332532738605821</v>
      </c>
    </row>
    <row r="51" spans="1:7" ht="17.100000000000001" customHeight="1">
      <c r="A51" s="433">
        <v>11</v>
      </c>
      <c r="B51" s="424" t="s">
        <v>294</v>
      </c>
      <c r="C51" s="419">
        <v>2029</v>
      </c>
      <c r="D51" s="269">
        <v>384</v>
      </c>
      <c r="E51" s="273">
        <v>384055</v>
      </c>
      <c r="F51" s="274">
        <v>236736</v>
      </c>
      <c r="G51" s="418">
        <f t="shared" si="1"/>
        <v>61.64117118641861</v>
      </c>
    </row>
    <row r="52" spans="1:7" ht="17.100000000000001" customHeight="1">
      <c r="A52" s="433">
        <v>12</v>
      </c>
      <c r="B52" s="424" t="s">
        <v>295</v>
      </c>
      <c r="C52" s="419">
        <v>5865</v>
      </c>
      <c r="D52" s="269">
        <v>1235</v>
      </c>
      <c r="E52" s="273">
        <v>1005627</v>
      </c>
      <c r="F52" s="274">
        <v>562572</v>
      </c>
      <c r="G52" s="418">
        <f t="shared" si="1"/>
        <v>55.942412047409228</v>
      </c>
    </row>
    <row r="53" spans="1:7" ht="17.100000000000001" customHeight="1">
      <c r="A53" s="433">
        <v>13</v>
      </c>
      <c r="B53" s="424" t="s">
        <v>296</v>
      </c>
      <c r="C53" s="419">
        <v>21968</v>
      </c>
      <c r="D53" s="269">
        <v>12973</v>
      </c>
      <c r="E53" s="273">
        <v>2867218</v>
      </c>
      <c r="F53" s="274">
        <v>1489879</v>
      </c>
      <c r="G53" s="418">
        <f t="shared" si="1"/>
        <v>51.962529532110921</v>
      </c>
    </row>
    <row r="54" spans="1:7" ht="17.100000000000001" customHeight="1">
      <c r="A54" s="433">
        <v>14</v>
      </c>
      <c r="B54" s="424" t="s">
        <v>297</v>
      </c>
      <c r="C54" s="419">
        <v>6073</v>
      </c>
      <c r="D54" s="269">
        <v>2414</v>
      </c>
      <c r="E54" s="273">
        <v>348279</v>
      </c>
      <c r="F54" s="274">
        <v>188955</v>
      </c>
      <c r="G54" s="418">
        <f t="shared" si="1"/>
        <v>54.253917118172502</v>
      </c>
    </row>
    <row r="55" spans="1:7" ht="17.100000000000001" customHeight="1">
      <c r="A55" s="433">
        <v>15</v>
      </c>
      <c r="B55" s="424" t="s">
        <v>298</v>
      </c>
      <c r="C55" s="419">
        <v>3747</v>
      </c>
      <c r="D55" s="269">
        <v>1417</v>
      </c>
      <c r="E55" s="273">
        <v>364510</v>
      </c>
      <c r="F55" s="274">
        <v>249542</v>
      </c>
      <c r="G55" s="418">
        <f t="shared" si="1"/>
        <v>68.459575868974781</v>
      </c>
    </row>
    <row r="56" spans="1:7" ht="17.100000000000001" customHeight="1">
      <c r="A56" s="433">
        <v>16</v>
      </c>
      <c r="B56" s="424" t="s">
        <v>299</v>
      </c>
      <c r="C56" s="419">
        <v>186</v>
      </c>
      <c r="D56" s="269">
        <v>31</v>
      </c>
      <c r="E56" s="273">
        <v>37209</v>
      </c>
      <c r="F56" s="274">
        <v>22188</v>
      </c>
      <c r="G56" s="418">
        <f t="shared" si="1"/>
        <v>59.630734499717811</v>
      </c>
    </row>
    <row r="57" spans="1:7" ht="17.100000000000001" customHeight="1">
      <c r="A57" s="437">
        <v>17</v>
      </c>
      <c r="B57" s="424" t="s">
        <v>300</v>
      </c>
      <c r="C57" s="419">
        <v>23743</v>
      </c>
      <c r="D57" s="269">
        <v>5677</v>
      </c>
      <c r="E57" s="273">
        <v>3389442</v>
      </c>
      <c r="F57" s="274">
        <v>1897465</v>
      </c>
      <c r="G57" s="418">
        <f t="shared" si="1"/>
        <v>55.981633555021745</v>
      </c>
    </row>
    <row r="58" spans="1:7" ht="17.100000000000001" customHeight="1" thickBot="1">
      <c r="A58" s="438" t="s">
        <v>301</v>
      </c>
      <c r="B58" s="439"/>
      <c r="C58" s="440">
        <f>SUM(C46:C57)</f>
        <v>95954</v>
      </c>
      <c r="D58" s="441">
        <f>SUM(D46:D57)</f>
        <v>31100</v>
      </c>
      <c r="E58" s="442">
        <f>SUM(E46:E57)</f>
        <v>11440503</v>
      </c>
      <c r="F58" s="442">
        <f>SUM(F46:F57)</f>
        <v>6349671</v>
      </c>
      <c r="G58" s="443">
        <f t="shared" si="1"/>
        <v>55.501676805643946</v>
      </c>
    </row>
    <row r="59" spans="1:7" ht="17.100000000000001" customHeight="1" thickBot="1">
      <c r="A59" s="444" t="s">
        <v>302</v>
      </c>
      <c r="B59" s="445"/>
      <c r="C59" s="446">
        <f>SUM(C45+C58)</f>
        <v>148966</v>
      </c>
      <c r="D59" s="447">
        <f>SUM(D45+D58)</f>
        <v>56440</v>
      </c>
      <c r="E59" s="448">
        <f>SUM(E45+E58)</f>
        <v>17959844</v>
      </c>
      <c r="F59" s="448">
        <f>SUM(F45+F58)</f>
        <v>10029102</v>
      </c>
      <c r="G59" s="449">
        <f t="shared" si="1"/>
        <v>55.841810207260153</v>
      </c>
    </row>
    <row r="60" spans="1:7">
      <c r="A60" s="279" t="s">
        <v>245</v>
      </c>
      <c r="B60" s="280"/>
      <c r="C60" s="281"/>
      <c r="D60" s="281"/>
      <c r="E60" s="281"/>
      <c r="F60" s="281"/>
      <c r="G60" s="281"/>
    </row>
    <row r="61" spans="1:7">
      <c r="A61" s="282" t="s">
        <v>47</v>
      </c>
      <c r="B61" s="279" t="s">
        <v>303</v>
      </c>
      <c r="C61" s="281"/>
      <c r="D61" s="281"/>
      <c r="E61" s="281"/>
      <c r="F61" s="281"/>
      <c r="G61" s="281"/>
    </row>
    <row r="62" spans="1:7">
      <c r="A62" s="283"/>
      <c r="B62" s="279" t="s">
        <v>304</v>
      </c>
      <c r="C62" s="281"/>
      <c r="D62" s="281"/>
      <c r="E62" s="281"/>
      <c r="F62" s="281"/>
      <c r="G62" s="281"/>
    </row>
    <row r="63" spans="1:7">
      <c r="B63" s="279" t="s">
        <v>459</v>
      </c>
    </row>
    <row r="64" spans="1:7">
      <c r="B64" s="417" t="s">
        <v>458</v>
      </c>
    </row>
    <row r="65" spans="2:2">
      <c r="B65" s="416" t="s">
        <v>457</v>
      </c>
    </row>
  </sheetData>
  <mergeCells count="4">
    <mergeCell ref="A1:G3"/>
    <mergeCell ref="A4:B5"/>
    <mergeCell ref="C4:D5"/>
    <mergeCell ref="E4:E5"/>
  </mergeCells>
  <phoneticPr fontId="6"/>
  <printOptions horizontalCentered="1"/>
  <pageMargins left="0.59055118110236227" right="0.59055118110236227" top="0.59055118110236227" bottom="0.59055118110236227" header="0.51181102362204722" footer="0.51181102362204722"/>
  <pageSetup paperSize="9" scale="105" orientation="portrait" r:id="rId1"/>
  <headerFooter alignWithMargins="0"/>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view="pageBreakPreview" zoomScale="130" zoomScaleNormal="100" zoomScaleSheetLayoutView="130" workbookViewId="0">
      <selection sqref="A1:G2"/>
    </sheetView>
  </sheetViews>
  <sheetFormatPr defaultRowHeight="11.25"/>
  <cols>
    <col min="1" max="1" width="8.6640625" style="290" customWidth="1"/>
    <col min="2" max="2" width="26" style="310" customWidth="1"/>
    <col min="3" max="3" width="10.1640625" style="286" bestFit="1" customWidth="1"/>
    <col min="4" max="4" width="11.1640625" style="286" bestFit="1" customWidth="1"/>
    <col min="5" max="5" width="13.5" style="286" bestFit="1" customWidth="1"/>
    <col min="6" max="6" width="13.33203125" style="286" customWidth="1"/>
    <col min="7" max="7" width="12.1640625" style="286" customWidth="1"/>
    <col min="8" max="16384" width="9.33203125" style="286"/>
  </cols>
  <sheetData>
    <row r="1" spans="1:7" s="285" customFormat="1" ht="20.100000000000001" customHeight="1">
      <c r="A1" s="560" t="s">
        <v>305</v>
      </c>
      <c r="B1" s="560"/>
      <c r="C1" s="560"/>
      <c r="D1" s="560"/>
      <c r="E1" s="560"/>
      <c r="F1" s="560"/>
      <c r="G1" s="560"/>
    </row>
    <row r="2" spans="1:7" ht="12.95" customHeight="1">
      <c r="A2" s="560"/>
      <c r="B2" s="560"/>
      <c r="C2" s="560"/>
      <c r="D2" s="560"/>
      <c r="E2" s="560"/>
      <c r="F2" s="560"/>
      <c r="G2" s="560"/>
    </row>
    <row r="3" spans="1:7" s="289" customFormat="1" ht="12.95" customHeight="1" thickBot="1">
      <c r="A3" s="287"/>
      <c r="B3" s="288"/>
      <c r="C3" s="288"/>
      <c r="D3" s="288"/>
      <c r="E3" s="288"/>
      <c r="F3" s="288"/>
      <c r="G3" s="288"/>
    </row>
    <row r="4" spans="1:7" s="290" customFormat="1" ht="15" customHeight="1">
      <c r="A4" s="552" t="s">
        <v>306</v>
      </c>
      <c r="B4" s="556"/>
      <c r="C4" s="563" t="s">
        <v>248</v>
      </c>
      <c r="D4" s="564"/>
      <c r="E4" s="567" t="s">
        <v>249</v>
      </c>
      <c r="F4" s="569" t="s">
        <v>250</v>
      </c>
      <c r="G4" s="570"/>
    </row>
    <row r="5" spans="1:7" s="293" customFormat="1" ht="15" customHeight="1">
      <c r="A5" s="561"/>
      <c r="B5" s="562"/>
      <c r="C5" s="565"/>
      <c r="D5" s="566"/>
      <c r="E5" s="568"/>
      <c r="F5" s="291" t="s">
        <v>251</v>
      </c>
      <c r="G5" s="292" t="s">
        <v>307</v>
      </c>
    </row>
    <row r="6" spans="1:7" s="293" customFormat="1" ht="17.100000000000001" customHeight="1">
      <c r="A6" s="294">
        <v>1</v>
      </c>
      <c r="B6" s="295" t="s">
        <v>308</v>
      </c>
      <c r="C6" s="296">
        <v>5554</v>
      </c>
      <c r="D6" s="297">
        <v>1788</v>
      </c>
      <c r="E6" s="298">
        <v>572226</v>
      </c>
      <c r="F6" s="298">
        <v>345054</v>
      </c>
      <c r="G6" s="299">
        <f t="shared" ref="G6:G53" si="0">100*F6/E6</f>
        <v>60.30030093005211</v>
      </c>
    </row>
    <row r="7" spans="1:7" ht="17.100000000000001" customHeight="1">
      <c r="A7" s="294">
        <v>2</v>
      </c>
      <c r="B7" s="295" t="s">
        <v>309</v>
      </c>
      <c r="C7" s="296">
        <v>1335</v>
      </c>
      <c r="D7" s="297">
        <v>631</v>
      </c>
      <c r="E7" s="298">
        <v>134614</v>
      </c>
      <c r="F7" s="298">
        <v>86635</v>
      </c>
      <c r="G7" s="299">
        <f t="shared" si="0"/>
        <v>64.358090540359839</v>
      </c>
    </row>
    <row r="8" spans="1:7" ht="17.100000000000001" customHeight="1">
      <c r="A8" s="294">
        <v>3</v>
      </c>
      <c r="B8" s="295" t="s">
        <v>310</v>
      </c>
      <c r="C8" s="296">
        <v>1448</v>
      </c>
      <c r="D8" s="297">
        <v>729</v>
      </c>
      <c r="E8" s="298">
        <v>147320</v>
      </c>
      <c r="F8" s="298">
        <v>91137</v>
      </c>
      <c r="G8" s="299">
        <f t="shared" si="0"/>
        <v>61.863290795547108</v>
      </c>
    </row>
    <row r="9" spans="1:7" ht="17.100000000000001" customHeight="1">
      <c r="A9" s="294">
        <v>4</v>
      </c>
      <c r="B9" s="295" t="s">
        <v>311</v>
      </c>
      <c r="C9" s="296">
        <v>2861</v>
      </c>
      <c r="D9" s="297">
        <v>1076</v>
      </c>
      <c r="E9" s="298">
        <v>301855</v>
      </c>
      <c r="F9" s="298">
        <v>183321</v>
      </c>
      <c r="G9" s="299">
        <f t="shared" si="0"/>
        <v>60.731477033675112</v>
      </c>
    </row>
    <row r="10" spans="1:7" ht="17.100000000000001" customHeight="1">
      <c r="A10" s="294">
        <v>5</v>
      </c>
      <c r="B10" s="295" t="s">
        <v>312</v>
      </c>
      <c r="C10" s="296">
        <v>1055</v>
      </c>
      <c r="D10" s="297">
        <v>526</v>
      </c>
      <c r="E10" s="298">
        <v>110696</v>
      </c>
      <c r="F10" s="298">
        <v>72595</v>
      </c>
      <c r="G10" s="299">
        <f t="shared" si="0"/>
        <v>65.58050878080509</v>
      </c>
    </row>
    <row r="11" spans="1:7" ht="17.100000000000001" customHeight="1">
      <c r="A11" s="294">
        <v>6</v>
      </c>
      <c r="B11" s="295" t="s">
        <v>313</v>
      </c>
      <c r="C11" s="296">
        <v>1344</v>
      </c>
      <c r="D11" s="297">
        <v>582</v>
      </c>
      <c r="E11" s="298">
        <v>138969</v>
      </c>
      <c r="F11" s="298">
        <v>88608</v>
      </c>
      <c r="G11" s="299">
        <f t="shared" si="0"/>
        <v>63.760982665198711</v>
      </c>
    </row>
    <row r="12" spans="1:7" ht="17.100000000000001" customHeight="1">
      <c r="A12" s="294">
        <v>7</v>
      </c>
      <c r="B12" s="295" t="s">
        <v>314</v>
      </c>
      <c r="C12" s="296">
        <v>2277</v>
      </c>
      <c r="D12" s="297">
        <v>1046</v>
      </c>
      <c r="E12" s="298">
        <v>233330</v>
      </c>
      <c r="F12" s="298">
        <v>133157</v>
      </c>
      <c r="G12" s="299">
        <f t="shared" si="0"/>
        <v>57.068100972871044</v>
      </c>
    </row>
    <row r="13" spans="1:7" ht="17.100000000000001" customHeight="1">
      <c r="A13" s="294">
        <v>8</v>
      </c>
      <c r="B13" s="295" t="s">
        <v>315</v>
      </c>
      <c r="C13" s="296">
        <v>3084</v>
      </c>
      <c r="D13" s="297">
        <v>1215</v>
      </c>
      <c r="E13" s="298">
        <v>369403</v>
      </c>
      <c r="F13" s="298">
        <v>213936</v>
      </c>
      <c r="G13" s="299">
        <f t="shared" si="0"/>
        <v>57.913985538828868</v>
      </c>
    </row>
    <row r="14" spans="1:7" ht="17.100000000000001" customHeight="1">
      <c r="A14" s="294">
        <v>9</v>
      </c>
      <c r="B14" s="295" t="s">
        <v>316</v>
      </c>
      <c r="C14" s="296">
        <v>2247</v>
      </c>
      <c r="D14" s="297">
        <v>882</v>
      </c>
      <c r="E14" s="298">
        <v>273286</v>
      </c>
      <c r="F14" s="298">
        <v>160935</v>
      </c>
      <c r="G14" s="299">
        <f t="shared" si="0"/>
        <v>58.888856362931143</v>
      </c>
    </row>
    <row r="15" spans="1:7" ht="17.100000000000001" customHeight="1">
      <c r="A15" s="294">
        <v>10</v>
      </c>
      <c r="B15" s="295" t="s">
        <v>317</v>
      </c>
      <c r="C15" s="296">
        <v>2210</v>
      </c>
      <c r="D15" s="297">
        <v>930</v>
      </c>
      <c r="E15" s="298">
        <v>259719</v>
      </c>
      <c r="F15" s="298">
        <v>146547</v>
      </c>
      <c r="G15" s="299">
        <f t="shared" si="0"/>
        <v>56.425213403717095</v>
      </c>
    </row>
    <row r="16" spans="1:7" ht="17.100000000000001" customHeight="1">
      <c r="A16" s="294">
        <v>11</v>
      </c>
      <c r="B16" s="295" t="s">
        <v>318</v>
      </c>
      <c r="C16" s="296">
        <v>6213</v>
      </c>
      <c r="D16" s="297">
        <v>2275</v>
      </c>
      <c r="E16" s="298">
        <v>660195</v>
      </c>
      <c r="F16" s="298">
        <v>381436</v>
      </c>
      <c r="G16" s="299">
        <f t="shared" si="0"/>
        <v>57.776263073788805</v>
      </c>
    </row>
    <row r="17" spans="1:7" ht="17.100000000000001" customHeight="1">
      <c r="A17" s="294">
        <v>12</v>
      </c>
      <c r="B17" s="295" t="s">
        <v>319</v>
      </c>
      <c r="C17" s="296">
        <v>5601</v>
      </c>
      <c r="D17" s="297">
        <v>2045</v>
      </c>
      <c r="E17" s="298">
        <v>622393</v>
      </c>
      <c r="F17" s="298">
        <v>327767</v>
      </c>
      <c r="G17" s="299">
        <f t="shared" si="0"/>
        <v>52.662385341737455</v>
      </c>
    </row>
    <row r="18" spans="1:7" ht="17.100000000000001" customHeight="1">
      <c r="A18" s="294">
        <v>13</v>
      </c>
      <c r="B18" s="295" t="s">
        <v>320</v>
      </c>
      <c r="C18" s="296">
        <v>23594</v>
      </c>
      <c r="D18" s="297">
        <v>6041</v>
      </c>
      <c r="E18" s="298">
        <v>3756069</v>
      </c>
      <c r="F18" s="298">
        <v>2021343</v>
      </c>
      <c r="G18" s="299">
        <f t="shared" si="0"/>
        <v>53.815385180623679</v>
      </c>
    </row>
    <row r="19" spans="1:7" ht="17.100000000000001" customHeight="1">
      <c r="A19" s="294">
        <v>14</v>
      </c>
      <c r="B19" s="295" t="s">
        <v>321</v>
      </c>
      <c r="C19" s="296">
        <v>8875</v>
      </c>
      <c r="D19" s="297">
        <v>3246</v>
      </c>
      <c r="E19" s="298">
        <v>1126167</v>
      </c>
      <c r="F19" s="298">
        <v>627631</v>
      </c>
      <c r="G19" s="299">
        <f t="shared" si="0"/>
        <v>55.731609965484694</v>
      </c>
    </row>
    <row r="20" spans="1:7" ht="17.100000000000001" customHeight="1">
      <c r="A20" s="294">
        <v>15</v>
      </c>
      <c r="B20" s="295" t="s">
        <v>322</v>
      </c>
      <c r="C20" s="296">
        <v>2825</v>
      </c>
      <c r="D20" s="297">
        <v>1319</v>
      </c>
      <c r="E20" s="298">
        <v>301900</v>
      </c>
      <c r="F20" s="298">
        <v>166757</v>
      </c>
      <c r="G20" s="299">
        <f t="shared" si="0"/>
        <v>55.235839682013911</v>
      </c>
    </row>
    <row r="21" spans="1:7" ht="17.100000000000001" customHeight="1">
      <c r="A21" s="294">
        <v>16</v>
      </c>
      <c r="B21" s="295" t="s">
        <v>323</v>
      </c>
      <c r="C21" s="296">
        <v>1558</v>
      </c>
      <c r="D21" s="297">
        <v>634</v>
      </c>
      <c r="E21" s="298">
        <v>168912</v>
      </c>
      <c r="F21" s="298">
        <v>97277</v>
      </c>
      <c r="G21" s="299">
        <f t="shared" si="0"/>
        <v>57.590342900445201</v>
      </c>
    </row>
    <row r="22" spans="1:7" ht="17.100000000000001" customHeight="1">
      <c r="A22" s="294">
        <v>17</v>
      </c>
      <c r="B22" s="295" t="s">
        <v>324</v>
      </c>
      <c r="C22" s="296">
        <v>1478</v>
      </c>
      <c r="D22" s="297">
        <v>572</v>
      </c>
      <c r="E22" s="298">
        <v>160273</v>
      </c>
      <c r="F22" s="298">
        <v>86470</v>
      </c>
      <c r="G22" s="299">
        <f t="shared" si="0"/>
        <v>53.951694920541826</v>
      </c>
    </row>
    <row r="23" spans="1:7" ht="17.100000000000001" customHeight="1">
      <c r="A23" s="294">
        <v>18</v>
      </c>
      <c r="B23" s="295" t="s">
        <v>325</v>
      </c>
      <c r="C23" s="296">
        <v>1098</v>
      </c>
      <c r="D23" s="297">
        <v>605</v>
      </c>
      <c r="E23" s="298">
        <v>106327</v>
      </c>
      <c r="F23" s="298">
        <v>61264</v>
      </c>
      <c r="G23" s="299">
        <f t="shared" si="0"/>
        <v>57.618478843567488</v>
      </c>
    </row>
    <row r="24" spans="1:7" ht="17.100000000000001" customHeight="1">
      <c r="A24" s="294">
        <v>19</v>
      </c>
      <c r="B24" s="295" t="s">
        <v>326</v>
      </c>
      <c r="C24" s="296">
        <v>973</v>
      </c>
      <c r="D24" s="297">
        <v>360</v>
      </c>
      <c r="E24" s="298">
        <v>100372</v>
      </c>
      <c r="F24" s="298">
        <v>60319</v>
      </c>
      <c r="G24" s="299">
        <f t="shared" si="0"/>
        <v>60.095444944805323</v>
      </c>
    </row>
    <row r="25" spans="1:7" ht="17.100000000000001" customHeight="1">
      <c r="A25" s="294">
        <v>20</v>
      </c>
      <c r="B25" s="295" t="s">
        <v>327</v>
      </c>
      <c r="C25" s="296">
        <v>2602</v>
      </c>
      <c r="D25" s="297">
        <v>1023</v>
      </c>
      <c r="E25" s="298">
        <v>264244</v>
      </c>
      <c r="F25" s="298">
        <v>145647</v>
      </c>
      <c r="G25" s="299">
        <f t="shared" si="0"/>
        <v>55.118375440880399</v>
      </c>
    </row>
    <row r="26" spans="1:7" ht="17.100000000000001" customHeight="1">
      <c r="A26" s="294">
        <v>21</v>
      </c>
      <c r="B26" s="295" t="s">
        <v>328</v>
      </c>
      <c r="C26" s="296">
        <v>2392</v>
      </c>
      <c r="D26" s="297">
        <v>920</v>
      </c>
      <c r="E26" s="298">
        <v>239556</v>
      </c>
      <c r="F26" s="298">
        <v>136293</v>
      </c>
      <c r="G26" s="299">
        <f t="shared" si="0"/>
        <v>56.894003907228374</v>
      </c>
    </row>
    <row r="27" spans="1:7" ht="17.100000000000001" customHeight="1">
      <c r="A27" s="294">
        <v>22</v>
      </c>
      <c r="B27" s="295" t="s">
        <v>329</v>
      </c>
      <c r="C27" s="296">
        <v>4691</v>
      </c>
      <c r="D27" s="297">
        <v>1837</v>
      </c>
      <c r="E27" s="298">
        <v>541536</v>
      </c>
      <c r="F27" s="298">
        <v>305338</v>
      </c>
      <c r="G27" s="299">
        <f t="shared" si="0"/>
        <v>56.383693789517224</v>
      </c>
    </row>
    <row r="28" spans="1:7" ht="17.100000000000001" customHeight="1">
      <c r="A28" s="294">
        <v>23</v>
      </c>
      <c r="B28" s="295" t="s">
        <v>330</v>
      </c>
      <c r="C28" s="296">
        <v>9884</v>
      </c>
      <c r="D28" s="297">
        <v>3709</v>
      </c>
      <c r="E28" s="298">
        <v>1318024</v>
      </c>
      <c r="F28" s="298">
        <v>696037</v>
      </c>
      <c r="G28" s="299">
        <f t="shared" si="0"/>
        <v>52.809129424046908</v>
      </c>
    </row>
    <row r="29" spans="1:7" ht="17.100000000000001" customHeight="1">
      <c r="A29" s="294">
        <v>24</v>
      </c>
      <c r="B29" s="295" t="s">
        <v>331</v>
      </c>
      <c r="C29" s="296">
        <v>2060</v>
      </c>
      <c r="D29" s="297">
        <v>1020</v>
      </c>
      <c r="E29" s="298">
        <v>250744</v>
      </c>
      <c r="F29" s="298">
        <v>129281</v>
      </c>
      <c r="G29" s="299">
        <f t="shared" si="0"/>
        <v>51.558960533452442</v>
      </c>
    </row>
    <row r="30" spans="1:7" ht="17.100000000000001" customHeight="1">
      <c r="A30" s="294">
        <v>25</v>
      </c>
      <c r="B30" s="295" t="s">
        <v>332</v>
      </c>
      <c r="C30" s="296">
        <v>1685</v>
      </c>
      <c r="D30" s="297">
        <v>775</v>
      </c>
      <c r="E30" s="298">
        <v>199913</v>
      </c>
      <c r="F30" s="298">
        <v>103682</v>
      </c>
      <c r="G30" s="299">
        <f t="shared" si="0"/>
        <v>51.863560648882263</v>
      </c>
    </row>
    <row r="31" spans="1:7" ht="17.100000000000001" customHeight="1">
      <c r="A31" s="294">
        <v>26</v>
      </c>
      <c r="B31" s="295" t="s">
        <v>333</v>
      </c>
      <c r="C31" s="296">
        <v>2937</v>
      </c>
      <c r="D31" s="297">
        <v>1384</v>
      </c>
      <c r="E31" s="298">
        <v>333292</v>
      </c>
      <c r="F31" s="298">
        <v>190858</v>
      </c>
      <c r="G31" s="299">
        <f t="shared" si="0"/>
        <v>57.264500798098965</v>
      </c>
    </row>
    <row r="32" spans="1:7" ht="17.100000000000001" customHeight="1">
      <c r="A32" s="294">
        <v>27</v>
      </c>
      <c r="B32" s="295" t="s">
        <v>334</v>
      </c>
      <c r="C32" s="296">
        <v>11475</v>
      </c>
      <c r="D32" s="297">
        <v>3803</v>
      </c>
      <c r="E32" s="298">
        <v>1365600</v>
      </c>
      <c r="F32" s="298">
        <v>749870</v>
      </c>
      <c r="G32" s="299">
        <f t="shared" si="0"/>
        <v>54.911394258933804</v>
      </c>
    </row>
    <row r="33" spans="1:7" ht="17.100000000000001" customHeight="1">
      <c r="A33" s="294">
        <v>28</v>
      </c>
      <c r="B33" s="295" t="s">
        <v>335</v>
      </c>
      <c r="C33" s="296">
        <v>6150</v>
      </c>
      <c r="D33" s="297">
        <v>2649</v>
      </c>
      <c r="E33" s="298">
        <v>677393</v>
      </c>
      <c r="F33" s="298">
        <v>369930</v>
      </c>
      <c r="G33" s="299">
        <f t="shared" si="0"/>
        <v>54.610838907399398</v>
      </c>
    </row>
    <row r="34" spans="1:7" ht="17.100000000000001" customHeight="1">
      <c r="A34" s="294">
        <v>29</v>
      </c>
      <c r="B34" s="295" t="s">
        <v>336</v>
      </c>
      <c r="C34" s="296">
        <v>1122</v>
      </c>
      <c r="D34" s="297">
        <v>481</v>
      </c>
      <c r="E34" s="298">
        <v>114327</v>
      </c>
      <c r="F34" s="298">
        <v>64544</v>
      </c>
      <c r="G34" s="299">
        <f t="shared" si="0"/>
        <v>56.45560541254472</v>
      </c>
    </row>
    <row r="35" spans="1:7" ht="17.100000000000001" customHeight="1">
      <c r="A35" s="294">
        <v>30</v>
      </c>
      <c r="B35" s="295" t="s">
        <v>337</v>
      </c>
      <c r="C35" s="296">
        <v>887</v>
      </c>
      <c r="D35" s="297">
        <v>347</v>
      </c>
      <c r="E35" s="298">
        <v>91227</v>
      </c>
      <c r="F35" s="298">
        <v>52223</v>
      </c>
      <c r="G35" s="299">
        <f t="shared" si="0"/>
        <v>57.245113836912317</v>
      </c>
    </row>
    <row r="36" spans="1:7" ht="17.100000000000001" customHeight="1">
      <c r="A36" s="294">
        <v>31</v>
      </c>
      <c r="B36" s="295" t="s">
        <v>338</v>
      </c>
      <c r="C36" s="296">
        <v>679</v>
      </c>
      <c r="D36" s="297">
        <v>331</v>
      </c>
      <c r="E36" s="298">
        <v>65790</v>
      </c>
      <c r="F36" s="298">
        <v>35728</v>
      </c>
      <c r="G36" s="299">
        <f t="shared" si="0"/>
        <v>54.306125550995596</v>
      </c>
    </row>
    <row r="37" spans="1:7" ht="17.100000000000001" customHeight="1">
      <c r="A37" s="294">
        <v>32</v>
      </c>
      <c r="B37" s="295" t="s">
        <v>339</v>
      </c>
      <c r="C37" s="296">
        <v>717</v>
      </c>
      <c r="D37" s="297">
        <v>366</v>
      </c>
      <c r="E37" s="298">
        <v>81061</v>
      </c>
      <c r="F37" s="298">
        <v>48445</v>
      </c>
      <c r="G37" s="299">
        <f t="shared" si="0"/>
        <v>59.763634793550537</v>
      </c>
    </row>
    <row r="38" spans="1:7" ht="17.100000000000001" customHeight="1">
      <c r="A38" s="294">
        <v>33</v>
      </c>
      <c r="B38" s="295" t="s">
        <v>340</v>
      </c>
      <c r="C38" s="296">
        <v>2380</v>
      </c>
      <c r="D38" s="297">
        <v>1162</v>
      </c>
      <c r="E38" s="298">
        <v>250072</v>
      </c>
      <c r="F38" s="298">
        <v>140709</v>
      </c>
      <c r="G38" s="299">
        <f t="shared" si="0"/>
        <v>56.267394990242813</v>
      </c>
    </row>
    <row r="39" spans="1:7" ht="17.100000000000001" customHeight="1">
      <c r="A39" s="294">
        <v>34</v>
      </c>
      <c r="B39" s="295" t="s">
        <v>341</v>
      </c>
      <c r="C39" s="296">
        <v>3529</v>
      </c>
      <c r="D39" s="297">
        <v>1582</v>
      </c>
      <c r="E39" s="298">
        <v>387472</v>
      </c>
      <c r="F39" s="298">
        <v>221854</v>
      </c>
      <c r="G39" s="299">
        <f t="shared" si="0"/>
        <v>57.256782425568815</v>
      </c>
    </row>
    <row r="40" spans="1:7" ht="17.100000000000001" customHeight="1">
      <c r="A40" s="294">
        <v>35</v>
      </c>
      <c r="B40" s="295" t="s">
        <v>342</v>
      </c>
      <c r="C40" s="296">
        <v>1466</v>
      </c>
      <c r="D40" s="297">
        <v>748</v>
      </c>
      <c r="E40" s="298">
        <v>172389</v>
      </c>
      <c r="F40" s="298">
        <v>93574</v>
      </c>
      <c r="G40" s="299">
        <f t="shared" si="0"/>
        <v>54.280725568336727</v>
      </c>
    </row>
    <row r="41" spans="1:7" ht="17.100000000000001" customHeight="1">
      <c r="A41" s="294">
        <v>36</v>
      </c>
      <c r="B41" s="295" t="s">
        <v>343</v>
      </c>
      <c r="C41" s="296">
        <v>720</v>
      </c>
      <c r="D41" s="297">
        <v>322</v>
      </c>
      <c r="E41" s="298">
        <v>80372</v>
      </c>
      <c r="F41" s="298">
        <v>47699</v>
      </c>
      <c r="G41" s="299">
        <f t="shared" si="0"/>
        <v>59.347782809933811</v>
      </c>
    </row>
    <row r="42" spans="1:7" ht="17.100000000000001" customHeight="1">
      <c r="A42" s="294">
        <v>37</v>
      </c>
      <c r="B42" s="295" t="s">
        <v>344</v>
      </c>
      <c r="C42" s="296">
        <v>1143</v>
      </c>
      <c r="D42" s="297">
        <v>496</v>
      </c>
      <c r="E42" s="298">
        <v>121453</v>
      </c>
      <c r="F42" s="298">
        <v>68145</v>
      </c>
      <c r="G42" s="299">
        <f t="shared" si="0"/>
        <v>56.108124130322018</v>
      </c>
    </row>
    <row r="43" spans="1:7" ht="17.100000000000001" customHeight="1">
      <c r="A43" s="294">
        <v>38</v>
      </c>
      <c r="B43" s="295" t="s">
        <v>345</v>
      </c>
      <c r="C43" s="296">
        <v>1539</v>
      </c>
      <c r="D43" s="297">
        <v>624</v>
      </c>
      <c r="E43" s="298">
        <v>158302</v>
      </c>
      <c r="F43" s="298">
        <v>85333</v>
      </c>
      <c r="G43" s="299">
        <f t="shared" si="0"/>
        <v>53.905193869944789</v>
      </c>
    </row>
    <row r="44" spans="1:7" ht="17.100000000000001" customHeight="1">
      <c r="A44" s="294">
        <v>39</v>
      </c>
      <c r="B44" s="295" t="s">
        <v>346</v>
      </c>
      <c r="C44" s="296">
        <v>660</v>
      </c>
      <c r="D44" s="297">
        <v>253</v>
      </c>
      <c r="E44" s="298">
        <v>68166</v>
      </c>
      <c r="F44" s="298">
        <v>42928</v>
      </c>
      <c r="G44" s="299">
        <f t="shared" si="0"/>
        <v>62.975677023736175</v>
      </c>
    </row>
    <row r="45" spans="1:7" ht="17.100000000000001" customHeight="1">
      <c r="A45" s="294">
        <v>40</v>
      </c>
      <c r="B45" s="295" t="s">
        <v>347</v>
      </c>
      <c r="C45" s="296">
        <v>5665</v>
      </c>
      <c r="D45" s="297">
        <v>2286</v>
      </c>
      <c r="E45" s="298">
        <v>653102</v>
      </c>
      <c r="F45" s="298">
        <v>369315</v>
      </c>
      <c r="G45" s="299">
        <f t="shared" si="0"/>
        <v>56.547828669947421</v>
      </c>
    </row>
    <row r="46" spans="1:7" ht="17.100000000000001" customHeight="1">
      <c r="A46" s="294">
        <v>41</v>
      </c>
      <c r="B46" s="295" t="s">
        <v>348</v>
      </c>
      <c r="C46" s="296">
        <v>974</v>
      </c>
      <c r="D46" s="297">
        <v>394</v>
      </c>
      <c r="E46" s="298">
        <v>105050</v>
      </c>
      <c r="F46" s="298">
        <v>59704</v>
      </c>
      <c r="G46" s="299">
        <f t="shared" si="0"/>
        <v>56.833888624464542</v>
      </c>
    </row>
    <row r="47" spans="1:7" ht="17.100000000000001" customHeight="1">
      <c r="A47" s="294">
        <v>42</v>
      </c>
      <c r="B47" s="295" t="s">
        <v>349</v>
      </c>
      <c r="C47" s="296">
        <v>1236</v>
      </c>
      <c r="D47" s="297">
        <v>550</v>
      </c>
      <c r="E47" s="298">
        <v>133511</v>
      </c>
      <c r="F47" s="298">
        <v>81706</v>
      </c>
      <c r="G47" s="299">
        <f t="shared" si="0"/>
        <v>61.197953726659229</v>
      </c>
    </row>
    <row r="48" spans="1:7" ht="17.100000000000001" customHeight="1">
      <c r="A48" s="294">
        <v>43</v>
      </c>
      <c r="B48" s="295" t="s">
        <v>350</v>
      </c>
      <c r="C48" s="296">
        <v>1719</v>
      </c>
      <c r="D48" s="297">
        <v>817</v>
      </c>
      <c r="E48" s="298">
        <v>193721</v>
      </c>
      <c r="F48" s="298">
        <v>114105</v>
      </c>
      <c r="G48" s="299">
        <f t="shared" si="0"/>
        <v>58.901719483174254</v>
      </c>
    </row>
    <row r="49" spans="1:7" ht="17.100000000000001" customHeight="1">
      <c r="A49" s="294">
        <v>44</v>
      </c>
      <c r="B49" s="295" t="s">
        <v>351</v>
      </c>
      <c r="C49" s="296">
        <v>1183</v>
      </c>
      <c r="D49" s="297">
        <v>527</v>
      </c>
      <c r="E49" s="298">
        <v>134364</v>
      </c>
      <c r="F49" s="298">
        <v>77321</v>
      </c>
      <c r="G49" s="299">
        <f t="shared" si="0"/>
        <v>57.545920038105443</v>
      </c>
    </row>
    <row r="50" spans="1:7" ht="17.100000000000001" customHeight="1">
      <c r="A50" s="294">
        <v>45</v>
      </c>
      <c r="B50" s="295" t="s">
        <v>352</v>
      </c>
      <c r="C50" s="296">
        <v>1067</v>
      </c>
      <c r="D50" s="297">
        <v>395</v>
      </c>
      <c r="E50" s="298">
        <v>111238</v>
      </c>
      <c r="F50" s="298">
        <v>59947</v>
      </c>
      <c r="G50" s="299">
        <f t="shared" si="0"/>
        <v>53.890756755784892</v>
      </c>
    </row>
    <row r="51" spans="1:7" ht="17.100000000000001" customHeight="1">
      <c r="A51" s="294">
        <v>46</v>
      </c>
      <c r="B51" s="295" t="s">
        <v>353</v>
      </c>
      <c r="C51" s="296">
        <v>1571</v>
      </c>
      <c r="D51" s="297">
        <v>639</v>
      </c>
      <c r="E51" s="298">
        <v>169701</v>
      </c>
      <c r="F51" s="298">
        <v>97364</v>
      </c>
      <c r="G51" s="299">
        <f t="shared" si="0"/>
        <v>57.373851656737436</v>
      </c>
    </row>
    <row r="52" spans="1:7" ht="17.100000000000001" customHeight="1">
      <c r="A52" s="294">
        <v>47</v>
      </c>
      <c r="B52" s="295" t="s">
        <v>354</v>
      </c>
      <c r="C52" s="296">
        <v>1203</v>
      </c>
      <c r="D52" s="297">
        <v>498</v>
      </c>
      <c r="E52" s="298">
        <v>134198</v>
      </c>
      <c r="F52" s="298">
        <v>89333</v>
      </c>
      <c r="G52" s="299">
        <f t="shared" si="0"/>
        <v>66.568056155829453</v>
      </c>
    </row>
    <row r="53" spans="1:7" ht="17.100000000000001" customHeight="1" thickBot="1">
      <c r="A53" s="300" t="s">
        <v>302</v>
      </c>
      <c r="B53" s="301"/>
      <c r="C53" s="302">
        <f>SUM(C6:C52)</f>
        <v>148966</v>
      </c>
      <c r="D53" s="303">
        <f>SUM(D6:D52)</f>
        <v>56440</v>
      </c>
      <c r="E53" s="304">
        <f>SUM(E6:E52)</f>
        <v>17959844</v>
      </c>
      <c r="F53" s="304">
        <f>SUM(F6:F52)</f>
        <v>10029102</v>
      </c>
      <c r="G53" s="305">
        <f t="shared" si="0"/>
        <v>55.841810207260153</v>
      </c>
    </row>
    <row r="54" spans="1:7" ht="17.100000000000001" customHeight="1">
      <c r="A54" s="306"/>
      <c r="B54" s="306"/>
      <c r="C54" s="307"/>
      <c r="D54" s="308"/>
      <c r="E54" s="307"/>
      <c r="F54" s="307"/>
      <c r="G54" s="309"/>
    </row>
    <row r="55" spans="1:7">
      <c r="A55" s="279" t="s">
        <v>245</v>
      </c>
      <c r="B55" s="280"/>
      <c r="C55" s="281"/>
      <c r="D55" s="281"/>
      <c r="E55" s="281"/>
      <c r="F55" s="281"/>
      <c r="G55" s="281"/>
    </row>
    <row r="56" spans="1:7">
      <c r="A56" s="282" t="s">
        <v>47</v>
      </c>
      <c r="B56" s="279" t="s">
        <v>303</v>
      </c>
    </row>
    <row r="57" spans="1:7">
      <c r="A57" s="283"/>
      <c r="B57" s="279" t="s">
        <v>304</v>
      </c>
    </row>
    <row r="58" spans="1:7" s="261" customFormat="1">
      <c r="A58" s="265"/>
      <c r="B58" s="279" t="s">
        <v>459</v>
      </c>
    </row>
    <row r="59" spans="1:7" s="261" customFormat="1">
      <c r="A59" s="265"/>
      <c r="B59" s="417" t="s">
        <v>458</v>
      </c>
    </row>
    <row r="60" spans="1:7" s="261" customFormat="1">
      <c r="A60" s="265"/>
      <c r="B60" s="416" t="s">
        <v>457</v>
      </c>
    </row>
  </sheetData>
  <mergeCells count="5">
    <mergeCell ref="A1:G2"/>
    <mergeCell ref="A4:B5"/>
    <mergeCell ref="C4:D5"/>
    <mergeCell ref="E4:E5"/>
    <mergeCell ref="F4:G4"/>
  </mergeCells>
  <phoneticPr fontId="6"/>
  <printOptions horizontalCentered="1"/>
  <pageMargins left="0.59055118110236227" right="0.59055118110236227" top="0.59055118110236227" bottom="0.59055118110236227" header="0.51181102362204722" footer="0.51181102362204722"/>
  <pageSetup paperSize="9" orientation="portrait"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第１表</vt:lpstr>
      <vt:lpstr>第２表</vt:lpstr>
      <vt:lpstr>第３表</vt:lpstr>
      <vt:lpstr>第４表</vt:lpstr>
      <vt:lpstr>第５表</vt:lpstr>
      <vt:lpstr>第６表</vt:lpstr>
      <vt:lpstr>第７表</vt:lpstr>
      <vt:lpstr>第８表</vt:lpstr>
      <vt:lpstr>第９表</vt:lpstr>
      <vt:lpstr>第１表!Print_Area</vt:lpstr>
      <vt:lpstr>第２表!Print_Area</vt:lpstr>
      <vt:lpstr>第３表!Print_Area</vt:lpstr>
      <vt:lpstr>第４表!Print_Area</vt:lpstr>
      <vt:lpstr>第５表!Print_Area</vt:lpstr>
      <vt:lpstr>第６表!Print_Area</vt:lpstr>
      <vt:lpstr>第７表!Print_Area</vt:lpstr>
      <vt:lpstr>第８表!Print_Area</vt:lpstr>
      <vt:lpstr>第９表!Print_Area</vt:lpstr>
      <vt:lpstr>第１表!Print_Titles</vt:lpstr>
      <vt:lpstr>第４表!Print_Titles</vt:lpstr>
      <vt:lpstr>第８表!Print_Titles</vt:lpstr>
      <vt:lpstr>第９表!Print_Titles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2008-06-19T09:25:29Z</dcterms:created>
  <dcterms:modified xsi:type="dcterms:W3CDTF">2022-07-29T11:44:25Z</dcterms:modified>
</cp:coreProperties>
</file>