
<file path=[Content_Types].xml><?xml version="1.0" encoding="utf-8"?>
<Types xmlns="http://schemas.openxmlformats.org/package/2006/content-types">
  <Default ContentType="application/vnd.openxmlformats-officedocument.spreadsheetml.printerSettings" Extension="bin"/>
  <Default ContentType="image/x-emf" Extension="emf"/>
  <Default ContentType="image/jpeg" Extension="jpg"/>
  <Default ContentType="image/png" Extension="png"/>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13_ncr:1_{A12C74A6-031A-4512-90EF-B3105F62296D}" xr6:coauthVersionLast="47" xr6:coauthVersionMax="47" xr10:uidLastSave="{00000000-0000-0000-0000-000000000000}"/>
  <workbookProtection lockStructure="1"/>
  <bookViews>
    <workbookView xWindow="-108" yWindow="-108" windowWidth="23256" windowHeight="14016" tabRatio="900" xr2:uid="{00000000-000D-0000-FFFF-FFFF00000000}"/>
  </bookViews>
  <sheets>
    <sheet name="利用方法・注意事項（必ずお読みください。）" sheetId="13" r:id="rId1"/>
    <sheet name="算定基礎賃金集計表" sheetId="11" r:id="rId2"/>
    <sheet name="申告書記入イメージ" sheetId="6" r:id="rId3"/>
    <sheet name="(参考)e-Govイメージ" sheetId="14" r:id="rId4"/>
    <sheet name="保険料計算シート（非表示）" sheetId="20" state="hidden" r:id="rId5"/>
    <sheet name="設定シート（非表示）" sheetId="12" state="hidden" r:id="rId6"/>
    <sheet name="算定基礎賃金集計img(非表示)" sheetId="16" state="hidden" r:id="rId7"/>
    <sheet name="申告書記入img (非表示)" sheetId="19" state="hidden" r:id="rId8"/>
  </sheets>
  <externalReferences>
    <externalReference r:id="rId9"/>
  </externalReferences>
  <definedNames>
    <definedName name="_xlnm.Print_Area" localSheetId="6">'算定基礎賃金集計img(非表示)'!$A$1:$AQ$20</definedName>
    <definedName name="_xlnm.Print_Area" localSheetId="1">算定基礎賃金集計表!$A$1:$BH$51</definedName>
    <definedName name="_xlnm.Print_Area" localSheetId="2">申告書記入イメージ!$A$24:$DK$204</definedName>
    <definedName name="_xlnm.Print_Area" localSheetId="0">'利用方法・注意事項（必ずお読みください。）'!$B$1:$L$286</definedName>
    <definedName name="可能">申告書記入イメージ!$DE$106:$DE$107</definedName>
    <definedName name="概算雇用保険料率" localSheetId="4">'[1]設定シート（非表示）'!$F$13:$F$15</definedName>
    <definedName name="概算雇用保険料率">'設定シート（非表示）'!$F$13:$F$15</definedName>
    <definedName name="確定雇用保険料率" localSheetId="4">'[1]設定シート（非表示）'!$E$13:$E$15</definedName>
    <definedName name="確定雇用保険料率">'設定シート（非表示）'!$E$13:$E$15</definedName>
    <definedName name="還付">申告書記入イメージ!$DL$128:$DM$128</definedName>
    <definedName name="充当しない">申告書記入イメージ!$DL$129</definedName>
    <definedName name="充当を優先">申告書記入イメージ!$DM$129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08" i="13" l="1"/>
  <c r="A2" i="11"/>
  <c r="S49" i="11" l="1"/>
  <c r="O49" i="11"/>
  <c r="AB49" i="11"/>
  <c r="AF49" i="11"/>
  <c r="E9" i="20" l="1"/>
  <c r="AI8" i="14"/>
  <c r="AR8" i="14"/>
  <c r="AP8" i="14"/>
  <c r="AN8" i="14"/>
  <c r="F178" i="6"/>
  <c r="I178" i="6"/>
  <c r="L178" i="6"/>
  <c r="O178" i="6"/>
  <c r="R178" i="6"/>
  <c r="U178" i="6"/>
  <c r="X178" i="6"/>
  <c r="AA178" i="6"/>
  <c r="AD178" i="6"/>
  <c r="AG178" i="6"/>
  <c r="AJ178" i="6"/>
  <c r="AP178" i="6"/>
  <c r="AS178" i="6"/>
  <c r="AV178" i="6"/>
  <c r="BB89" i="6"/>
  <c r="BB46" i="19" l="1"/>
  <c r="BB62" i="6" l="1"/>
  <c r="AT26" i="14" l="1"/>
  <c r="T61" i="20" l="1"/>
  <c r="T52" i="20"/>
  <c r="T45" i="20"/>
  <c r="T39" i="20"/>
  <c r="T32" i="20"/>
  <c r="DL135" i="6"/>
  <c r="BT38" i="19" l="1"/>
  <c r="BP38" i="19"/>
  <c r="AU38" i="19"/>
  <c r="AQ38" i="19"/>
  <c r="F17" i="20" l="1"/>
  <c r="G10" i="20"/>
  <c r="F9" i="20"/>
  <c r="AS4" i="19" l="1"/>
  <c r="G19" i="20"/>
  <c r="E19" i="20"/>
  <c r="J16" i="20"/>
  <c r="T46" i="20" s="1"/>
  <c r="T53" i="20" l="1"/>
  <c r="T40" i="20"/>
  <c r="T33" i="20"/>
  <c r="BU81" i="6"/>
  <c r="AV81" i="6"/>
  <c r="BU54" i="6"/>
  <c r="AV54" i="6"/>
  <c r="AR54" i="6"/>
  <c r="BQ54" i="6"/>
  <c r="BQ81" i="6"/>
  <c r="AR81" i="6"/>
  <c r="CU172" i="6"/>
  <c r="B191" i="6" l="1"/>
  <c r="I66" i="20" l="1"/>
  <c r="I60" i="20"/>
  <c r="I31" i="20"/>
  <c r="BX67" i="19"/>
  <c r="CV55" i="19" s="1"/>
  <c r="AT55" i="19"/>
  <c r="AQ55" i="19"/>
  <c r="AN55" i="19"/>
  <c r="AK55" i="19"/>
  <c r="AH55" i="19"/>
  <c r="AE55" i="19"/>
  <c r="AB55" i="19"/>
  <c r="Y55" i="19"/>
  <c r="V55" i="19"/>
  <c r="V66" i="19"/>
  <c r="BU55" i="19" l="1"/>
  <c r="BX66" i="19"/>
  <c r="CP45" i="19" s="1"/>
  <c r="CM55" i="19"/>
  <c r="CA55" i="19"/>
  <c r="CD55" i="19"/>
  <c r="BR55" i="19"/>
  <c r="CG55" i="19"/>
  <c r="CS45" i="19"/>
  <c r="CP55" i="19"/>
  <c r="CS55" i="19"/>
  <c r="CJ45" i="19"/>
  <c r="BX55" i="19"/>
  <c r="CJ55" i="19"/>
  <c r="CA45" i="19"/>
  <c r="E11" i="16"/>
  <c r="A11" i="16"/>
  <c r="BX45" i="19" l="1"/>
  <c r="CM45" i="19"/>
  <c r="BR45" i="19"/>
  <c r="BU45" i="19"/>
  <c r="CD45" i="19"/>
  <c r="CG45" i="19"/>
  <c r="CV45" i="19"/>
  <c r="BC49" i="14"/>
  <c r="AL45" i="14"/>
  <c r="U42" i="14"/>
  <c r="CI40" i="14"/>
  <c r="CF40" i="14"/>
  <c r="CC40" i="14"/>
  <c r="BZ40" i="14"/>
  <c r="BW40" i="14"/>
  <c r="BT40" i="14"/>
  <c r="BQ40" i="14"/>
  <c r="BN40" i="14"/>
  <c r="BK40" i="14"/>
  <c r="BH40" i="14"/>
  <c r="BE40" i="14"/>
  <c r="BB40" i="14"/>
  <c r="AY40" i="14"/>
  <c r="CF38" i="14"/>
  <c r="AT36" i="14"/>
  <c r="AT33" i="14"/>
  <c r="BZ28" i="14"/>
  <c r="BT28" i="14"/>
  <c r="BJ28" i="14"/>
  <c r="AV28" i="14"/>
  <c r="AP28" i="14"/>
  <c r="AF28" i="14"/>
  <c r="AT24" i="14"/>
  <c r="AT21" i="14"/>
  <c r="BZ16" i="14"/>
  <c r="BT16" i="14"/>
  <c r="BJ16" i="14"/>
  <c r="AV16" i="14"/>
  <c r="AP16" i="14"/>
  <c r="AF16" i="14"/>
  <c r="AF8" i="14"/>
  <c r="AC8" i="14"/>
  <c r="Z8" i="14"/>
  <c r="W8" i="14"/>
  <c r="T8" i="14"/>
  <c r="Q8" i="14"/>
  <c r="N8" i="14"/>
  <c r="K8" i="14"/>
  <c r="H8" i="14"/>
  <c r="E8" i="14"/>
  <c r="U5" i="14"/>
  <c r="R5" i="14"/>
  <c r="O5" i="14"/>
  <c r="L5" i="14"/>
  <c r="I5" i="14"/>
  <c r="BS153" i="6" l="1"/>
  <c r="AD200" i="6"/>
  <c r="AD197" i="6"/>
  <c r="F13" i="20"/>
  <c r="F5" i="20"/>
  <c r="E37" i="11"/>
  <c r="A37" i="11"/>
  <c r="E19" i="11"/>
  <c r="A19" i="11"/>
  <c r="B197" i="6" s="1"/>
  <c r="C7" i="12"/>
  <c r="F2" i="20" l="1"/>
  <c r="AK49" i="6" s="1"/>
  <c r="E17" i="20"/>
  <c r="BN16" i="14"/>
  <c r="AJ16" i="14"/>
  <c r="AT31" i="14"/>
  <c r="AT19" i="14"/>
  <c r="I198" i="6"/>
  <c r="BN28" i="14"/>
  <c r="F198" i="6"/>
  <c r="AQ49" i="6" l="1"/>
  <c r="AB14" i="14" s="1"/>
  <c r="AH49" i="6"/>
  <c r="V14" i="14" s="1"/>
  <c r="AB49" i="6"/>
  <c r="R14" i="14" s="1"/>
  <c r="AE49" i="6"/>
  <c r="T14" i="14" s="1"/>
  <c r="AN49" i="6"/>
  <c r="Z14" i="14" s="1"/>
  <c r="AJ28" i="14"/>
  <c r="I194" i="6"/>
  <c r="AD185" i="6" s="1"/>
  <c r="F194" i="6"/>
  <c r="CZ171" i="6" s="1"/>
  <c r="X14" i="14"/>
  <c r="O185" i="6" l="1"/>
  <c r="AA185" i="6"/>
  <c r="L185" i="6"/>
  <c r="DC171" i="6"/>
  <c r="V98" i="6" l="1"/>
  <c r="AN71" i="6"/>
  <c r="AJ24" i="14" s="1"/>
  <c r="AB71" i="6"/>
  <c r="AB24" i="14" s="1"/>
  <c r="AK71" i="6"/>
  <c r="AH24" i="14" s="1"/>
  <c r="Y71" i="6"/>
  <c r="Z24" i="14" s="1"/>
  <c r="AT71" i="6"/>
  <c r="AN24" i="14" s="1"/>
  <c r="AH71" i="6"/>
  <c r="AF24" i="14" s="1"/>
  <c r="V71" i="6"/>
  <c r="X24" i="14" s="1"/>
  <c r="AQ71" i="6"/>
  <c r="AL24" i="14" s="1"/>
  <c r="AE71" i="6"/>
  <c r="AD24" i="14" s="1"/>
  <c r="G9" i="20"/>
  <c r="CP71" i="6" l="1"/>
  <c r="CB24" i="14" s="1"/>
  <c r="BX71" i="6"/>
  <c r="BP24" i="14" s="1"/>
  <c r="CS71" i="6"/>
  <c r="CD24" i="14" s="1"/>
  <c r="CD71" i="6"/>
  <c r="BT24" i="14" s="1"/>
  <c r="CM71" i="6"/>
  <c r="BZ24" i="14" s="1"/>
  <c r="CG71" i="6"/>
  <c r="BV24" i="14" s="1"/>
  <c r="BR71" i="6"/>
  <c r="BL24" i="14" s="1"/>
  <c r="CA71" i="6"/>
  <c r="BR24" i="14" s="1"/>
  <c r="CJ71" i="6"/>
  <c r="BX24" i="14" s="1"/>
  <c r="BU71" i="6"/>
  <c r="BN24" i="14" s="1"/>
  <c r="CV71" i="6"/>
  <c r="CF24" i="14" s="1"/>
  <c r="G5" i="20"/>
  <c r="AT98" i="6"/>
  <c r="AN36" i="14" s="1"/>
  <c r="AH98" i="6"/>
  <c r="AF36" i="14" s="1"/>
  <c r="AQ98" i="6"/>
  <c r="AL36" i="14" s="1"/>
  <c r="AE98" i="6"/>
  <c r="AD36" i="14" s="1"/>
  <c r="AN98" i="6"/>
  <c r="AJ36" i="14" s="1"/>
  <c r="AB98" i="6"/>
  <c r="AB36" i="14" s="1"/>
  <c r="AK98" i="6"/>
  <c r="AH36" i="14" s="1"/>
  <c r="Y98" i="6"/>
  <c r="Z36" i="14" s="1"/>
  <c r="X36" i="14"/>
  <c r="H62" i="20" l="1"/>
  <c r="F60" i="20" s="1"/>
  <c r="J20" i="20"/>
  <c r="H38" i="20"/>
  <c r="H44" i="20"/>
  <c r="I44" i="20" s="1"/>
  <c r="CP61" i="6"/>
  <c r="CB19" i="14" s="1"/>
  <c r="CA61" i="6"/>
  <c r="BR19" i="14" s="1"/>
  <c r="BX61" i="6"/>
  <c r="BP19" i="14" s="1"/>
  <c r="CG61" i="6"/>
  <c r="BV19" i="14" s="1"/>
  <c r="CV61" i="6"/>
  <c r="CF19" i="14" s="1"/>
  <c r="CD61" i="6"/>
  <c r="BT19" i="14" s="1"/>
  <c r="CS61" i="6"/>
  <c r="CD19" i="14" s="1"/>
  <c r="BU61" i="6"/>
  <c r="BN19" i="14" s="1"/>
  <c r="BR61" i="6"/>
  <c r="BL19" i="14" s="1"/>
  <c r="CM61" i="6"/>
  <c r="BZ19" i="14" s="1"/>
  <c r="CJ61" i="6"/>
  <c r="BX19" i="14" s="1"/>
  <c r="H46" i="20"/>
  <c r="F44" i="20" s="1"/>
  <c r="T51" i="20"/>
  <c r="T50" i="20" s="1"/>
  <c r="T60" i="20"/>
  <c r="T59" i="20" s="1"/>
  <c r="T65" i="20"/>
  <c r="T66" i="20"/>
  <c r="T31" i="20"/>
  <c r="T30" i="20" s="1"/>
  <c r="H40" i="20"/>
  <c r="F38" i="20" s="1"/>
  <c r="T44" i="20"/>
  <c r="T43" i="20" s="1"/>
  <c r="H68" i="20"/>
  <c r="F66" i="20" s="1"/>
  <c r="H33" i="20"/>
  <c r="F31" i="20" s="1"/>
  <c r="T38" i="20"/>
  <c r="T37" i="20" s="1"/>
  <c r="F40" i="20" l="1"/>
  <c r="G40" i="20" s="1"/>
  <c r="I38" i="20"/>
  <c r="J18" i="20"/>
  <c r="M25" i="20"/>
  <c r="H27" i="20" l="1"/>
  <c r="F22" i="20" s="1"/>
  <c r="AL124" i="6" s="1"/>
  <c r="Z44" i="14" s="1"/>
  <c r="F25" i="20"/>
  <c r="AM137" i="6" s="1"/>
  <c r="AE49" i="14" s="1"/>
  <c r="I25" i="20"/>
  <c r="H25" i="20"/>
  <c r="CR190" i="6" l="1"/>
  <c r="CC190" i="6"/>
  <c r="CL190" i="6"/>
  <c r="CF190" i="6"/>
  <c r="CU190" i="6"/>
  <c r="BZ190" i="6"/>
  <c r="DA190" i="6"/>
  <c r="CI190" i="6"/>
  <c r="CC137" i="6"/>
  <c r="BO49" i="14" s="1"/>
  <c r="DD190" i="6"/>
  <c r="CO190" i="6"/>
  <c r="CX190" i="6"/>
  <c r="E31" i="20" l="1"/>
  <c r="E44" i="20"/>
  <c r="E25" i="20" l="1"/>
  <c r="Y137" i="6" s="1"/>
  <c r="F33" i="20" l="1"/>
  <c r="G33" i="20" s="1"/>
  <c r="S49" i="14"/>
  <c r="G62" i="20"/>
  <c r="F46" i="20" l="1"/>
  <c r="G46" i="20" s="1"/>
  <c r="G27" i="20"/>
  <c r="E22" i="20" s="1"/>
  <c r="Y129" i="6" s="1"/>
  <c r="P46" i="14" s="1"/>
  <c r="F27" i="20"/>
  <c r="D22" i="20" s="1"/>
  <c r="N124" i="6" s="1"/>
  <c r="K44" i="14" s="1"/>
  <c r="V129" i="6" l="1"/>
  <c r="N46" i="14" s="1"/>
  <c r="AH129" i="6"/>
  <c r="V46" i="14" s="1"/>
  <c r="AW129" i="6"/>
  <c r="AF46" i="14" s="1"/>
  <c r="AQ129" i="6"/>
  <c r="AB46" i="14" s="1"/>
  <c r="AE129" i="6"/>
  <c r="T46" i="14" s="1"/>
  <c r="AN129" i="6"/>
  <c r="Z46" i="14" s="1"/>
  <c r="AK129" i="6"/>
  <c r="X46" i="14" s="1"/>
  <c r="AT129" i="6"/>
  <c r="AD46" i="14" s="1"/>
  <c r="AB129" i="6"/>
  <c r="R46" i="14" s="1"/>
  <c r="S129" i="6"/>
  <c r="L46" i="14" s="1"/>
  <c r="G17" i="20" l="1"/>
  <c r="CV98" i="6" s="1"/>
  <c r="CF36" i="14" s="1"/>
  <c r="CJ98" i="6" l="1"/>
  <c r="BX36" i="14" s="1"/>
  <c r="CA98" i="6"/>
  <c r="BR36" i="14" s="1"/>
  <c r="CD98" i="6"/>
  <c r="BT36" i="14" s="1"/>
  <c r="BX98" i="6"/>
  <c r="BP36" i="14" s="1"/>
  <c r="CM98" i="6"/>
  <c r="BZ36" i="14" s="1"/>
  <c r="CG98" i="6"/>
  <c r="BV36" i="14" s="1"/>
  <c r="BU98" i="6"/>
  <c r="BN36" i="14" s="1"/>
  <c r="CS98" i="6"/>
  <c r="CD36" i="14" s="1"/>
  <c r="G13" i="20"/>
  <c r="BR98" i="6"/>
  <c r="BL36" i="14" s="1"/>
  <c r="CP98" i="6"/>
  <c r="CB36" i="14" s="1"/>
  <c r="CM88" i="6" l="1"/>
  <c r="BZ31" i="14" s="1"/>
  <c r="D67" i="20"/>
  <c r="J67" i="20" s="1"/>
  <c r="BR88" i="6"/>
  <c r="BL31" i="14" s="1"/>
  <c r="J22" i="20"/>
  <c r="D62" i="20"/>
  <c r="J62" i="20" s="1"/>
  <c r="CP88" i="6"/>
  <c r="CB31" i="14" s="1"/>
  <c r="D66" i="20"/>
  <c r="D31" i="20"/>
  <c r="D38" i="20"/>
  <c r="D68" i="20"/>
  <c r="J68" i="20" s="1"/>
  <c r="CS88" i="6"/>
  <c r="CD31" i="14" s="1"/>
  <c r="D44" i="20"/>
  <c r="D46" i="20"/>
  <c r="J46" i="20" s="1"/>
  <c r="D61" i="20"/>
  <c r="J61" i="20" s="1"/>
  <c r="D32" i="20"/>
  <c r="D39" i="20"/>
  <c r="J39" i="20" s="1"/>
  <c r="D45" i="20"/>
  <c r="D40" i="20"/>
  <c r="J40" i="20" s="1"/>
  <c r="D60" i="20"/>
  <c r="CJ88" i="6"/>
  <c r="BX31" i="14" s="1"/>
  <c r="CA88" i="6"/>
  <c r="BR31" i="14" s="1"/>
  <c r="BU88" i="6"/>
  <c r="BN31" i="14" s="1"/>
  <c r="CV88" i="6"/>
  <c r="CF31" i="14" s="1"/>
  <c r="CG88" i="6"/>
  <c r="BV31" i="14" s="1"/>
  <c r="BX88" i="6"/>
  <c r="BP31" i="14" s="1"/>
  <c r="CD88" i="6"/>
  <c r="BT31" i="14" s="1"/>
  <c r="D33" i="20"/>
  <c r="G31" i="20" l="1"/>
  <c r="J31" i="20" s="1"/>
  <c r="D25" i="20"/>
  <c r="K138" i="6" s="1"/>
  <c r="G49" i="14" s="1"/>
  <c r="E32" i="20"/>
  <c r="E26" i="20" s="1"/>
  <c r="Y143" i="6" s="1"/>
  <c r="S51" i="14" s="1"/>
  <c r="D26" i="20"/>
  <c r="K143" i="6" s="1"/>
  <c r="G51" i="14" s="1"/>
  <c r="J32" i="20"/>
  <c r="J26" i="20" s="1"/>
  <c r="AM143" i="6" s="1"/>
  <c r="AE51" i="14" s="1"/>
  <c r="G66" i="20"/>
  <c r="J66" i="20" s="1"/>
  <c r="G44" i="20"/>
  <c r="J44" i="20" s="1"/>
  <c r="DD105" i="6"/>
  <c r="DA105" i="6"/>
  <c r="G60" i="20"/>
  <c r="J60" i="20" s="1"/>
  <c r="J33" i="20"/>
  <c r="J27" i="20" s="1"/>
  <c r="AM149" i="6" s="1"/>
  <c r="AE53" i="14" s="1"/>
  <c r="D27" i="20"/>
  <c r="K149" i="6" s="1"/>
  <c r="G53" i="14" s="1"/>
  <c r="E45" i="20"/>
  <c r="E46" i="20" s="1"/>
  <c r="J45" i="20"/>
  <c r="G38" i="20"/>
  <c r="J38" i="20"/>
  <c r="J25" i="20" l="1"/>
  <c r="CX194" i="6" s="1"/>
  <c r="G25" i="20"/>
  <c r="CI184" i="6" s="1"/>
  <c r="E33" i="20"/>
  <c r="E27" i="20" s="1"/>
  <c r="Y149" i="6" s="1"/>
  <c r="S53" i="14" s="1"/>
  <c r="BZ184" i="6" l="1"/>
  <c r="BA137" i="6"/>
  <c r="AQ49" i="14" s="1"/>
  <c r="CO184" i="6"/>
  <c r="CC184" i="6"/>
  <c r="CL184" i="6"/>
  <c r="CR184" i="6"/>
  <c r="DA184" i="6"/>
  <c r="DD184" i="6"/>
  <c r="CF184" i="6"/>
  <c r="DA194" i="6"/>
  <c r="CF194" i="6"/>
  <c r="BZ194" i="6"/>
  <c r="DD194" i="6"/>
  <c r="CQ137" i="6"/>
  <c r="CA49" i="14" s="1"/>
  <c r="CO194" i="6"/>
  <c r="CR194" i="6"/>
  <c r="CL194" i="6"/>
  <c r="CU194" i="6"/>
  <c r="CI194" i="6"/>
  <c r="CC194" i="6"/>
  <c r="CX184" i="6"/>
  <c r="CU184"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6" authorId="0" shapeId="0" xr:uid="{44AFEF7C-98F1-4BB3-9A89-9FA28B16CB3D}">
      <text>
        <r>
          <rPr>
            <b/>
            <sz val="9"/>
            <color indexed="81"/>
            <rFont val="MS P ゴシック"/>
            <family val="3"/>
            <charset val="128"/>
          </rPr>
          <t xml:space="preserve">2024/02/02 伊東:
</t>
        </r>
        <r>
          <rPr>
            <sz val="9"/>
            <color indexed="81"/>
            <rFont val="MS P ゴシック"/>
            <family val="3"/>
            <charset val="128"/>
          </rPr>
          <t>時点修正</t>
        </r>
      </text>
    </comment>
    <comment ref="E13" authorId="0" shapeId="0" xr:uid="{24B644B6-2268-49C0-87C7-8DD2A3021D64}">
      <text>
        <r>
          <rPr>
            <b/>
            <sz val="9"/>
            <color indexed="81"/>
            <rFont val="MS P ゴシック"/>
            <family val="3"/>
            <charset val="128"/>
          </rPr>
          <t xml:space="preserve">2024/02/02 伊東:
</t>
        </r>
        <r>
          <rPr>
            <sz val="9"/>
            <color indexed="81"/>
            <rFont val="MS P ゴシック"/>
            <family val="3"/>
            <charset val="128"/>
          </rPr>
          <t>変更後に修正</t>
        </r>
      </text>
    </comment>
  </commentList>
</comments>
</file>

<file path=xl/sharedStrings.xml><?xml version="1.0" encoding="utf-8"?>
<sst xmlns="http://schemas.openxmlformats.org/spreadsheetml/2006/main" count="1450" uniqueCount="668">
  <si>
    <t>　「⑩確定保険料額(イ)」と「⑱申告済概算保険料額」を比較して、余る場合は「⑳</t>
    <rPh sb="16" eb="18">
      <t>シンコク</t>
    </rPh>
    <rPh sb="18" eb="19">
      <t>ズ</t>
    </rPh>
    <rPh sb="19" eb="21">
      <t>ガイサン</t>
    </rPh>
    <rPh sb="21" eb="24">
      <t>ホケンリョウ</t>
    </rPh>
    <rPh sb="24" eb="25">
      <t>ガク</t>
    </rPh>
    <phoneticPr fontId="2"/>
  </si>
  <si>
    <t>　申告書の作成にあたっては、以下の手順で行ってください。</t>
    <rPh sb="1" eb="4">
      <t>シンコクショ</t>
    </rPh>
    <rPh sb="5" eb="7">
      <t>サクセイ</t>
    </rPh>
    <rPh sb="14" eb="16">
      <t>イカ</t>
    </rPh>
    <rPh sb="17" eb="19">
      <t>テジュン</t>
    </rPh>
    <rPh sb="20" eb="21">
      <t>オコナ</t>
    </rPh>
    <phoneticPr fontId="2"/>
  </si>
  <si>
    <t>　「⑫保険料算定基礎額の見込額」に「⑬保険料率」を乗じた額が表示されます。</t>
    <rPh sb="25" eb="26">
      <t>ジョウ</t>
    </rPh>
    <rPh sb="28" eb="29">
      <t>ガク</t>
    </rPh>
    <rPh sb="30" eb="32">
      <t>ヒョウジ</t>
    </rPh>
    <phoneticPr fontId="2"/>
  </si>
  <si>
    <t>これまでの入力が終わりましたら、以下の欄に入力結果・計算結果が自動表示されます。</t>
    <rPh sb="16" eb="18">
      <t>イカ</t>
    </rPh>
    <rPh sb="19" eb="20">
      <t>ラン</t>
    </rPh>
    <rPh sb="21" eb="23">
      <t>ニュウリョク</t>
    </rPh>
    <rPh sb="23" eb="25">
      <t>ケッカ</t>
    </rPh>
    <rPh sb="26" eb="28">
      <t>ケイサン</t>
    </rPh>
    <rPh sb="28" eb="30">
      <t>ケッカ</t>
    </rPh>
    <rPh sb="31" eb="33">
      <t>ジドウ</t>
    </rPh>
    <rPh sb="33" eb="35">
      <t>ヒョウジ</t>
    </rPh>
    <phoneticPr fontId="2"/>
  </si>
  <si>
    <t>《自動表示される項目》</t>
    <rPh sb="8" eb="10">
      <t>コウモク</t>
    </rPh>
    <phoneticPr fontId="2"/>
  </si>
  <si>
    <t>１．目的</t>
    <rPh sb="2" eb="4">
      <t>モクテキ</t>
    </rPh>
    <phoneticPr fontId="2"/>
  </si>
  <si>
    <t>労働保険料（労災＋雇用）</t>
    <rPh sb="0" eb="2">
      <t>ロウドウ</t>
    </rPh>
    <rPh sb="2" eb="4">
      <t>ホケン</t>
    </rPh>
    <rPh sb="4" eb="5">
      <t>リョウ</t>
    </rPh>
    <rPh sb="6" eb="8">
      <t>ロウサイ</t>
    </rPh>
    <rPh sb="9" eb="11">
      <t>コヨウ</t>
    </rPh>
    <phoneticPr fontId="2"/>
  </si>
  <si>
    <t>　区分</t>
    <rPh sb="1" eb="3">
      <t>クブン</t>
    </rPh>
    <phoneticPr fontId="2"/>
  </si>
  <si>
    <t>　労災保険分</t>
    <rPh sb="1" eb="3">
      <t>ロウサイ</t>
    </rPh>
    <rPh sb="3" eb="5">
      <t>ホケン</t>
    </rPh>
    <rPh sb="5" eb="6">
      <t>ブン</t>
    </rPh>
    <phoneticPr fontId="2"/>
  </si>
  <si>
    <t>1期</t>
    <rPh sb="1" eb="2">
      <t>キ</t>
    </rPh>
    <phoneticPr fontId="2"/>
  </si>
  <si>
    <t>2期</t>
    <rPh sb="1" eb="2">
      <t>キ</t>
    </rPh>
    <phoneticPr fontId="2"/>
  </si>
  <si>
    <t>3期</t>
    <rPh sb="1" eb="2">
      <t>キ</t>
    </rPh>
    <phoneticPr fontId="2"/>
  </si>
  <si>
    <t>⑧保険料算定基礎額</t>
    <rPh sb="1" eb="3">
      <t>ホケン</t>
    </rPh>
    <rPh sb="3" eb="4">
      <t>リョウ</t>
    </rPh>
    <rPh sb="4" eb="6">
      <t>サンテイ</t>
    </rPh>
    <rPh sb="6" eb="8">
      <t>キソ</t>
    </rPh>
    <rPh sb="8" eb="9">
      <t>ガク</t>
    </rPh>
    <phoneticPr fontId="2"/>
  </si>
  <si>
    <t>⑨保険料率</t>
    <rPh sb="1" eb="3">
      <t>ホケン</t>
    </rPh>
    <rPh sb="3" eb="4">
      <t>リョウ</t>
    </rPh>
    <rPh sb="4" eb="5">
      <t>リツ</t>
    </rPh>
    <phoneticPr fontId="2"/>
  </si>
  <si>
    <t>⑩確定保険料額（⑧×⑨）</t>
    <rPh sb="1" eb="3">
      <t>カクテイ</t>
    </rPh>
    <rPh sb="3" eb="6">
      <t>ホケンリョウ</t>
    </rPh>
    <rPh sb="6" eb="7">
      <t>ガク</t>
    </rPh>
    <phoneticPr fontId="2"/>
  </si>
  <si>
    <t>⑫保険料算定基礎額</t>
    <rPh sb="1" eb="3">
      <t>ホケン</t>
    </rPh>
    <rPh sb="3" eb="4">
      <t>リョウ</t>
    </rPh>
    <rPh sb="4" eb="6">
      <t>サンテイ</t>
    </rPh>
    <rPh sb="6" eb="8">
      <t>キソ</t>
    </rPh>
    <rPh sb="8" eb="9">
      <t>ガク</t>
    </rPh>
    <phoneticPr fontId="2"/>
  </si>
  <si>
    <t>⑬保険料率</t>
    <rPh sb="1" eb="3">
      <t>ホケン</t>
    </rPh>
    <rPh sb="3" eb="4">
      <t>リョウ</t>
    </rPh>
    <rPh sb="4" eb="5">
      <t>リツ</t>
    </rPh>
    <phoneticPr fontId="2"/>
  </si>
  <si>
    <t>所掌</t>
    <rPh sb="0" eb="2">
      <t>ショショウ</t>
    </rPh>
    <phoneticPr fontId="2"/>
  </si>
  <si>
    <t>管轄</t>
    <rPh sb="0" eb="2">
      <t>カンカツ</t>
    </rPh>
    <phoneticPr fontId="2"/>
  </si>
  <si>
    <t>基幹番号</t>
    <rPh sb="0" eb="2">
      <t>キカン</t>
    </rPh>
    <rPh sb="2" eb="4">
      <t>バンゴウ</t>
    </rPh>
    <phoneticPr fontId="2"/>
  </si>
  <si>
    <t>枝番号</t>
    <rPh sb="0" eb="1">
      <t>エダ</t>
    </rPh>
    <rPh sb="1" eb="3">
      <t>バンゴウ</t>
    </rPh>
    <phoneticPr fontId="2"/>
  </si>
  <si>
    <t>千円</t>
    <rPh sb="0" eb="2">
      <t>センエン</t>
    </rPh>
    <phoneticPr fontId="2"/>
  </si>
  <si>
    <t>⑭概算保険料額（⑫×⑬）</t>
    <rPh sb="1" eb="3">
      <t>ガイサン</t>
    </rPh>
    <rPh sb="3" eb="6">
      <t>ホケンリョウ</t>
    </rPh>
    <rPh sb="6" eb="7">
      <t>ガク</t>
    </rPh>
    <phoneticPr fontId="2"/>
  </si>
  <si>
    <t>一般拠出金</t>
    <rPh sb="0" eb="2">
      <t>イッパン</t>
    </rPh>
    <rPh sb="2" eb="5">
      <t>キョシュツキン</t>
    </rPh>
    <phoneticPr fontId="2"/>
  </si>
  <si>
    <t>円</t>
    <rPh sb="0" eb="1">
      <t>エン</t>
    </rPh>
    <phoneticPr fontId="2"/>
  </si>
  <si>
    <t>年</t>
    <rPh sb="0" eb="1">
      <t>ネン</t>
    </rPh>
    <phoneticPr fontId="2"/>
  </si>
  <si>
    <t>①
労働
保険
番号</t>
    <rPh sb="2" eb="4">
      <t>ロウドウ</t>
    </rPh>
    <rPh sb="5" eb="7">
      <t>ホケン</t>
    </rPh>
    <rPh sb="8" eb="10">
      <t>バンゴウ</t>
    </rPh>
    <phoneticPr fontId="2"/>
  </si>
  <si>
    <t>都道府県</t>
    <rPh sb="0" eb="4">
      <t>トドウフケン</t>
    </rPh>
    <phoneticPr fontId="2"/>
  </si>
  <si>
    <t>千</t>
    <rPh sb="0" eb="1">
      <t>セン</t>
    </rPh>
    <phoneticPr fontId="2"/>
  </si>
  <si>
    <t>百</t>
    <rPh sb="0" eb="1">
      <t>ヒャク</t>
    </rPh>
    <phoneticPr fontId="2"/>
  </si>
  <si>
    <t>十</t>
    <rPh sb="0" eb="1">
      <t>ジュウ</t>
    </rPh>
    <phoneticPr fontId="2"/>
  </si>
  <si>
    <t>億</t>
    <rPh sb="0" eb="1">
      <t>オク</t>
    </rPh>
    <phoneticPr fontId="2"/>
  </si>
  <si>
    <t>万</t>
    <rPh sb="0" eb="1">
      <t>マン</t>
    </rPh>
    <phoneticPr fontId="2"/>
  </si>
  <si>
    <t>④常時使用労働者数</t>
    <rPh sb="1" eb="3">
      <t>ジョウジ</t>
    </rPh>
    <rPh sb="3" eb="5">
      <t>シヨウ</t>
    </rPh>
    <rPh sb="5" eb="8">
      <t>ロウドウシャ</t>
    </rPh>
    <rPh sb="8" eb="9">
      <t>スウ</t>
    </rPh>
    <phoneticPr fontId="2"/>
  </si>
  <si>
    <t>⑤雇用保険被保険者数</t>
    <rPh sb="1" eb="3">
      <t>コヨウ</t>
    </rPh>
    <rPh sb="3" eb="5">
      <t>ホケン</t>
    </rPh>
    <rPh sb="5" eb="9">
      <t>ヒホケンシャ</t>
    </rPh>
    <rPh sb="9" eb="10">
      <t>スウ</t>
    </rPh>
    <phoneticPr fontId="2"/>
  </si>
  <si>
    <t>（注1）</t>
    <rPh sb="1" eb="2">
      <t>チュウ</t>
    </rPh>
    <phoneticPr fontId="2"/>
  </si>
  <si>
    <t>労災保険分</t>
    <rPh sb="0" eb="1">
      <t>ロウ</t>
    </rPh>
    <rPh sb="1" eb="2">
      <t>サイ</t>
    </rPh>
    <rPh sb="2" eb="4">
      <t>ホケン</t>
    </rPh>
    <rPh sb="4" eb="5">
      <t>ブン</t>
    </rPh>
    <phoneticPr fontId="2"/>
  </si>
  <si>
    <t>１０００分の</t>
    <rPh sb="4" eb="5">
      <t>ブン</t>
    </rPh>
    <phoneticPr fontId="2"/>
  </si>
  <si>
    <t>※保険関係</t>
    <rPh sb="1" eb="3">
      <t>ホケン</t>
    </rPh>
    <rPh sb="3" eb="5">
      <t>カンケイ</t>
    </rPh>
    <phoneticPr fontId="2"/>
  </si>
  <si>
    <t>※片保険理由コード</t>
    <rPh sb="1" eb="2">
      <t>カタ</t>
    </rPh>
    <rPh sb="2" eb="4">
      <t>ホケン</t>
    </rPh>
    <rPh sb="4" eb="6">
      <t>リユウ</t>
    </rPh>
    <phoneticPr fontId="2"/>
  </si>
  <si>
    <t>※事業廃止等理由</t>
    <rPh sb="1" eb="3">
      <t>ジギョウ</t>
    </rPh>
    <rPh sb="3" eb="6">
      <t>ハイシナド</t>
    </rPh>
    <rPh sb="6" eb="8">
      <t>リユウ</t>
    </rPh>
    <phoneticPr fontId="2"/>
  </si>
  <si>
    <t>管轄(2)</t>
    <rPh sb="0" eb="2">
      <t>カンカツ</t>
    </rPh>
    <phoneticPr fontId="2"/>
  </si>
  <si>
    <t>保険関係等</t>
    <rPh sb="0" eb="2">
      <t>ホケン</t>
    </rPh>
    <rPh sb="2" eb="4">
      <t>カンケイ</t>
    </rPh>
    <rPh sb="4" eb="5">
      <t>トウ</t>
    </rPh>
    <phoneticPr fontId="2"/>
  </si>
  <si>
    <t>業種</t>
    <rPh sb="0" eb="2">
      <t>ギョウシュ</t>
    </rPh>
    <phoneticPr fontId="2"/>
  </si>
  <si>
    <t>産業分類</t>
    <rPh sb="0" eb="2">
      <t>サンギョウ</t>
    </rPh>
    <rPh sb="2" eb="4">
      <t>ブンルイ</t>
    </rPh>
    <phoneticPr fontId="2"/>
  </si>
  <si>
    <t>元号</t>
    <rPh sb="0" eb="2">
      <t>ゲンゴウ</t>
    </rPh>
    <phoneticPr fontId="2"/>
  </si>
  <si>
    <t>月</t>
    <rPh sb="0" eb="1">
      <t>ツキ</t>
    </rPh>
    <phoneticPr fontId="2"/>
  </si>
  <si>
    <t>日</t>
    <rPh sb="0" eb="1">
      <t>ヒ</t>
    </rPh>
    <phoneticPr fontId="2"/>
  </si>
  <si>
    <t>労働保険特別会計歳入徴収官殿</t>
    <rPh sb="0" eb="2">
      <t>ロウドウ</t>
    </rPh>
    <rPh sb="2" eb="4">
      <t>ホケン</t>
    </rPh>
    <rPh sb="4" eb="6">
      <t>トクベツ</t>
    </rPh>
    <rPh sb="6" eb="8">
      <t>カイケイ</t>
    </rPh>
    <rPh sb="8" eb="10">
      <t>サイニュウ</t>
    </rPh>
    <rPh sb="10" eb="12">
      <t>チョウシュウ</t>
    </rPh>
    <rPh sb="12" eb="13">
      <t>カン</t>
    </rPh>
    <rPh sb="13" eb="14">
      <t>トノ</t>
    </rPh>
    <phoneticPr fontId="2"/>
  </si>
  <si>
    <t>月</t>
    <rPh sb="0" eb="1">
      <t>ガツ</t>
    </rPh>
    <phoneticPr fontId="2"/>
  </si>
  <si>
    <t>種</t>
    <rPh sb="0" eb="1">
      <t>シュ</t>
    </rPh>
    <phoneticPr fontId="2"/>
  </si>
  <si>
    <t>別</t>
    <rPh sb="0" eb="1">
      <t>ベツ</t>
    </rPh>
    <phoneticPr fontId="2"/>
  </si>
  <si>
    <t>※修正項目番号</t>
    <rPh sb="1" eb="3">
      <t>シュウセイ</t>
    </rPh>
    <rPh sb="3" eb="5">
      <t>コウモク</t>
    </rPh>
    <rPh sb="5" eb="7">
      <t>バンゴウ</t>
    </rPh>
    <phoneticPr fontId="2"/>
  </si>
  <si>
    <t>⑩ 確定保険料・一般拠出金額　（⑧×⑨）</t>
    <rPh sb="2" eb="4">
      <t>カクテイ</t>
    </rPh>
    <rPh sb="4" eb="6">
      <t>ホケン</t>
    </rPh>
    <rPh sb="6" eb="7">
      <t>リョウ</t>
    </rPh>
    <rPh sb="8" eb="10">
      <t>イッパン</t>
    </rPh>
    <rPh sb="10" eb="13">
      <t>キョシュツキン</t>
    </rPh>
    <rPh sb="13" eb="14">
      <t>ガク</t>
    </rPh>
    <phoneticPr fontId="2"/>
  </si>
  <si>
    <t>⑮事業主の郵便番号（変更のある場合記入）</t>
    <rPh sb="1" eb="4">
      <t>ジギョウヌシ</t>
    </rPh>
    <rPh sb="5" eb="7">
      <t>ユウビン</t>
    </rPh>
    <rPh sb="7" eb="9">
      <t>バンゴウ</t>
    </rPh>
    <rPh sb="10" eb="12">
      <t>ヘンコウ</t>
    </rPh>
    <rPh sb="15" eb="17">
      <t>バアイ</t>
    </rPh>
    <rPh sb="17" eb="19">
      <t>キニュウ</t>
    </rPh>
    <phoneticPr fontId="2"/>
  </si>
  <si>
    <t>⑲申告済概算保険料額</t>
    <rPh sb="1" eb="3">
      <t>シンコク</t>
    </rPh>
    <rPh sb="3" eb="4">
      <t>ズ</t>
    </rPh>
    <rPh sb="4" eb="6">
      <t>ガイサン</t>
    </rPh>
    <rPh sb="6" eb="8">
      <t>ホケン</t>
    </rPh>
    <rPh sb="8" eb="9">
      <t>リョウ</t>
    </rPh>
    <rPh sb="9" eb="10">
      <t>ガク</t>
    </rPh>
    <phoneticPr fontId="2"/>
  </si>
  <si>
    <t>差引額</t>
    <rPh sb="0" eb="1">
      <t>サ</t>
    </rPh>
    <rPh sb="1" eb="2">
      <t>ヒ</t>
    </rPh>
    <rPh sb="2" eb="3">
      <t>ガク</t>
    </rPh>
    <phoneticPr fontId="2"/>
  </si>
  <si>
    <t>納付回数</t>
    <rPh sb="0" eb="2">
      <t>ノウフ</t>
    </rPh>
    <rPh sb="2" eb="4">
      <t>カイスウ</t>
    </rPh>
    <phoneticPr fontId="2"/>
  </si>
  <si>
    <t>充当額</t>
    <rPh sb="0" eb="2">
      <t>ジュウトウ</t>
    </rPh>
    <rPh sb="2" eb="3">
      <t>ガク</t>
    </rPh>
    <phoneticPr fontId="2"/>
  </si>
  <si>
    <t>還付額</t>
    <rPh sb="0" eb="2">
      <t>カンプ</t>
    </rPh>
    <rPh sb="2" eb="3">
      <t>ガク</t>
    </rPh>
    <phoneticPr fontId="2"/>
  </si>
  <si>
    <t>不足額</t>
    <rPh sb="0" eb="2">
      <t>フソク</t>
    </rPh>
    <rPh sb="2" eb="3">
      <t>ガク</t>
    </rPh>
    <phoneticPr fontId="2"/>
  </si>
  <si>
    <t>第２期</t>
    <rPh sb="2" eb="3">
      <t>キ</t>
    </rPh>
    <phoneticPr fontId="2"/>
  </si>
  <si>
    <t>第３期</t>
    <rPh sb="2" eb="3">
      <t>キ</t>
    </rPh>
    <phoneticPr fontId="2"/>
  </si>
  <si>
    <t>(イ)所在地</t>
    <rPh sb="3" eb="6">
      <t>ショザイチ</t>
    </rPh>
    <phoneticPr fontId="2"/>
  </si>
  <si>
    <t>（イ）労災保険
（ロ）雇用保険</t>
    <rPh sb="3" eb="4">
      <t>ロウ</t>
    </rPh>
    <rPh sb="4" eb="5">
      <t>サイ</t>
    </rPh>
    <rPh sb="5" eb="7">
      <t>ホケン</t>
    </rPh>
    <rPh sb="11" eb="13">
      <t>コヨウ</t>
    </rPh>
    <rPh sb="13" eb="15">
      <t>ホケン</t>
    </rPh>
    <phoneticPr fontId="2"/>
  </si>
  <si>
    <t>（イ）該当する
（ロ）該当しない</t>
    <rPh sb="3" eb="5">
      <t>ガイトウ</t>
    </rPh>
    <rPh sb="11" eb="13">
      <t>ガイトウ</t>
    </rPh>
    <phoneticPr fontId="2"/>
  </si>
  <si>
    <t>郵便番号</t>
    <rPh sb="0" eb="4">
      <t>ユウビンバンゴウ</t>
    </rPh>
    <phoneticPr fontId="2"/>
  </si>
  <si>
    <t>（ロ） 名　　称</t>
    <rPh sb="4" eb="5">
      <t>メイ</t>
    </rPh>
    <rPh sb="7" eb="8">
      <t>ショウ</t>
    </rPh>
    <phoneticPr fontId="2"/>
  </si>
  <si>
    <t>電話番号</t>
    <rPh sb="0" eb="2">
      <t>デンワ</t>
    </rPh>
    <rPh sb="2" eb="4">
      <t>バンゴウ</t>
    </rPh>
    <phoneticPr fontId="2"/>
  </si>
  <si>
    <t>(ｲ)概算保険料額
(⑭(ｲ)÷⑰＋次期
以降の円未満端数)</t>
    <rPh sb="3" eb="5">
      <t>ガイサン</t>
    </rPh>
    <rPh sb="5" eb="7">
      <t>ホケン</t>
    </rPh>
    <rPh sb="7" eb="8">
      <t>リョウ</t>
    </rPh>
    <rPh sb="8" eb="9">
      <t>ガク</t>
    </rPh>
    <rPh sb="18" eb="20">
      <t>ジキ</t>
    </rPh>
    <rPh sb="21" eb="23">
      <t>イコウ</t>
    </rPh>
    <rPh sb="24" eb="25">
      <t>エン</t>
    </rPh>
    <rPh sb="25" eb="27">
      <t>ミマン</t>
    </rPh>
    <rPh sb="27" eb="29">
      <t>ハスウ</t>
    </rPh>
    <phoneticPr fontId="2"/>
  </si>
  <si>
    <t>(ﾊ)不足額(⑳の(ﾊ))</t>
    <rPh sb="3" eb="5">
      <t>フソク</t>
    </rPh>
    <rPh sb="5" eb="6">
      <t>ガク</t>
    </rPh>
    <phoneticPr fontId="2"/>
  </si>
  <si>
    <t>雇用保険分</t>
    <rPh sb="0" eb="4">
      <t>コヨウホケン</t>
    </rPh>
    <rPh sb="4" eb="5">
      <t>ブン</t>
    </rPh>
    <phoneticPr fontId="2"/>
  </si>
  <si>
    <t>労働者数</t>
    <rPh sb="0" eb="3">
      <t>ロウドウシャ</t>
    </rPh>
    <rPh sb="3" eb="4">
      <t>スウ</t>
    </rPh>
    <phoneticPr fontId="2"/>
  </si>
  <si>
    <t>⑱申告済概算保険料額</t>
    <rPh sb="1" eb="3">
      <t>シンコク</t>
    </rPh>
    <rPh sb="3" eb="4">
      <t>ズ</t>
    </rPh>
    <rPh sb="4" eb="6">
      <t>ガイサン</t>
    </rPh>
    <rPh sb="6" eb="9">
      <t>ホケンリョウ</t>
    </rPh>
    <rPh sb="9" eb="10">
      <t>ガク</t>
    </rPh>
    <phoneticPr fontId="2"/>
  </si>
  <si>
    <t>⑳差引額</t>
    <rPh sb="1" eb="3">
      <t>サシヒキ</t>
    </rPh>
    <rPh sb="3" eb="4">
      <t>ガク</t>
    </rPh>
    <phoneticPr fontId="2"/>
  </si>
  <si>
    <r>
      <t>確定</t>
    </r>
    <r>
      <rPr>
        <sz val="10"/>
        <color indexed="8"/>
        <rFont val="ＭＳ Ｐゴシック"/>
        <family val="3"/>
        <charset val="128"/>
      </rPr>
      <t>保険料内訳</t>
    </r>
    <rPh sb="0" eb="2">
      <t>カクテイ</t>
    </rPh>
    <rPh sb="2" eb="5">
      <t>ホケンリョウ</t>
    </rPh>
    <rPh sb="5" eb="7">
      <t>ウチワケ</t>
    </rPh>
    <phoneticPr fontId="2"/>
  </si>
  <si>
    <r>
      <t>概算</t>
    </r>
    <r>
      <rPr>
        <sz val="10"/>
        <color indexed="8"/>
        <rFont val="ＭＳ Ｐゴシック"/>
        <family val="3"/>
        <charset val="128"/>
      </rPr>
      <t>保険料内訳</t>
    </r>
    <rPh sb="0" eb="2">
      <t>ガイサン</t>
    </rPh>
    <rPh sb="2" eb="5">
      <t>ホケンリョウ</t>
    </rPh>
    <rPh sb="5" eb="7">
      <t>ウチワケ</t>
    </rPh>
    <phoneticPr fontId="2"/>
  </si>
  <si>
    <t>概算保険料額</t>
    <phoneticPr fontId="2"/>
  </si>
  <si>
    <t>充当額</t>
    <phoneticPr fontId="2"/>
  </si>
  <si>
    <t>不足額</t>
    <phoneticPr fontId="2"/>
  </si>
  <si>
    <t>一般拠出金</t>
    <phoneticPr fontId="2"/>
  </si>
  <si>
    <t>労働保険料額</t>
    <phoneticPr fontId="2"/>
  </si>
  <si>
    <t>納付額</t>
    <phoneticPr fontId="2"/>
  </si>
  <si>
    <t>期別納付額</t>
    <phoneticPr fontId="2"/>
  </si>
  <si>
    <t>一般拠出金は延納できません</t>
    <rPh sb="0" eb="2">
      <t>イッパン</t>
    </rPh>
    <rPh sb="2" eb="5">
      <t>キョシュツキン</t>
    </rPh>
    <rPh sb="6" eb="8">
      <t>エンノウ</t>
    </rPh>
    <phoneticPr fontId="2"/>
  </si>
  <si>
    <t>石綿による健康被害の救済に関する法律第35条第1項に基づき、労災保険適用事業主から徴収する一般拠出金</t>
    <rPh sb="0" eb="2">
      <t>セキメン</t>
    </rPh>
    <rPh sb="5" eb="7">
      <t>ケンコウ</t>
    </rPh>
    <rPh sb="7" eb="9">
      <t>ヒガイ</t>
    </rPh>
    <rPh sb="10" eb="12">
      <t>キュウサイ</t>
    </rPh>
    <rPh sb="13" eb="14">
      <t>カン</t>
    </rPh>
    <rPh sb="16" eb="18">
      <t>ホウリツ</t>
    </rPh>
    <rPh sb="18" eb="19">
      <t>ダイ</t>
    </rPh>
    <rPh sb="21" eb="22">
      <t>ジョウ</t>
    </rPh>
    <rPh sb="22" eb="23">
      <t>ダイ</t>
    </rPh>
    <rPh sb="24" eb="25">
      <t>コウ</t>
    </rPh>
    <rPh sb="26" eb="27">
      <t>モト</t>
    </rPh>
    <rPh sb="30" eb="32">
      <t>ロウサイ</t>
    </rPh>
    <rPh sb="32" eb="34">
      <t>ホケン</t>
    </rPh>
    <rPh sb="34" eb="36">
      <t>テキヨウ</t>
    </rPh>
    <rPh sb="36" eb="39">
      <t>ジギョウヌシ</t>
    </rPh>
    <rPh sb="41" eb="43">
      <t>チョウシュウ</t>
    </rPh>
    <rPh sb="45" eb="47">
      <t>イッパン</t>
    </rPh>
    <rPh sb="47" eb="50">
      <t>キョシュツキン</t>
    </rPh>
    <phoneticPr fontId="2"/>
  </si>
  <si>
    <t>労働保険</t>
    <rPh sb="0" eb="2">
      <t>ロウドウ</t>
    </rPh>
    <rPh sb="2" eb="4">
      <t>ホケン</t>
    </rPh>
    <phoneticPr fontId="2"/>
  </si>
  <si>
    <t>(ロ)名 　称</t>
    <rPh sb="3" eb="4">
      <t>メイ</t>
    </rPh>
    <rPh sb="6" eb="7">
      <t>ショウ</t>
    </rPh>
    <phoneticPr fontId="2"/>
  </si>
  <si>
    <t>延納（分割納付）</t>
    <rPh sb="0" eb="2">
      <t>エンノウ</t>
    </rPh>
    <rPh sb="3" eb="5">
      <t>ブンカツ</t>
    </rPh>
    <rPh sb="5" eb="7">
      <t>ノウフ</t>
    </rPh>
    <phoneticPr fontId="2"/>
  </si>
  <si>
    <t>保険判定</t>
    <rPh sb="0" eb="2">
      <t>ホケン</t>
    </rPh>
    <rPh sb="2" eb="4">
      <t>ハンテイ</t>
    </rPh>
    <phoneticPr fontId="2"/>
  </si>
  <si>
    <t>不可能</t>
    <rPh sb="0" eb="3">
      <t>フカノウ</t>
    </rPh>
    <phoneticPr fontId="2"/>
  </si>
  <si>
    <t>可能</t>
    <rPh sb="0" eb="2">
      <t>カノウ</t>
    </rPh>
    <phoneticPr fontId="2"/>
  </si>
  <si>
    <t>代表取締役　○○ ○○</t>
    <rPh sb="0" eb="2">
      <t>ダイヒョウ</t>
    </rPh>
    <rPh sb="2" eb="5">
      <t>トリシマリヤク</t>
    </rPh>
    <phoneticPr fontId="2"/>
  </si>
  <si>
    <t>※入力徴定コード</t>
    <phoneticPr fontId="2"/>
  </si>
  <si>
    <t>－</t>
    <phoneticPr fontId="2"/>
  </si>
  <si>
    <t>以下の</t>
    <rPh sb="0" eb="2">
      <t>イカ</t>
    </rPh>
    <phoneticPr fontId="2"/>
  </si>
  <si>
    <t>年度更新申告書に転記するための記載イメージが表示されます。</t>
    <rPh sb="8" eb="10">
      <t>テンキ</t>
    </rPh>
    <rPh sb="15" eb="17">
      <t>キサイ</t>
    </rPh>
    <rPh sb="22" eb="24">
      <t>ヒョウジ</t>
    </rPh>
    <phoneticPr fontId="2"/>
  </si>
  <si>
    <t>《該当する場合に入力が必要な項目》</t>
    <rPh sb="1" eb="3">
      <t>ガイトウ</t>
    </rPh>
    <rPh sb="5" eb="7">
      <t>バアイ</t>
    </rPh>
    <rPh sb="8" eb="10">
      <t>ニュウリョク</t>
    </rPh>
    <rPh sb="11" eb="13">
      <t>ヒツヨウ</t>
    </rPh>
    <rPh sb="14" eb="16">
      <t>コウモク</t>
    </rPh>
    <phoneticPr fontId="2"/>
  </si>
  <si>
    <t>これまでの入力が終わりましたら、次の事項を確認してください。</t>
    <rPh sb="8" eb="9">
      <t>オ</t>
    </rPh>
    <phoneticPr fontId="2"/>
  </si>
  <si>
    <t>　「（２）保険料率欄への入力」で入力した料率に基づき表示されます。</t>
    <rPh sb="16" eb="18">
      <t>ニュウリョク</t>
    </rPh>
    <rPh sb="20" eb="22">
      <t>リョウリツ</t>
    </rPh>
    <rPh sb="23" eb="24">
      <t>モト</t>
    </rPh>
    <rPh sb="26" eb="28">
      <t>ヒョウジ</t>
    </rPh>
    <phoneticPr fontId="2"/>
  </si>
  <si>
    <t>(1)入力項目について</t>
    <rPh sb="3" eb="5">
      <t>ニュウリョク</t>
    </rPh>
    <rPh sb="5" eb="7">
      <t>コウモク</t>
    </rPh>
    <phoneticPr fontId="2"/>
  </si>
  <si>
    <t>申告書のイメージが表示されますので、以下の点について入力・選択してください。</t>
    <rPh sb="9" eb="11">
      <t>ヒョウジ</t>
    </rPh>
    <phoneticPr fontId="2"/>
  </si>
  <si>
    <t>(2)保険料率欄への入力</t>
    <rPh sb="3" eb="5">
      <t>ホケン</t>
    </rPh>
    <rPh sb="5" eb="6">
      <t>リョウ</t>
    </rPh>
    <rPh sb="6" eb="7">
      <t>リツ</t>
    </rPh>
    <rPh sb="7" eb="8">
      <t>ラン</t>
    </rPh>
    <rPh sb="10" eb="12">
      <t>ニュウリョク</t>
    </rPh>
    <phoneticPr fontId="2"/>
  </si>
  <si>
    <t>(3)延納（分割納付）の申請欄の入力</t>
    <rPh sb="3" eb="5">
      <t>エンノウ</t>
    </rPh>
    <rPh sb="6" eb="8">
      <t>ブンカツ</t>
    </rPh>
    <rPh sb="8" eb="10">
      <t>ノウフ</t>
    </rPh>
    <rPh sb="12" eb="14">
      <t>シンセイ</t>
    </rPh>
    <rPh sb="14" eb="15">
      <t>ラン</t>
    </rPh>
    <rPh sb="16" eb="18">
      <t>ニュウリョク</t>
    </rPh>
    <phoneticPr fontId="2"/>
  </si>
  <si>
    <t>(4)「⑱申告済概算保険料額」の入力</t>
    <rPh sb="5" eb="7">
      <t>シンコク</t>
    </rPh>
    <rPh sb="7" eb="8">
      <t>スミ</t>
    </rPh>
    <rPh sb="8" eb="10">
      <t>ガイサン</t>
    </rPh>
    <rPh sb="10" eb="13">
      <t>ホケンリョウ</t>
    </rPh>
    <rPh sb="13" eb="14">
      <t>ガク</t>
    </rPh>
    <rPh sb="16" eb="18">
      <t>ニュウリョク</t>
    </rPh>
    <phoneticPr fontId="2"/>
  </si>
  <si>
    <t>・延納を希望する場合は、「⑰延納の申請　延納の回数」に「３」と入力して下さい。希望しな</t>
    <rPh sb="31" eb="33">
      <t>ニュウリョク</t>
    </rPh>
    <phoneticPr fontId="2"/>
  </si>
  <si>
    <t>《延納（分割納付）が可能となる条件》</t>
    <rPh sb="10" eb="12">
      <t>カノウ</t>
    </rPh>
    <rPh sb="15" eb="17">
      <t>ジョウケン</t>
    </rPh>
    <phoneticPr fontId="2"/>
  </si>
  <si>
    <t>○「⑤雇用保険被保険者数」（項７）</t>
    <rPh sb="3" eb="5">
      <t>コヨウ</t>
    </rPh>
    <rPh sb="5" eb="7">
      <t>ホケン</t>
    </rPh>
    <rPh sb="7" eb="11">
      <t>ヒホケンシャ</t>
    </rPh>
    <rPh sb="11" eb="12">
      <t>スウ</t>
    </rPh>
    <rPh sb="14" eb="15">
      <t>コウ</t>
    </rPh>
    <phoneticPr fontId="2"/>
  </si>
  <si>
    <t>○「⑬保険料率（イ）」</t>
    <rPh sb="3" eb="6">
      <t>ホケンリョウ</t>
    </rPh>
    <rPh sb="6" eb="7">
      <t>リツ</t>
    </rPh>
    <phoneticPr fontId="2"/>
  </si>
  <si>
    <t>○「⑳差引額（イ）、（ロ）、（ハ）」</t>
    <rPh sb="3" eb="5">
      <t>サシヒキ</t>
    </rPh>
    <rPh sb="5" eb="6">
      <t>ガク</t>
    </rPh>
    <phoneticPr fontId="2"/>
  </si>
  <si>
    <t>○「○22期別納付額」（※）</t>
    <rPh sb="5" eb="6">
      <t>キ</t>
    </rPh>
    <rPh sb="6" eb="7">
      <t>ベツ</t>
    </rPh>
    <rPh sb="7" eb="9">
      <t>ノウフ</t>
    </rPh>
    <rPh sb="9" eb="10">
      <t>ガク</t>
    </rPh>
    <phoneticPr fontId="2"/>
  </si>
  <si>
    <t>賃金総額に１，０００円未満の端数がある場合は、端数は切り捨てられます。</t>
    <rPh sb="0" eb="2">
      <t>チンギン</t>
    </rPh>
    <rPh sb="2" eb="4">
      <t>ソウガク</t>
    </rPh>
    <rPh sb="10" eb="11">
      <t>エン</t>
    </rPh>
    <rPh sb="11" eb="13">
      <t>ミマン</t>
    </rPh>
    <rPh sb="14" eb="16">
      <t>ハスウ</t>
    </rPh>
    <rPh sb="19" eb="21">
      <t>バアイ</t>
    </rPh>
    <rPh sb="23" eb="25">
      <t>ハスウ</t>
    </rPh>
    <rPh sb="26" eb="27">
      <t>キ</t>
    </rPh>
    <rPh sb="28" eb="29">
      <t>ス</t>
    </rPh>
    <phoneticPr fontId="2"/>
  </si>
  <si>
    <t>還付の有無</t>
    <rPh sb="3" eb="5">
      <t>ウム</t>
    </rPh>
    <phoneticPr fontId="2"/>
  </si>
  <si>
    <t>労働
保険料</t>
    <rPh sb="0" eb="2">
      <t>ロウドウ</t>
    </rPh>
    <rPh sb="3" eb="6">
      <t>ホケンリョウ</t>
    </rPh>
    <phoneticPr fontId="2"/>
  </si>
  <si>
    <t>一般
拠出金</t>
    <rPh sb="0" eb="2">
      <t>イッパン</t>
    </rPh>
    <rPh sb="3" eb="6">
      <t>キョシュツキン</t>
    </rPh>
    <phoneticPr fontId="2"/>
  </si>
  <si>
    <t>内　　訳</t>
    <rPh sb="0" eb="1">
      <t>ウチ</t>
    </rPh>
    <rPh sb="3" eb="4">
      <t>ヤク</t>
    </rPh>
    <phoneticPr fontId="2"/>
  </si>
  <si>
    <t>（記入例）</t>
    <rPh sb="1" eb="3">
      <t>キニュウ</t>
    </rPh>
    <rPh sb="3" eb="4">
      <t>レイ</t>
    </rPh>
    <phoneticPr fontId="2"/>
  </si>
  <si>
    <t>○ ○ 労 働 局</t>
    <rPh sb="4" eb="5">
      <t>ロウ</t>
    </rPh>
    <rPh sb="6" eb="7">
      <t>ハタラキ</t>
    </rPh>
    <rPh sb="8" eb="9">
      <t>キョク</t>
    </rPh>
    <phoneticPr fontId="2"/>
  </si>
  <si>
    <t>※取扱庁名</t>
    <rPh sb="1" eb="3">
      <t>トリアツカイ</t>
    </rPh>
    <rPh sb="3" eb="4">
      <t>チョウ</t>
    </rPh>
    <rPh sb="4" eb="5">
      <t>メイ</t>
    </rPh>
    <phoneticPr fontId="2"/>
  </si>
  <si>
    <t>※取扱庁番号</t>
    <rPh sb="1" eb="3">
      <t>トリアツカイ</t>
    </rPh>
    <rPh sb="3" eb="4">
      <t>チョウ</t>
    </rPh>
    <rPh sb="4" eb="6">
      <t>バンゴウ</t>
    </rPh>
    <phoneticPr fontId="2"/>
  </si>
  <si>
    <t>徴収勘定</t>
    <rPh sb="0" eb="2">
      <t>チョウシュウ</t>
    </rPh>
    <rPh sb="2" eb="4">
      <t>カンジョウ</t>
    </rPh>
    <phoneticPr fontId="2"/>
  </si>
  <si>
    <t>国庫金</t>
    <rPh sb="0" eb="3">
      <t>コッコキン</t>
    </rPh>
    <phoneticPr fontId="2"/>
  </si>
  <si>
    <t>翌年度５月１日以降　現年度歳入組入</t>
    <rPh sb="10" eb="11">
      <t>ゲン</t>
    </rPh>
    <rPh sb="11" eb="13">
      <t>ネンド</t>
    </rPh>
    <rPh sb="13" eb="15">
      <t>サイニュウ</t>
    </rPh>
    <rPh sb="15" eb="16">
      <t>ク</t>
    </rPh>
    <rPh sb="16" eb="17">
      <t>イ</t>
    </rPh>
    <phoneticPr fontId="2"/>
  </si>
  <si>
    <t>上記の合計額を領収しました。</t>
    <rPh sb="0" eb="2">
      <t>ジョウキ</t>
    </rPh>
    <rPh sb="3" eb="5">
      <t>ゴウケイ</t>
    </rPh>
    <rPh sb="5" eb="6">
      <t>ガク</t>
    </rPh>
    <rPh sb="7" eb="9">
      <t>リョウシュウ</t>
    </rPh>
    <phoneticPr fontId="2"/>
  </si>
  <si>
    <t>※内証券受領</t>
    <rPh sb="1" eb="3">
      <t>ナイショウ</t>
    </rPh>
    <rPh sb="3" eb="4">
      <t>ケン</t>
    </rPh>
    <rPh sb="4" eb="6">
      <t>ジュリョウ</t>
    </rPh>
    <phoneticPr fontId="2"/>
  </si>
  <si>
    <t xml:space="preserve"> 納付の目的</t>
    <rPh sb="1" eb="3">
      <t>ノウフ</t>
    </rPh>
    <rPh sb="4" eb="6">
      <t>モクテキ</t>
    </rPh>
    <phoneticPr fontId="2"/>
  </si>
  <si>
    <t>期</t>
    <rPh sb="0" eb="1">
      <t>キ</t>
    </rPh>
    <phoneticPr fontId="2"/>
  </si>
  <si>
    <t>年度
概算</t>
    <rPh sb="0" eb="2">
      <t>ネンド</t>
    </rPh>
    <rPh sb="3" eb="5">
      <t>ガイサン</t>
    </rPh>
    <phoneticPr fontId="2"/>
  </si>
  <si>
    <t>◎数字は記入例にならって黒のボールペンで力を入れて枠からはみださないように記入して下さい。</t>
    <rPh sb="1" eb="3">
      <t>スウジ</t>
    </rPh>
    <rPh sb="4" eb="6">
      <t>キニュウ</t>
    </rPh>
    <rPh sb="6" eb="7">
      <t>レイ</t>
    </rPh>
    <rPh sb="12" eb="13">
      <t>クロ</t>
    </rPh>
    <rPh sb="20" eb="21">
      <t>チカラ</t>
    </rPh>
    <rPh sb="22" eb="23">
      <t>イ</t>
    </rPh>
    <rPh sb="25" eb="26">
      <t>ワク</t>
    </rPh>
    <rPh sb="37" eb="39">
      <t>キニュウ</t>
    </rPh>
    <rPh sb="41" eb="42">
      <t>クダ</t>
    </rPh>
    <phoneticPr fontId="2"/>
  </si>
  <si>
    <t>年度</t>
    <rPh sb="0" eb="2">
      <t>ネンド</t>
    </rPh>
    <phoneticPr fontId="2"/>
  </si>
  <si>
    <t>（官庁送付分）</t>
    <rPh sb="1" eb="3">
      <t>カンチョウ</t>
    </rPh>
    <rPh sb="3" eb="5">
      <t>ソウフ</t>
    </rPh>
    <rPh sb="5" eb="6">
      <t>ブン</t>
    </rPh>
    <phoneticPr fontId="2"/>
  </si>
  <si>
    <t>納付の場所</t>
    <rPh sb="0" eb="2">
      <t>ノウフ</t>
    </rPh>
    <rPh sb="3" eb="5">
      <t>バショ</t>
    </rPh>
    <phoneticPr fontId="2"/>
  </si>
  <si>
    <t>（氏名）</t>
    <rPh sb="1" eb="3">
      <t>シメイ</t>
    </rPh>
    <phoneticPr fontId="2"/>
  </si>
  <si>
    <t>殿</t>
    <rPh sb="0" eb="1">
      <t>ドノ</t>
    </rPh>
    <phoneticPr fontId="2"/>
  </si>
  <si>
    <t>（住所）</t>
    <rPh sb="1" eb="3">
      <t>ジュウショ</t>
    </rPh>
    <phoneticPr fontId="2"/>
  </si>
  <si>
    <t>※証券受領</t>
    <rPh sb="1" eb="3">
      <t>ショウケン</t>
    </rPh>
    <rPh sb="3" eb="5">
      <t>ジュリョウ</t>
    </rPh>
    <phoneticPr fontId="2"/>
  </si>
  <si>
    <t>一部</t>
    <rPh sb="0" eb="2">
      <t>イチブ</t>
    </rPh>
    <phoneticPr fontId="2"/>
  </si>
  <si>
    <t>全部</t>
    <rPh sb="0" eb="2">
      <t>ゼンブ</t>
    </rPh>
    <phoneticPr fontId="2"/>
  </si>
  <si>
    <t>日</t>
    <rPh sb="0" eb="1">
      <t>ニチ</t>
    </rPh>
    <phoneticPr fontId="2"/>
  </si>
  <si>
    <t>月</t>
    <rPh sb="0" eb="1">
      <t>ゲツ</t>
    </rPh>
    <phoneticPr fontId="2"/>
  </si>
  <si>
    <t>労働保険
特別会計</t>
    <rPh sb="0" eb="2">
      <t>ロウドウ</t>
    </rPh>
    <rPh sb="2" eb="4">
      <t>ホケン</t>
    </rPh>
    <rPh sb="5" eb="7">
      <t>トクベツ</t>
    </rPh>
    <rPh sb="7" eb="9">
      <t>カイケイ</t>
    </rPh>
    <phoneticPr fontId="2"/>
  </si>
  <si>
    <t>収納
機関</t>
    <rPh sb="0" eb="2">
      <t>シュウノウ</t>
    </rPh>
    <rPh sb="3" eb="5">
      <t>キカン</t>
    </rPh>
    <phoneticPr fontId="2"/>
  </si>
  <si>
    <t>※収納区分</t>
    <rPh sb="1" eb="3">
      <t>シュウノウ</t>
    </rPh>
    <rPh sb="3" eb="5">
      <t>クブン</t>
    </rPh>
    <phoneticPr fontId="2"/>
  </si>
  <si>
    <t>徴定</t>
    <rPh sb="0" eb="1">
      <t>キザシ</t>
    </rPh>
    <rPh sb="1" eb="2">
      <t>サダム</t>
    </rPh>
    <phoneticPr fontId="2"/>
  </si>
  <si>
    <t>データ
指示コード</t>
    <rPh sb="4" eb="6">
      <t>シジ</t>
    </rPh>
    <phoneticPr fontId="2"/>
  </si>
  <si>
    <t>労働
保険
番号</t>
    <rPh sb="0" eb="2">
      <t>ロウドウ</t>
    </rPh>
    <rPh sb="3" eb="5">
      <t>ホケン</t>
    </rPh>
    <rPh sb="6" eb="8">
      <t>バンゴウ</t>
    </rPh>
    <phoneticPr fontId="2"/>
  </si>
  <si>
    <t>年度
確定</t>
    <rPh sb="0" eb="2">
      <t>ネンド</t>
    </rPh>
    <rPh sb="3" eb="5">
      <t>カクテイ</t>
    </rPh>
    <phoneticPr fontId="2"/>
  </si>
  <si>
    <t>４．注意事項</t>
    <rPh sb="2" eb="4">
      <t>チュウイ</t>
    </rPh>
    <rPh sb="4" eb="6">
      <t>ジコウ</t>
    </rPh>
    <phoneticPr fontId="2"/>
  </si>
  <si>
    <t>８．「申告書記入イメージ」シートへの入力及び申告書への転記</t>
    <rPh sb="18" eb="20">
      <t>ニュウリョク</t>
    </rPh>
    <rPh sb="20" eb="21">
      <t>オヨ</t>
    </rPh>
    <rPh sb="22" eb="25">
      <t>シンコクショ</t>
    </rPh>
    <rPh sb="27" eb="29">
      <t>テンキ</t>
    </rPh>
    <phoneticPr fontId="2"/>
  </si>
  <si>
    <t>申告書記入イメージ</t>
    <rPh sb="0" eb="3">
      <t>シンコクショ</t>
    </rPh>
    <rPh sb="3" eb="5">
      <t>キニュウ</t>
    </rPh>
    <phoneticPr fontId="2"/>
  </si>
  <si>
    <r>
      <t>(2)「算定基礎賃金集計表」</t>
    </r>
    <r>
      <rPr>
        <sz val="11"/>
        <rFont val="HG丸ｺﾞｼｯｸM-PRO"/>
        <family val="3"/>
        <charset val="128"/>
      </rPr>
      <t>…シート見出しの色</t>
    </r>
    <r>
      <rPr>
        <sz val="11"/>
        <color indexed="17"/>
        <rFont val="HG丸ｺﾞｼｯｸM-PRO"/>
        <family val="3"/>
        <charset val="128"/>
      </rPr>
      <t>【緑色】</t>
    </r>
    <rPh sb="24" eb="25">
      <t>ミドリ</t>
    </rPh>
    <phoneticPr fontId="2"/>
  </si>
  <si>
    <r>
      <t>(3) 「申告書記入イメージ」</t>
    </r>
    <r>
      <rPr>
        <sz val="11"/>
        <rFont val="HG丸ｺﾞｼｯｸM-PRO"/>
        <family val="3"/>
        <charset val="128"/>
      </rPr>
      <t>…シート見出しの色</t>
    </r>
    <r>
      <rPr>
        <sz val="11"/>
        <color indexed="10"/>
        <rFont val="HG丸ｺﾞｼｯｸM-PRO"/>
        <family val="3"/>
        <charset val="128"/>
      </rPr>
      <t>【赤色】</t>
    </r>
    <rPh sb="5" eb="8">
      <t>シンコクショ</t>
    </rPh>
    <rPh sb="8" eb="10">
      <t>キニュウ</t>
    </rPh>
    <rPh sb="25" eb="26">
      <t>アカ</t>
    </rPh>
    <phoneticPr fontId="2"/>
  </si>
  <si>
    <t>２．ツールの特徴</t>
    <rPh sb="6" eb="8">
      <t>トクチョウ</t>
    </rPh>
    <phoneticPr fontId="2"/>
  </si>
  <si>
    <t>　このツールには以下の特徴があります。</t>
    <rPh sb="8" eb="10">
      <t>イカ</t>
    </rPh>
    <rPh sb="11" eb="13">
      <t>トクチョウ</t>
    </rPh>
    <phoneticPr fontId="2"/>
  </si>
  <si>
    <t>　・入力された数字（０の数など）は正しく入力されていますか？</t>
    <rPh sb="17" eb="18">
      <t>タダ</t>
    </rPh>
    <rPh sb="20" eb="22">
      <t>ニュウリョク</t>
    </rPh>
    <phoneticPr fontId="2"/>
  </si>
  <si>
    <t>申告書に印字してある金額を入力してください。</t>
    <rPh sb="4" eb="6">
      <t>インジ</t>
    </rPh>
    <phoneticPr fontId="2"/>
  </si>
  <si>
    <t>○「領収済通知書」労働保険料、一般拠出金、納付額（合計額）</t>
    <rPh sb="2" eb="4">
      <t>リョウシュウ</t>
    </rPh>
    <rPh sb="4" eb="5">
      <t>ズ</t>
    </rPh>
    <rPh sb="5" eb="8">
      <t>ツウチショ</t>
    </rPh>
    <rPh sb="9" eb="11">
      <t>ロウドウ</t>
    </rPh>
    <rPh sb="11" eb="14">
      <t>ホケンリョウ</t>
    </rPh>
    <rPh sb="15" eb="17">
      <t>イッパン</t>
    </rPh>
    <rPh sb="17" eb="20">
      <t>キョシュツキン</t>
    </rPh>
    <rPh sb="21" eb="24">
      <t>ノウフガク</t>
    </rPh>
    <rPh sb="25" eb="27">
      <t>ゴウケイ</t>
    </rPh>
    <rPh sb="27" eb="28">
      <t>ガク</t>
    </rPh>
    <phoneticPr fontId="2"/>
  </si>
  <si>
    <t>　延納に該当しない場合は上段の「全期又は第１期(初期)」の欄のみに表示され、延納</t>
    <rPh sb="29" eb="30">
      <t>ラン</t>
    </rPh>
    <rPh sb="33" eb="35">
      <t>ヒョウジ</t>
    </rPh>
    <phoneticPr fontId="2"/>
  </si>
  <si>
    <t>　「労働保険料」、「一般拠出金」、「納付額（合計額）」の３つの欄に金額が表示さ</t>
    <rPh sb="31" eb="32">
      <t>ラン</t>
    </rPh>
    <rPh sb="33" eb="35">
      <t>キンガク</t>
    </rPh>
    <rPh sb="36" eb="38">
      <t>ヒョウジ</t>
    </rPh>
    <phoneticPr fontId="2"/>
  </si>
  <si>
    <t>納　付　額
（合計額）</t>
    <rPh sb="0" eb="1">
      <t>オサム</t>
    </rPh>
    <rPh sb="2" eb="3">
      <t>ヅケ</t>
    </rPh>
    <rPh sb="4" eb="5">
      <t>ガク</t>
    </rPh>
    <rPh sb="7" eb="9">
      <t>ゴウケイ</t>
    </rPh>
    <rPh sb="9" eb="10">
      <t>ガク</t>
    </rPh>
    <phoneticPr fontId="2"/>
  </si>
  <si>
    <t>・「申告書記入イメージ」には表示されない「事業又は作業の種類」、事業主欄等を申告書に記入</t>
    <rPh sb="14" eb="16">
      <t>ヒョウジ</t>
    </rPh>
    <rPh sb="23" eb="24">
      <t>マタ</t>
    </rPh>
    <rPh sb="25" eb="27">
      <t>サギョウ</t>
    </rPh>
    <rPh sb="36" eb="37">
      <t>トウ</t>
    </rPh>
    <rPh sb="38" eb="41">
      <t>シンコクショ</t>
    </rPh>
    <phoneticPr fontId="2"/>
  </si>
  <si>
    <t>①　労働局から申告書と共に送付された「労働保険 年度更新 申告書の書き方」を読む。</t>
    <rPh sb="2" eb="4">
      <t>ロウドウ</t>
    </rPh>
    <rPh sb="4" eb="5">
      <t>キョク</t>
    </rPh>
    <rPh sb="33" eb="34">
      <t>カ</t>
    </rPh>
    <rPh sb="35" eb="36">
      <t>カタ</t>
    </rPh>
    <rPh sb="38" eb="39">
      <t>ヨ</t>
    </rPh>
    <phoneticPr fontId="2"/>
  </si>
  <si>
    <t>※「０」が表示された場合は「０」を記入してください。</t>
    <rPh sb="5" eb="7">
      <t>ヒョウジ</t>
    </rPh>
    <rPh sb="10" eb="12">
      <t>バアイ</t>
    </rPh>
    <rPh sb="17" eb="19">
      <t>キニュウ</t>
    </rPh>
    <phoneticPr fontId="2"/>
  </si>
  <si>
    <t>青線内に表示された金額を申告書及び領収済通知書に転記してください。</t>
    <rPh sb="0" eb="1">
      <t>アオ</t>
    </rPh>
    <rPh sb="1" eb="2">
      <t>セン</t>
    </rPh>
    <rPh sb="2" eb="3">
      <t>ナイ</t>
    </rPh>
    <rPh sb="4" eb="6">
      <t>ヒョウジ</t>
    </rPh>
    <rPh sb="9" eb="11">
      <t>キンガク</t>
    </rPh>
    <rPh sb="12" eb="15">
      <t>シンコクショ</t>
    </rPh>
    <rPh sb="15" eb="16">
      <t>オヨ</t>
    </rPh>
    <rPh sb="17" eb="19">
      <t>リョウシュウ</t>
    </rPh>
    <rPh sb="19" eb="20">
      <t>ズ</t>
    </rPh>
    <rPh sb="20" eb="23">
      <t>ツウチショ</t>
    </rPh>
    <rPh sb="24" eb="26">
      <t>テンキ</t>
    </rPh>
    <phoneticPr fontId="2"/>
  </si>
  <si>
    <t>・「申告書記入イメージ」を印書した物を申告書として提出することはできません。</t>
    <rPh sb="13" eb="14">
      <t>イン</t>
    </rPh>
    <rPh sb="14" eb="15">
      <t>ショ</t>
    </rPh>
    <rPh sb="17" eb="18">
      <t>モノ</t>
    </rPh>
    <rPh sb="19" eb="22">
      <t>シンコクショ</t>
    </rPh>
    <rPh sb="25" eb="27">
      <t>テイシュツ</t>
    </rPh>
    <phoneticPr fontId="2"/>
  </si>
  <si>
    <t>「申告書記入イメージ」に表示された数字等を申告書原本の該当欄に転記してください（電子申請</t>
    <rPh sb="12" eb="14">
      <t>ヒョウジ</t>
    </rPh>
    <rPh sb="17" eb="19">
      <t>スウジ</t>
    </rPh>
    <rPh sb="19" eb="20">
      <t>トウ</t>
    </rPh>
    <rPh sb="21" eb="24">
      <t>シンコクショ</t>
    </rPh>
    <rPh sb="24" eb="26">
      <t>ゲンポン</t>
    </rPh>
    <rPh sb="27" eb="29">
      <t>ガイトウ</t>
    </rPh>
    <rPh sb="29" eb="30">
      <t>ラン</t>
    </rPh>
    <rPh sb="31" eb="33">
      <t>テンキ</t>
    </rPh>
    <phoneticPr fontId="2"/>
  </si>
  <si>
    <t xml:space="preserve"> ※これを印刷して申告書とし
　 て提出することはできませ
　 ん。申告書に転記するため
　 にご利用ください。</t>
    <rPh sb="5" eb="7">
      <t>インサツ</t>
    </rPh>
    <rPh sb="9" eb="12">
      <t>シンコクショ</t>
    </rPh>
    <phoneticPr fontId="2"/>
  </si>
  <si>
    <t>　使用にあたっては、以下の注意事項をお守りください。</t>
    <rPh sb="1" eb="3">
      <t>シヨウ</t>
    </rPh>
    <rPh sb="10" eb="12">
      <t>イカ</t>
    </rPh>
    <rPh sb="13" eb="15">
      <t>チュウイ</t>
    </rPh>
    <rPh sb="15" eb="17">
      <t>ジコウ</t>
    </rPh>
    <rPh sb="19" eb="20">
      <t>マモ</t>
    </rPh>
    <phoneticPr fontId="2"/>
  </si>
  <si>
    <t>※各種区分</t>
    <phoneticPr fontId="2"/>
  </si>
  <si>
    <t>計</t>
    <rPh sb="0" eb="1">
      <t>ケイ</t>
    </rPh>
    <phoneticPr fontId="51"/>
  </si>
  <si>
    <t>月別</t>
    <rPh sb="0" eb="1">
      <t>ツキ</t>
    </rPh>
    <rPh sb="1" eb="2">
      <t>ベツ</t>
    </rPh>
    <phoneticPr fontId="51"/>
  </si>
  <si>
    <t xml:space="preserve"> 日雇労働被保険者</t>
    <rPh sb="1" eb="3">
      <t>ヒヤト</t>
    </rPh>
    <rPh sb="3" eb="5">
      <t>ロウドウ</t>
    </rPh>
    <rPh sb="5" eb="6">
      <t>ヒ</t>
    </rPh>
    <rPh sb="6" eb="8">
      <t>ホケン</t>
    </rPh>
    <rPh sb="8" eb="9">
      <t>シャ</t>
    </rPh>
    <phoneticPr fontId="51"/>
  </si>
  <si>
    <t>　Ｂ</t>
    <phoneticPr fontId="51"/>
  </si>
  <si>
    <t>　Ａ</t>
    <phoneticPr fontId="51"/>
  </si>
  <si>
    <t>雇　　用　　保　　険　　適　　用　　者　　分</t>
    <rPh sb="0" eb="1">
      <t>ヤトイ</t>
    </rPh>
    <rPh sb="3" eb="4">
      <t>ヨウ</t>
    </rPh>
    <rPh sb="6" eb="7">
      <t>タモツ</t>
    </rPh>
    <rPh sb="9" eb="10">
      <t>ケン</t>
    </rPh>
    <rPh sb="12" eb="13">
      <t>テキ</t>
    </rPh>
    <rPh sb="15" eb="16">
      <t>ヨウ</t>
    </rPh>
    <rPh sb="18" eb="19">
      <t>モノ</t>
    </rPh>
    <rPh sb="21" eb="22">
      <t>ブン</t>
    </rPh>
    <phoneticPr fontId="51"/>
  </si>
  <si>
    <t>区分</t>
    <rPh sb="0" eb="2">
      <t>クブン</t>
    </rPh>
    <phoneticPr fontId="51"/>
  </si>
  <si>
    <t>注；黄色のセル以外は、修正しないこと。</t>
    <rPh sb="0" eb="1">
      <t>チュウ</t>
    </rPh>
    <rPh sb="2" eb="4">
      <t>キイロ</t>
    </rPh>
    <rPh sb="7" eb="9">
      <t>イガイ</t>
    </rPh>
    <rPh sb="11" eb="13">
      <t>シュウセイ</t>
    </rPh>
    <phoneticPr fontId="2"/>
  </si>
  <si>
    <t>◎年度更新対象年度設定表</t>
    <rPh sb="1" eb="3">
      <t>ネンド</t>
    </rPh>
    <rPh sb="3" eb="5">
      <t>コウシン</t>
    </rPh>
    <rPh sb="5" eb="7">
      <t>タイショウ</t>
    </rPh>
    <rPh sb="7" eb="9">
      <t>ネンド</t>
    </rPh>
    <rPh sb="9" eb="11">
      <t>セッテイ</t>
    </rPh>
    <rPh sb="11" eb="12">
      <t>ヒョウ</t>
    </rPh>
    <phoneticPr fontId="2"/>
  </si>
  <si>
    <t>年度更新申告書の作成対象年度を下表の黄色セルに西暦で設定する。</t>
    <rPh sb="0" eb="2">
      <t>ネンド</t>
    </rPh>
    <rPh sb="2" eb="4">
      <t>コウシン</t>
    </rPh>
    <rPh sb="4" eb="7">
      <t>シンコクショ</t>
    </rPh>
    <rPh sb="8" eb="10">
      <t>サクセイ</t>
    </rPh>
    <rPh sb="10" eb="12">
      <t>タイショウ</t>
    </rPh>
    <rPh sb="12" eb="14">
      <t>ネンド</t>
    </rPh>
    <rPh sb="26" eb="28">
      <t>セッテイ</t>
    </rPh>
    <phoneticPr fontId="2"/>
  </si>
  <si>
    <t>　②を除いた被保険者（通勤手当を含める）</t>
    <rPh sb="3" eb="4">
      <t>ノゾ</t>
    </rPh>
    <rPh sb="6" eb="7">
      <t>ヒ</t>
    </rPh>
    <rPh sb="7" eb="10">
      <t>ホケンシャ</t>
    </rPh>
    <rPh sb="11" eb="13">
      <t>ツウキン</t>
    </rPh>
    <rPh sb="13" eb="15">
      <t>テアテ</t>
    </rPh>
    <rPh sb="16" eb="17">
      <t>フク</t>
    </rPh>
    <phoneticPr fontId="2"/>
  </si>
  <si>
    <t>(2)入力内容の確認</t>
    <rPh sb="3" eb="5">
      <t>ニュウリョク</t>
    </rPh>
    <rPh sb="5" eb="7">
      <t>ナイヨウ</t>
    </rPh>
    <rPh sb="8" eb="10">
      <t>カクニン</t>
    </rPh>
    <phoneticPr fontId="2"/>
  </si>
  <si>
    <t>　「⑬保険料率（ホ）」の保険料率が表示されます。</t>
    <rPh sb="12" eb="14">
      <t>ホケン</t>
    </rPh>
    <rPh sb="14" eb="15">
      <t>リョウ</t>
    </rPh>
    <rPh sb="15" eb="16">
      <t>リツ</t>
    </rPh>
    <rPh sb="17" eb="19">
      <t>ヒョウジ</t>
    </rPh>
    <phoneticPr fontId="2"/>
  </si>
  <si>
    <t>○「⑭概算保険料額」（項２１、２７）</t>
    <rPh sb="3" eb="5">
      <t>ガイサン</t>
    </rPh>
    <rPh sb="5" eb="8">
      <t>ホケンリョウ</t>
    </rPh>
    <rPh sb="8" eb="9">
      <t>ガク</t>
    </rPh>
    <rPh sb="11" eb="12">
      <t>コウ</t>
    </rPh>
    <phoneticPr fontId="2"/>
  </si>
  <si>
    <t>７．「確定保険料算定基礎賃金集計表」の作成</t>
    <rPh sb="19" eb="21">
      <t>サクセイ</t>
    </rPh>
    <phoneticPr fontId="2"/>
  </si>
  <si>
    <t>　「確定保険料算定基礎賃金集計表」で計算した賃金総額が表示されます。</t>
    <rPh sb="18" eb="20">
      <t>ケイサン</t>
    </rPh>
    <rPh sb="22" eb="24">
      <t>チンギン</t>
    </rPh>
    <rPh sb="24" eb="26">
      <t>ソウガク</t>
    </rPh>
    <rPh sb="27" eb="29">
      <t>ヒョウジ</t>
    </rPh>
    <phoneticPr fontId="2"/>
  </si>
  <si>
    <t>・適用されている雇用保険料率のみ入力してください。</t>
    <rPh sb="1" eb="3">
      <t>テキヨウ</t>
    </rPh>
    <rPh sb="10" eb="12">
      <t>ホケン</t>
    </rPh>
    <rPh sb="12" eb="13">
      <t>リョウ</t>
    </rPh>
    <rPh sb="13" eb="14">
      <t>リツ</t>
    </rPh>
    <rPh sb="16" eb="18">
      <t>ニュウリョク</t>
    </rPh>
    <phoneticPr fontId="2"/>
  </si>
  <si>
    <t>「⑭概算保険料(イ)」が以下の場合は、</t>
    <rPh sb="12" eb="14">
      <t>イカ</t>
    </rPh>
    <rPh sb="15" eb="17">
      <t>バアイ</t>
    </rPh>
    <phoneticPr fontId="2"/>
  </si>
  <si>
    <r>
      <t>れます。なお、「</t>
    </r>
    <r>
      <rPr>
        <sz val="11"/>
        <rFont val="Arial Unicode MS"/>
        <family val="3"/>
        <charset val="128"/>
      </rPr>
      <t>Ұ</t>
    </r>
    <r>
      <rPr>
        <sz val="11"/>
        <rFont val="HG丸ｺﾞｼｯｸM-PRO"/>
        <family val="3"/>
        <charset val="128"/>
      </rPr>
      <t>」マーク（「￥」マークの横線が一本の記号）は外字のため、表示</t>
    </r>
    <rPh sb="31" eb="33">
      <t>ガイジ</t>
    </rPh>
    <rPh sb="37" eb="39">
      <t>ヒョウジ</t>
    </rPh>
    <phoneticPr fontId="2"/>
  </si>
  <si>
    <t>されない場合があります。（「一般拠出金」については、常に「０円」です。）</t>
    <rPh sb="26" eb="27">
      <t>ツネ</t>
    </rPh>
    <rPh sb="30" eb="31">
      <t>エン</t>
    </rPh>
    <phoneticPr fontId="2"/>
  </si>
  <si>
    <t>◎雇用保険料率表</t>
    <rPh sb="1" eb="3">
      <t>コヨウ</t>
    </rPh>
    <rPh sb="3" eb="6">
      <t>ホケンリョウ</t>
    </rPh>
    <rPh sb="6" eb="7">
      <t>リツ</t>
    </rPh>
    <rPh sb="7" eb="8">
      <t>ヒョウ</t>
    </rPh>
    <phoneticPr fontId="2"/>
  </si>
  <si>
    <t>事業の種類</t>
    <rPh sb="0" eb="2">
      <t>ジギョウ</t>
    </rPh>
    <rPh sb="3" eb="5">
      <t>シュルイ</t>
    </rPh>
    <phoneticPr fontId="2"/>
  </si>
  <si>
    <t>一般の事業</t>
  </si>
  <si>
    <t>農林水産
清酒製造の事業</t>
    <phoneticPr fontId="2"/>
  </si>
  <si>
    <t>建設の事業</t>
    <rPh sb="0" eb="2">
      <t>ケンセツ</t>
    </rPh>
    <phoneticPr fontId="2"/>
  </si>
  <si>
    <t>確定</t>
    <rPh sb="0" eb="2">
      <t>カクテイ</t>
    </rPh>
    <phoneticPr fontId="2"/>
  </si>
  <si>
    <t>概算</t>
    <rPh sb="0" eb="2">
      <t>ガイサン</t>
    </rPh>
    <phoneticPr fontId="2"/>
  </si>
  <si>
    <t>保険率(～/1000)</t>
    <rPh sb="0" eb="2">
      <t>ホケン</t>
    </rPh>
    <rPh sb="2" eb="3">
      <t>リツ</t>
    </rPh>
    <phoneticPr fontId="2"/>
  </si>
  <si>
    <t>　このツールは、雇用保険のみ申告する申告書において、「労働保険 概算・確定保険料 石綿健康被害救</t>
    <rPh sb="8" eb="10">
      <t>コヨウ</t>
    </rPh>
    <rPh sb="10" eb="12">
      <t>ホケン</t>
    </rPh>
    <rPh sb="14" eb="16">
      <t>シンコク</t>
    </rPh>
    <rPh sb="18" eb="21">
      <t>シンコクショ</t>
    </rPh>
    <rPh sb="27" eb="29">
      <t>ロウドウ</t>
    </rPh>
    <rPh sb="29" eb="31">
      <t>ホケン</t>
    </rPh>
    <rPh sb="32" eb="34">
      <t>ガイサン</t>
    </rPh>
    <rPh sb="35" eb="37">
      <t>カクテイ</t>
    </rPh>
    <rPh sb="37" eb="40">
      <t>ホケンリョウ</t>
    </rPh>
    <rPh sb="41" eb="43">
      <t>イシワタ</t>
    </rPh>
    <rPh sb="43" eb="45">
      <t>ケンコウ</t>
    </rPh>
    <rPh sb="45" eb="47">
      <t>ヒガイ</t>
    </rPh>
    <rPh sb="47" eb="48">
      <t>スクイ</t>
    </rPh>
    <phoneticPr fontId="2"/>
  </si>
  <si>
    <r>
      <t>　　ただし、</t>
    </r>
    <r>
      <rPr>
        <u/>
        <sz val="11"/>
        <color indexed="10"/>
        <rFont val="HG丸ｺﾞｼｯｸM-PRO"/>
        <family val="3"/>
        <charset val="128"/>
      </rPr>
      <t>「年度更新申告書」については記載イメージから転記する必要</t>
    </r>
    <r>
      <rPr>
        <sz val="11"/>
        <rFont val="HG丸ｺﾞｼｯｸM-PRO"/>
        <family val="3"/>
        <charset val="128"/>
      </rPr>
      <t>があります</t>
    </r>
    <phoneticPr fontId="2"/>
  </si>
  <si>
    <r>
      <t>(2) 申告書記載額の計算に使用する</t>
    </r>
    <r>
      <rPr>
        <u/>
        <sz val="11"/>
        <color indexed="8"/>
        <rFont val="HG丸ｺﾞｼｯｸM-PRO"/>
        <family val="3"/>
        <charset val="128"/>
      </rPr>
      <t>「確定保険料算定基礎賃金集計表」が作成</t>
    </r>
    <r>
      <rPr>
        <sz val="11"/>
        <color indexed="8"/>
        <rFont val="HG丸ｺﾞｼｯｸM-PRO"/>
        <family val="3"/>
        <charset val="128"/>
      </rPr>
      <t>できます。</t>
    </r>
    <rPh sb="4" eb="7">
      <t>シンコクショ</t>
    </rPh>
    <rPh sb="7" eb="9">
      <t>キサイ</t>
    </rPh>
    <rPh sb="9" eb="10">
      <t>ガク</t>
    </rPh>
    <rPh sb="11" eb="13">
      <t>ケイサン</t>
    </rPh>
    <rPh sb="14" eb="16">
      <t>シヨウ</t>
    </rPh>
    <rPh sb="35" eb="36">
      <t>サク</t>
    </rPh>
    <phoneticPr fontId="2"/>
  </si>
  <si>
    <t>　次の事業については、このツールによる計算は行えません（例示）。</t>
    <rPh sb="19" eb="21">
      <t>ケイサン</t>
    </rPh>
    <rPh sb="22" eb="23">
      <t>オコナ</t>
    </rPh>
    <rPh sb="28" eb="30">
      <t>レイジ</t>
    </rPh>
    <phoneticPr fontId="2"/>
  </si>
  <si>
    <t>　② 日雇労働被保険者</t>
    <rPh sb="3" eb="5">
      <t>ヒヤト</t>
    </rPh>
    <rPh sb="5" eb="7">
      <t>ロウドウ</t>
    </rPh>
    <rPh sb="7" eb="11">
      <t>ヒホケンシャ</t>
    </rPh>
    <phoneticPr fontId="2"/>
  </si>
  <si>
    <t>　① 雇用保険被保険者</t>
    <rPh sb="3" eb="5">
      <t>コヨウ</t>
    </rPh>
    <rPh sb="5" eb="7">
      <t>ホケン</t>
    </rPh>
    <rPh sb="7" eb="11">
      <t>ヒホケンシャ</t>
    </rPh>
    <phoneticPr fontId="2"/>
  </si>
  <si>
    <r>
      <t xml:space="preserve"> 前年度と比較して著しく金額が異なっている等、おかしな点がないかを確認し、</t>
    </r>
    <r>
      <rPr>
        <u/>
        <sz val="11"/>
        <color indexed="10"/>
        <rFont val="HG丸ｺﾞｼｯｸM-PRO"/>
        <family val="3"/>
        <charset val="128"/>
      </rPr>
      <t>必ず検算してくださ</t>
    </r>
    <rPh sb="1" eb="4">
      <t>ゼンネンド</t>
    </rPh>
    <rPh sb="5" eb="7">
      <t>ヒカク</t>
    </rPh>
    <rPh sb="9" eb="10">
      <t>イチジル</t>
    </rPh>
    <rPh sb="12" eb="14">
      <t>キンガク</t>
    </rPh>
    <rPh sb="15" eb="16">
      <t>コト</t>
    </rPh>
    <rPh sb="21" eb="22">
      <t>トウ</t>
    </rPh>
    <rPh sb="27" eb="28">
      <t>テン</t>
    </rPh>
    <rPh sb="33" eb="35">
      <t>カクニン</t>
    </rPh>
    <rPh sb="37" eb="38">
      <t>カナラ</t>
    </rPh>
    <rPh sb="39" eb="41">
      <t>ケンザン</t>
    </rPh>
    <phoneticPr fontId="2"/>
  </si>
  <si>
    <r>
      <t>が、</t>
    </r>
    <r>
      <rPr>
        <u/>
        <sz val="11"/>
        <color indexed="10"/>
        <rFont val="HG丸ｺﾞｼｯｸM-PRO"/>
        <family val="3"/>
        <charset val="128"/>
      </rPr>
      <t>個々の動作環境にかかる問い合わせには応じられません</t>
    </r>
    <r>
      <rPr>
        <sz val="11"/>
        <rFont val="HG丸ｺﾞｼｯｸM-PRO"/>
        <family val="3"/>
        <charset val="128"/>
      </rPr>
      <t>ので、あらかじめご了承願い</t>
    </r>
    <rPh sb="36" eb="38">
      <t>リョウショウ</t>
    </rPh>
    <rPh sb="38" eb="39">
      <t>ネガ</t>
    </rPh>
    <phoneticPr fontId="2"/>
  </si>
  <si>
    <t>，</t>
  </si>
  <si>
    <t>千</t>
  </si>
  <si>
    <t>百</t>
  </si>
  <si>
    <t>十</t>
  </si>
  <si>
    <t>億</t>
  </si>
  <si>
    <t>万</t>
  </si>
  <si>
    <t>円</t>
  </si>
  <si>
    <t>－</t>
    <phoneticPr fontId="2"/>
  </si>
  <si>
    <t>⑦</t>
    <phoneticPr fontId="2"/>
  </si>
  <si>
    <t>算定期間</t>
    <phoneticPr fontId="2"/>
  </si>
  <si>
    <t>日</t>
    <phoneticPr fontId="2"/>
  </si>
  <si>
    <t>から</t>
    <phoneticPr fontId="2"/>
  </si>
  <si>
    <t>まで</t>
    <phoneticPr fontId="2"/>
  </si>
  <si>
    <r>
      <rPr>
        <b/>
        <sz val="12"/>
        <color indexed="10"/>
        <rFont val="ＭＳ Ｐ明朝"/>
        <family val="1"/>
        <charset val="128"/>
      </rPr>
      <t>確定</t>
    </r>
    <r>
      <rPr>
        <sz val="12"/>
        <color indexed="14"/>
        <rFont val="ＭＳ Ｐ明朝"/>
        <family val="1"/>
        <charset val="128"/>
      </rPr>
      <t>保険料算定内訳</t>
    </r>
    <rPh sb="0" eb="2">
      <t>カクテイ</t>
    </rPh>
    <rPh sb="2" eb="4">
      <t>ホケン</t>
    </rPh>
    <rPh sb="4" eb="5">
      <t>リョウ</t>
    </rPh>
    <rPh sb="5" eb="7">
      <t>サンテイ</t>
    </rPh>
    <rPh sb="7" eb="9">
      <t>ウチワケ</t>
    </rPh>
    <phoneticPr fontId="2"/>
  </si>
  <si>
    <t>区分</t>
    <phoneticPr fontId="2"/>
  </si>
  <si>
    <t>(注2)</t>
    <phoneticPr fontId="2"/>
  </si>
  <si>
    <t>(注1)</t>
    <phoneticPr fontId="2"/>
  </si>
  <si>
    <t>(ｲ)</t>
    <phoneticPr fontId="2"/>
  </si>
  <si>
    <t>，</t>
    <phoneticPr fontId="2"/>
  </si>
  <si>
    <t>(ﾛ)</t>
    <phoneticPr fontId="2"/>
  </si>
  <si>
    <t>(ﾊ)</t>
    <phoneticPr fontId="2"/>
  </si>
  <si>
    <t>(ﾎ)</t>
    <phoneticPr fontId="2"/>
  </si>
  <si>
    <t>(ﾍ)</t>
    <phoneticPr fontId="2"/>
  </si>
  <si>
    <t>⑪</t>
    <phoneticPr fontId="2"/>
  </si>
  <si>
    <t>⑫ 保険料算定基礎額の見込額</t>
    <rPh sb="2" eb="5">
      <t>ホケンリョウ</t>
    </rPh>
    <rPh sb="5" eb="7">
      <t>サンテイ</t>
    </rPh>
    <rPh sb="7" eb="9">
      <t>キソ</t>
    </rPh>
    <rPh sb="9" eb="10">
      <t>ガク</t>
    </rPh>
    <rPh sb="11" eb="13">
      <t>ミコミ</t>
    </rPh>
    <rPh sb="13" eb="14">
      <t>ガク</t>
    </rPh>
    <phoneticPr fontId="2"/>
  </si>
  <si>
    <t>⑰</t>
    <phoneticPr fontId="2"/>
  </si>
  <si>
    <t>延納の申請</t>
    <phoneticPr fontId="2"/>
  </si>
  <si>
    <t>⑱申告済概算保険料額</t>
    <phoneticPr fontId="2"/>
  </si>
  <si>
    <t>⑳</t>
    <phoneticPr fontId="2"/>
  </si>
  <si>
    <t>(⑱－⑩の(ｲ))</t>
    <phoneticPr fontId="2"/>
  </si>
  <si>
    <t>(⑩の(ｲ)－⑱)</t>
    <phoneticPr fontId="2"/>
  </si>
  <si>
    <t>22</t>
    <phoneticPr fontId="2"/>
  </si>
  <si>
    <t>第1期初期</t>
    <phoneticPr fontId="2"/>
  </si>
  <si>
    <t>全期又は</t>
    <phoneticPr fontId="2"/>
  </si>
  <si>
    <t>円</t>
    <phoneticPr fontId="2"/>
  </si>
  <si>
    <t>Ұ</t>
    <phoneticPr fontId="2"/>
  </si>
  <si>
    <t>XXXXXXXX</t>
    <phoneticPr fontId="2"/>
  </si>
  <si>
    <t>※ＣＤ</t>
    <phoneticPr fontId="2"/>
  </si>
  <si>
    <t>※</t>
    <phoneticPr fontId="2"/>
  </si>
  <si>
    <t>〒</t>
    <phoneticPr fontId="2"/>
  </si>
  <si>
    <t>-</t>
    <phoneticPr fontId="2"/>
  </si>
  <si>
    <t>，</t>
    <phoneticPr fontId="2"/>
  </si>
  <si>
    <t>あて先</t>
    <phoneticPr fontId="2"/>
  </si>
  <si>
    <t>ＸＸＸ－ＸＸＸＸ</t>
    <phoneticPr fontId="2"/>
  </si>
  <si>
    <t>労働保険特別会計歳入徴収官　</t>
    <phoneticPr fontId="2"/>
  </si>
  <si>
    <t>人</t>
  </si>
  <si>
    <t>※検算有無区分</t>
    <rPh sb="1" eb="3">
      <t>ケンザン</t>
    </rPh>
    <rPh sb="3" eb="5">
      <t>ウム</t>
    </rPh>
    <rPh sb="5" eb="7">
      <t>クブン</t>
    </rPh>
    <phoneticPr fontId="2"/>
  </si>
  <si>
    <t>※算調対象区分</t>
    <rPh sb="1" eb="3">
      <t>サンチョウ</t>
    </rPh>
    <rPh sb="3" eb="5">
      <t>タイショウ</t>
    </rPh>
    <rPh sb="5" eb="7">
      <t>クブン</t>
    </rPh>
    <phoneticPr fontId="2"/>
  </si>
  <si>
    <t>※データ指示コード</t>
    <rPh sb="4" eb="6">
      <t>シジ</t>
    </rPh>
    <phoneticPr fontId="2"/>
  </si>
  <si>
    <t>※再入力区分</t>
    <rPh sb="1" eb="2">
      <t>サイ</t>
    </rPh>
    <rPh sb="2" eb="4">
      <t>ニュウリョク</t>
    </rPh>
    <rPh sb="4" eb="6">
      <t>クブン</t>
    </rPh>
    <phoneticPr fontId="2"/>
  </si>
  <si>
    <t>※修正項目</t>
    <rPh sb="1" eb="3">
      <t>シュウセイ</t>
    </rPh>
    <rPh sb="3" eb="5">
      <t>コウモク</t>
    </rPh>
    <phoneticPr fontId="2"/>
  </si>
  <si>
    <t>⑧⑩⑫⑭⑳の(ﾛ)欄の金額の前に「Ұ」記号を付さないで下さい。</t>
    <phoneticPr fontId="2"/>
  </si>
  <si>
    <t>1：労働保険料
のみに充当
2：一般拠出金
のみに充当
3：労働保険料
及び一般拠
出金に充当</t>
    <phoneticPr fontId="2"/>
  </si>
  <si>
    <t>(ﾆ)今期労働保険料
((ｲ)－(ﾛ)又は(ｲ)＋(ﾊ))</t>
    <rPh sb="3" eb="5">
      <t>コンキ</t>
    </rPh>
    <rPh sb="5" eb="6">
      <t>ロウ</t>
    </rPh>
    <rPh sb="6" eb="7">
      <t>ドウ</t>
    </rPh>
    <rPh sb="7" eb="9">
      <t>ホケン</t>
    </rPh>
    <rPh sb="9" eb="10">
      <t>リョウ</t>
    </rPh>
    <rPh sb="19" eb="20">
      <t>マタ</t>
    </rPh>
    <phoneticPr fontId="2"/>
  </si>
  <si>
    <t>保険関係成立年月日</t>
    <rPh sb="0" eb="2">
      <t>ホケン</t>
    </rPh>
    <rPh sb="2" eb="4">
      <t>カンケイ</t>
    </rPh>
    <rPh sb="4" eb="6">
      <t>セイリツ</t>
    </rPh>
    <rPh sb="6" eb="9">
      <t>ネンガッピ</t>
    </rPh>
    <phoneticPr fontId="2"/>
  </si>
  <si>
    <t>事業廃止等理由</t>
    <rPh sb="5" eb="7">
      <t>リユウ</t>
    </rPh>
    <phoneticPr fontId="2"/>
  </si>
  <si>
    <r>
      <t>21</t>
    </r>
    <r>
      <rPr>
        <sz val="11"/>
        <color indexed="14"/>
        <rFont val="ＭＳ Ｐ明朝"/>
        <family val="1"/>
        <charset val="128"/>
      </rPr>
      <t>増加概算保険料額
(⑭の(ｲ)－⑲)</t>
    </r>
    <rPh sb="2" eb="4">
      <t>ゾウカ</t>
    </rPh>
    <rPh sb="4" eb="6">
      <t>ガイサン</t>
    </rPh>
    <rPh sb="6" eb="8">
      <t>ホケン</t>
    </rPh>
    <rPh sb="8" eb="9">
      <t>リョウ</t>
    </rPh>
    <rPh sb="9" eb="10">
      <t>ガク</t>
    </rPh>
    <phoneticPr fontId="2"/>
  </si>
  <si>
    <t>円</t>
    <phoneticPr fontId="2"/>
  </si>
  <si>
    <t>円</t>
    <phoneticPr fontId="2"/>
  </si>
  <si>
    <t>事業又は
作業の種類</t>
    <phoneticPr fontId="2"/>
  </si>
  <si>
    <r>
      <t xml:space="preserve">26 </t>
    </r>
    <r>
      <rPr>
        <sz val="10"/>
        <color indexed="14"/>
        <rFont val="ＭＳ Ｐ明朝"/>
        <family val="1"/>
        <charset val="128"/>
      </rPr>
      <t>加入している</t>
    </r>
    <phoneticPr fontId="2"/>
  </si>
  <si>
    <r>
      <t>27</t>
    </r>
    <r>
      <rPr>
        <sz val="10"/>
        <color indexed="14"/>
        <rFont val="ＭＳ Ｐ明朝"/>
        <family val="1"/>
        <charset val="128"/>
      </rPr>
      <t>特掲事業</t>
    </r>
    <rPh sb="2" eb="3">
      <t>トク</t>
    </rPh>
    <rPh sb="3" eb="4">
      <t>ケイ</t>
    </rPh>
    <rPh sb="4" eb="6">
      <t>ジギョウ</t>
    </rPh>
    <phoneticPr fontId="2"/>
  </si>
  <si>
    <t>事業</t>
    <phoneticPr fontId="2"/>
  </si>
  <si>
    <t>○○市○○町Ｘ－Ｘ－Ｘ</t>
    <phoneticPr fontId="2"/>
  </si>
  <si>
    <t>○○建設　株式会社</t>
    <phoneticPr fontId="2"/>
  </si>
  <si>
    <t>事業主</t>
    <phoneticPr fontId="2"/>
  </si>
  <si>
    <t>―</t>
    <phoneticPr fontId="2"/>
  </si>
  <si>
    <t>(</t>
    <phoneticPr fontId="2"/>
  </si>
  <si>
    <t>)</t>
    <phoneticPr fontId="2"/>
  </si>
  <si>
    <r>
      <t>（イ） 住　　所</t>
    </r>
    <r>
      <rPr>
        <sz val="7"/>
        <color indexed="14"/>
        <rFont val="ＭＳ Ｐ明朝"/>
        <family val="1"/>
        <charset val="128"/>
      </rPr>
      <t xml:space="preserve">
法人のときは主たる
事業所の所在地</t>
    </r>
    <phoneticPr fontId="2"/>
  </si>
  <si>
    <r>
      <t>（ハ） 氏　　名</t>
    </r>
    <r>
      <rPr>
        <sz val="7"/>
        <color indexed="14"/>
        <rFont val="ＭＳ Ｐ明朝"/>
        <family val="1"/>
        <charset val="128"/>
      </rPr>
      <t xml:space="preserve">
法人のときは
代表者の氏名</t>
    </r>
    <rPh sb="4" eb="5">
      <t>シ</t>
    </rPh>
    <rPh sb="16" eb="19">
      <t>ダイヒョウシャ</t>
    </rPh>
    <rPh sb="20" eb="22">
      <t>シメイ</t>
    </rPh>
    <phoneticPr fontId="2"/>
  </si>
  <si>
    <t>還付</t>
    <rPh sb="0" eb="2">
      <t>カンプ</t>
    </rPh>
    <phoneticPr fontId="2"/>
  </si>
  <si>
    <t>(ﾄ)今期納付額((ﾆ)＋(ﾍ))</t>
    <phoneticPr fontId="2"/>
  </si>
  <si>
    <t>充当意思</t>
    <rPh sb="0" eb="2">
      <t>ジュウトウ</t>
    </rPh>
    <rPh sb="2" eb="4">
      <t>イシ</t>
    </rPh>
    <phoneticPr fontId="2"/>
  </si>
  <si>
    <t>期別納付額表示</t>
    <rPh sb="0" eb="1">
      <t>キ</t>
    </rPh>
    <rPh sb="1" eb="2">
      <t>ベツ</t>
    </rPh>
    <rPh sb="2" eb="4">
      <t>ノウフ</t>
    </rPh>
    <rPh sb="4" eb="5">
      <t>ガク</t>
    </rPh>
    <rPh sb="5" eb="7">
      <t>ヒョウジ</t>
    </rPh>
    <phoneticPr fontId="2"/>
  </si>
  <si>
    <t>一般拠出金充当額</t>
    <rPh sb="5" eb="7">
      <t>ジュウトウ</t>
    </rPh>
    <rPh sb="7" eb="8">
      <t>ガク</t>
    </rPh>
    <phoneticPr fontId="2"/>
  </si>
  <si>
    <t>１．還付請求：行わない、充当額発生、充当意思：１(労働保険料のみに充当)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3" eb="35">
      <t>ジュウトウ</t>
    </rPh>
    <phoneticPr fontId="2"/>
  </si>
  <si>
    <t>⑳差引額：充当額</t>
    <rPh sb="5" eb="7">
      <t>ジュウトウ</t>
    </rPh>
    <rPh sb="7" eb="8">
      <t>ガク</t>
    </rPh>
    <phoneticPr fontId="2"/>
  </si>
  <si>
    <t>⑳差引額：還付額</t>
    <rPh sb="5" eb="7">
      <t>カンプ</t>
    </rPh>
    <rPh sb="7" eb="8">
      <t>ガク</t>
    </rPh>
    <phoneticPr fontId="2"/>
  </si>
  <si>
    <t>⑳差引額：不足額</t>
    <rPh sb="5" eb="7">
      <t>フソク</t>
    </rPh>
    <rPh sb="7" eb="8">
      <t>ガク</t>
    </rPh>
    <phoneticPr fontId="2"/>
  </si>
  <si>
    <t>４．その他</t>
    <rPh sb="4" eb="5">
      <t>タ</t>
    </rPh>
    <phoneticPr fontId="2"/>
  </si>
  <si>
    <t>（２）還付請求：行う、還付額発生</t>
    <rPh sb="3" eb="5">
      <t>カンプ</t>
    </rPh>
    <rPh sb="5" eb="7">
      <t>セイキュウ</t>
    </rPh>
    <rPh sb="8" eb="9">
      <t>オコナ</t>
    </rPh>
    <rPh sb="11" eb="13">
      <t>カンプ</t>
    </rPh>
    <rPh sb="13" eb="14">
      <t>ガク</t>
    </rPh>
    <rPh sb="14" eb="16">
      <t>ハッセイ</t>
    </rPh>
    <phoneticPr fontId="2"/>
  </si>
  <si>
    <t>（３）還付請求：行わない、不足額発生</t>
    <rPh sb="3" eb="5">
      <t>カンプ</t>
    </rPh>
    <rPh sb="5" eb="7">
      <t>セイキュウ</t>
    </rPh>
    <rPh sb="8" eb="9">
      <t>オコナ</t>
    </rPh>
    <rPh sb="13" eb="15">
      <t>フソク</t>
    </rPh>
    <rPh sb="15" eb="16">
      <t>ガク</t>
    </rPh>
    <rPh sb="16" eb="18">
      <t>ハッセイ</t>
    </rPh>
    <phoneticPr fontId="2"/>
  </si>
  <si>
    <t>（４）還付請求：行う、不足額発生</t>
    <rPh sb="3" eb="5">
      <t>カンプ</t>
    </rPh>
    <rPh sb="5" eb="7">
      <t>セイキュウ</t>
    </rPh>
    <rPh sb="8" eb="9">
      <t>オコナ</t>
    </rPh>
    <rPh sb="11" eb="13">
      <t>フソク</t>
    </rPh>
    <rPh sb="13" eb="14">
      <t>ガク</t>
    </rPh>
    <rPh sb="14" eb="16">
      <t>ハッセイ</t>
    </rPh>
    <phoneticPr fontId="2"/>
  </si>
  <si>
    <t>←当ツールでは設定されないが、継続事業用ツールに合わせておく。</t>
  </si>
  <si>
    <t>⑧ 保険料・一般拠出金算定基礎額</t>
    <rPh sb="2" eb="4">
      <t>ホケン</t>
    </rPh>
    <rPh sb="4" eb="5">
      <t>リョウ</t>
    </rPh>
    <rPh sb="8" eb="11">
      <t>キョシュツキン</t>
    </rPh>
    <rPh sb="11" eb="13">
      <t>サンテイ</t>
    </rPh>
    <rPh sb="13" eb="15">
      <t>キソ</t>
    </rPh>
    <rPh sb="15" eb="16">
      <t>ガク</t>
    </rPh>
    <phoneticPr fontId="2"/>
  </si>
  <si>
    <t>⑨保険料・一般拠出金率</t>
    <rPh sb="1" eb="3">
      <t>ホケン</t>
    </rPh>
    <rPh sb="3" eb="4">
      <t>リョウ</t>
    </rPh>
    <rPh sb="7" eb="10">
      <t>キョシュツキン</t>
    </rPh>
    <rPh sb="10" eb="11">
      <t>リツ</t>
    </rPh>
    <phoneticPr fontId="2"/>
  </si>
  <si>
    <t>労働保険料</t>
    <rPh sb="0" eb="1">
      <t>ロウ</t>
    </rPh>
    <rPh sb="1" eb="2">
      <t>ドウ</t>
    </rPh>
    <rPh sb="2" eb="4">
      <t>ホケン</t>
    </rPh>
    <rPh sb="4" eb="5">
      <t>リョウ</t>
    </rPh>
    <phoneticPr fontId="2"/>
  </si>
  <si>
    <t>⑭ 概算・増加概算保険料額　（⑫×⑬）</t>
    <rPh sb="2" eb="4">
      <t>ガイサン</t>
    </rPh>
    <rPh sb="9" eb="11">
      <t>ホケン</t>
    </rPh>
    <rPh sb="11" eb="12">
      <t>リョウ</t>
    </rPh>
    <rPh sb="12" eb="13">
      <t>ガク</t>
    </rPh>
    <phoneticPr fontId="2"/>
  </si>
  <si>
    <t>⑯事業主の電話番号（変更のある場合記入）</t>
    <rPh sb="1" eb="4">
      <t>ジギョウヌシ</t>
    </rPh>
    <rPh sb="5" eb="7">
      <t>デンワ</t>
    </rPh>
    <rPh sb="7" eb="9">
      <t>バンゴウ</t>
    </rPh>
    <rPh sb="10" eb="12">
      <t>ヘンコウ</t>
    </rPh>
    <rPh sb="15" eb="17">
      <t>バアイ</t>
    </rPh>
    <rPh sb="17" eb="19">
      <t>キニュウ</t>
    </rPh>
    <phoneticPr fontId="2"/>
  </si>
  <si>
    <t>(ﾁ)概算保険料額
(⑭(ｲ)÷⑰)</t>
    <phoneticPr fontId="2"/>
  </si>
  <si>
    <t>(ﾛ)労働保険料充当額
(⑳の(ｲ)(労働保険料分のみ))</t>
    <phoneticPr fontId="2"/>
  </si>
  <si>
    <t>(ﾙ)概算保険料額
(⑭(ｲ)÷⑰)</t>
    <phoneticPr fontId="2"/>
  </si>
  <si>
    <t>(ﾜ)第3期納付額
((ﾙ)－(ｦ))</t>
    <phoneticPr fontId="2"/>
  </si>
  <si>
    <t>(1)廃止 (2)委託
(3)個別 (4)労働者なし
(5)その他</t>
    <phoneticPr fontId="2"/>
  </si>
  <si>
    <t>（全期又は1期）</t>
    <rPh sb="1" eb="3">
      <t>ゼンキ</t>
    </rPh>
    <rPh sb="3" eb="4">
      <t>マタ</t>
    </rPh>
    <rPh sb="6" eb="7">
      <t>キ</t>
    </rPh>
    <phoneticPr fontId="2"/>
  </si>
  <si>
    <t>認決
区分</t>
    <phoneticPr fontId="2"/>
  </si>
  <si>
    <t>日本銀行（本店・支店・代理店又は歳入代理店）、所轄都道府県労働局</t>
    <rPh sb="0" eb="2">
      <t>ニホン</t>
    </rPh>
    <rPh sb="2" eb="4">
      <t>ギンコウ</t>
    </rPh>
    <rPh sb="5" eb="7">
      <t>ホンテン</t>
    </rPh>
    <rPh sb="8" eb="10">
      <t>シテン</t>
    </rPh>
    <rPh sb="11" eb="14">
      <t>ダイリテン</t>
    </rPh>
    <rPh sb="14" eb="15">
      <t>マタ</t>
    </rPh>
    <rPh sb="16" eb="18">
      <t>サイニュウ</t>
    </rPh>
    <rPh sb="18" eb="21">
      <t>ダイリテン</t>
    </rPh>
    <rPh sb="23" eb="25">
      <t>ショカツ</t>
    </rPh>
    <rPh sb="25" eb="29">
      <t>トドウフケン</t>
    </rPh>
    <rPh sb="29" eb="31">
      <t>ロウドウ</t>
    </rPh>
    <rPh sb="31" eb="32">
      <t>キョク</t>
    </rPh>
    <phoneticPr fontId="2"/>
  </si>
  <si>
    <t>保険料収入及び
一般拠出金収入</t>
    <rPh sb="0" eb="3">
      <t>ホケンリョウ</t>
    </rPh>
    <rPh sb="3" eb="5">
      <t>シュウニュウ</t>
    </rPh>
    <rPh sb="5" eb="6">
      <t>オヨ</t>
    </rPh>
    <rPh sb="8" eb="10">
      <t>イッパン</t>
    </rPh>
    <rPh sb="10" eb="13">
      <t>キョシュツキン</t>
    </rPh>
    <rPh sb="13" eb="15">
      <t>シュウニュウ</t>
    </rPh>
    <phoneticPr fontId="2"/>
  </si>
  <si>
    <t>(ﾇ)第2期納付額
((ﾁ)－(ﾘ))</t>
    <rPh sb="3" eb="4">
      <t>ダイ</t>
    </rPh>
    <rPh sb="5" eb="6">
      <t>キ</t>
    </rPh>
    <rPh sb="6" eb="8">
      <t>ノウフ</t>
    </rPh>
    <rPh sb="8" eb="9">
      <t>ガク</t>
    </rPh>
    <phoneticPr fontId="2"/>
  </si>
  <si>
    <t>３．利用出来ない事業</t>
    <phoneticPr fontId="2"/>
  </si>
  <si>
    <t>(2) 事務組合委託事業（労働保険番号の基幹番号が９０万台）</t>
    <phoneticPr fontId="2"/>
  </si>
  <si>
    <t>(3) 海外派遣の事業（労働保険番号の枝番号が３０１～３９９）</t>
    <phoneticPr fontId="2"/>
  </si>
  <si>
    <r>
      <t>　申告書の記入にあたっては、申告書をお送りした封筒に同封する</t>
    </r>
    <r>
      <rPr>
        <u/>
        <sz val="11"/>
        <color indexed="10"/>
        <rFont val="HG丸ｺﾞｼｯｸM-PRO"/>
        <family val="3"/>
        <charset val="128"/>
      </rPr>
      <t>「労働保険 年度更新 申告書</t>
    </r>
    <phoneticPr fontId="2"/>
  </si>
  <si>
    <t>申告書確定保険料の算定基礎となる「⑧保険料・一般拠出金算定基礎額」に記載する賃金総額</t>
    <rPh sb="3" eb="5">
      <t>カクテイ</t>
    </rPh>
    <rPh sb="5" eb="8">
      <t>ホケンリョウ</t>
    </rPh>
    <rPh sb="9" eb="11">
      <t>サンテイ</t>
    </rPh>
    <rPh sb="11" eb="13">
      <t>キソ</t>
    </rPh>
    <rPh sb="22" eb="24">
      <t>イッパン</t>
    </rPh>
    <rPh sb="34" eb="36">
      <t>キサイ</t>
    </rPh>
    <rPh sb="38" eb="40">
      <t>チンギン</t>
    </rPh>
    <rPh sb="40" eb="42">
      <t>ソウガク</t>
    </rPh>
    <phoneticPr fontId="2"/>
  </si>
  <si>
    <r>
      <t>④ 「申告書記入イメージ</t>
    </r>
    <r>
      <rPr>
        <u/>
        <sz val="11"/>
        <color indexed="10"/>
        <rFont val="HG丸ｺﾞｼｯｸM-PRO"/>
        <family val="3"/>
        <charset val="128"/>
      </rPr>
      <t>（赤色のタブ）</t>
    </r>
    <r>
      <rPr>
        <sz val="11"/>
        <rFont val="HG丸ｺﾞｼｯｸM-PRO"/>
        <family val="3"/>
        <charset val="128"/>
      </rPr>
      <t>」に料率、申告済概算保険料額、充当意思を入力。</t>
    </r>
    <rPh sb="21" eb="23">
      <t>リョウリツ</t>
    </rPh>
    <rPh sb="24" eb="26">
      <t>シンコク</t>
    </rPh>
    <rPh sb="26" eb="27">
      <t>ズ</t>
    </rPh>
    <rPh sb="27" eb="29">
      <t>ガイサン</t>
    </rPh>
    <rPh sb="29" eb="32">
      <t>ホケンリョウ</t>
    </rPh>
    <rPh sb="32" eb="33">
      <t>ガク</t>
    </rPh>
    <rPh sb="34" eb="36">
      <t>ジュウトウ</t>
    </rPh>
    <rPh sb="36" eb="38">
      <t>イシ</t>
    </rPh>
    <rPh sb="39" eb="41">
      <t>ニュウリョク</t>
    </rPh>
    <phoneticPr fontId="2"/>
  </si>
  <si>
    <t>②　入力に誤りはないかチェックする。</t>
    <phoneticPr fontId="2"/>
  </si>
  <si>
    <t>　・労働者数が入力されている欄は賃金額が入力されていますか？</t>
    <phoneticPr fontId="2"/>
  </si>
  <si>
    <t>　　また、転記誤りはありませんでしょうか？</t>
    <phoneticPr fontId="2"/>
  </si>
  <si>
    <t>「⑨保険料・一般拠出金率」の（ホ）、「⑬保険料率」の（ホ）に、申告書に印字されている雇用保険</t>
    <rPh sb="2" eb="5">
      <t>ホケンリョウ</t>
    </rPh>
    <rPh sb="6" eb="8">
      <t>イッパン</t>
    </rPh>
    <rPh sb="8" eb="11">
      <t>キョシュツキン</t>
    </rPh>
    <rPh sb="11" eb="12">
      <t>リツ</t>
    </rPh>
    <rPh sb="20" eb="23">
      <t>ホケンリョウ</t>
    </rPh>
    <rPh sb="23" eb="24">
      <t>リツ</t>
    </rPh>
    <rPh sb="31" eb="34">
      <t>シンコクショ</t>
    </rPh>
    <phoneticPr fontId="2"/>
  </si>
  <si>
    <t xml:space="preserve"> 率を入力してください。</t>
    <phoneticPr fontId="2"/>
  </si>
  <si>
    <t>延納（３回に分割して納付）することができます。</t>
    <phoneticPr fontId="2"/>
  </si>
  <si>
    <t>　い場合は「１」のままとしてください。</t>
    <phoneticPr fontId="2"/>
  </si>
  <si>
    <t>(5)充当意思の入力</t>
    <rPh sb="3" eb="5">
      <t>ジュウトウ</t>
    </rPh>
    <rPh sb="5" eb="7">
      <t>イシ</t>
    </rPh>
    <rPh sb="8" eb="10">
      <t>ニュウリョク</t>
    </rPh>
    <phoneticPr fontId="2"/>
  </si>
  <si>
    <t>(6)計算結果の確認</t>
    <rPh sb="3" eb="5">
      <t>ケイサン</t>
    </rPh>
    <rPh sb="5" eb="7">
      <t>ケッカ</t>
    </rPh>
    <rPh sb="8" eb="10">
      <t>カクニン</t>
    </rPh>
    <phoneticPr fontId="2"/>
  </si>
  <si>
    <t>　「⑧保険料・拠出金算定基礎額」に「⑨保険料・一般拠出金率」を乗じた額が表示さ</t>
    <rPh sb="23" eb="25">
      <t>イッパン</t>
    </rPh>
    <rPh sb="31" eb="32">
      <t>ジョウ</t>
    </rPh>
    <rPh sb="34" eb="35">
      <t>ガク</t>
    </rPh>
    <rPh sb="36" eb="38">
      <t>ヒョウジ</t>
    </rPh>
    <phoneticPr fontId="2"/>
  </si>
  <si>
    <t>れます。１円未満の端数がある場合は、端数は切り捨てられます。</t>
    <rPh sb="5" eb="6">
      <t>エン</t>
    </rPh>
    <rPh sb="6" eb="8">
      <t>ミマン</t>
    </rPh>
    <rPh sb="9" eb="11">
      <t>ハスウ</t>
    </rPh>
    <rPh sb="14" eb="16">
      <t>バアイ</t>
    </rPh>
    <rPh sb="18" eb="20">
      <t>ハスウ</t>
    </rPh>
    <rPh sb="21" eb="22">
      <t>キ</t>
    </rPh>
    <rPh sb="23" eb="24">
      <t>ス</t>
    </rPh>
    <phoneticPr fontId="2"/>
  </si>
  <si>
    <t>ものです。</t>
    <phoneticPr fontId="2"/>
  </si>
  <si>
    <t>(1) 建設事業・立木伐採事業（労働保険番号の所掌が１で基幹番号が５０、６０、８０万台）</t>
    <phoneticPr fontId="2"/>
  </si>
  <si>
    <t>(2) 動作環境によっては、印刷した際に罫線のずれや文字化け等が発生する場合があります</t>
    <phoneticPr fontId="2"/>
  </si>
  <si>
    <t>ます。　</t>
    <phoneticPr fontId="2"/>
  </si>
  <si>
    <t>(3) 本ツールの内容には万全を期しておりますが、その内容を保証するものではありません。</t>
    <phoneticPr fontId="2"/>
  </si>
  <si>
    <t>計算結果については、必ず検算を行ってください。</t>
    <phoneticPr fontId="2"/>
  </si>
  <si>
    <t>(4) 本ツールの利用に基づくいかなる損害に対しても一切の責任を負わないことをあらかじめ</t>
    <phoneticPr fontId="2"/>
  </si>
  <si>
    <t>ご了承ください。</t>
    <phoneticPr fontId="2"/>
  </si>
  <si>
    <t>５．ツールの構成等</t>
    <phoneticPr fontId="2"/>
  </si>
  <si>
    <r>
      <t>(1)「利用方法・注意事項（必ずお読みください）」</t>
    </r>
    <r>
      <rPr>
        <sz val="11"/>
        <rFont val="HG丸ｺﾞｼｯｸM-PRO"/>
        <family val="3"/>
        <charset val="128"/>
      </rPr>
      <t>…シート見出しの色</t>
    </r>
    <r>
      <rPr>
        <sz val="11"/>
        <color indexed="15"/>
        <rFont val="HG丸ｺﾞｼｯｸM-PRO"/>
        <family val="3"/>
        <charset val="128"/>
      </rPr>
      <t>【水色】</t>
    </r>
    <rPh sb="35" eb="36">
      <t>ミズ</t>
    </rPh>
    <phoneticPr fontId="2"/>
  </si>
  <si>
    <t>を計算するために使用します。</t>
    <phoneticPr fontId="2"/>
  </si>
  <si>
    <t>６．利用手順</t>
    <phoneticPr fontId="2"/>
  </si>
  <si>
    <t>↓</t>
    <phoneticPr fontId="2"/>
  </si>
  <si>
    <r>
      <t>② 「算定基礎賃金集計表</t>
    </r>
    <r>
      <rPr>
        <sz val="11"/>
        <color rgb="FF00B050"/>
        <rFont val="HG丸ｺﾞｼｯｸM-PRO"/>
        <family val="3"/>
        <charset val="128"/>
      </rPr>
      <t>（緑色のタブ）</t>
    </r>
    <r>
      <rPr>
        <sz val="11"/>
        <rFont val="HG丸ｺﾞｼｯｸM-PRO"/>
        <family val="3"/>
        <charset val="128"/>
      </rPr>
      <t>」の入力・作成。</t>
    </r>
    <rPh sb="21" eb="23">
      <t>ニュウリョク</t>
    </rPh>
    <rPh sb="24" eb="26">
      <t>サクセイ</t>
    </rPh>
    <phoneticPr fontId="2"/>
  </si>
  <si>
    <r>
      <t>③ 「算定基礎賃金集計表</t>
    </r>
    <r>
      <rPr>
        <sz val="11"/>
        <color rgb="FF00B050"/>
        <rFont val="HG丸ｺﾞｼｯｸM-PRO"/>
        <family val="3"/>
        <charset val="128"/>
      </rPr>
      <t>（緑色のタブ）</t>
    </r>
    <r>
      <rPr>
        <sz val="11"/>
        <rFont val="HG丸ｺﾞｼｯｸM-PRO"/>
        <family val="3"/>
        <charset val="128"/>
      </rPr>
      <t>」に入力誤りや算定誤りがないかチェックする。</t>
    </r>
    <rPh sb="21" eb="23">
      <t>ニュウリョク</t>
    </rPh>
    <rPh sb="23" eb="24">
      <t>アヤマ</t>
    </rPh>
    <rPh sb="26" eb="28">
      <t>サンテイ</t>
    </rPh>
    <rPh sb="28" eb="29">
      <t>アヤマ</t>
    </rPh>
    <phoneticPr fontId="2"/>
  </si>
  <si>
    <r>
      <t>⑤ 「申告書記入イメージ</t>
    </r>
    <r>
      <rPr>
        <u/>
        <sz val="11"/>
        <color rgb="FFFF0000"/>
        <rFont val="HG丸ｺﾞｼｯｸM-PRO"/>
        <family val="3"/>
        <charset val="128"/>
      </rPr>
      <t>（赤色のタブ）</t>
    </r>
    <r>
      <rPr>
        <sz val="11"/>
        <rFont val="HG丸ｺﾞｼｯｸM-PRO"/>
        <family val="3"/>
        <charset val="128"/>
      </rPr>
      <t>」に表示された確定保険料額等に間違いがないか</t>
    </r>
    <rPh sb="21" eb="23">
      <t>ヒョウジ</t>
    </rPh>
    <rPh sb="26" eb="28">
      <t>カクテイ</t>
    </rPh>
    <rPh sb="28" eb="31">
      <t>ホケンリョウ</t>
    </rPh>
    <rPh sb="31" eb="32">
      <t>ガク</t>
    </rPh>
    <rPh sb="32" eb="33">
      <t>トウ</t>
    </rPh>
    <rPh sb="34" eb="36">
      <t>マチガ</t>
    </rPh>
    <phoneticPr fontId="2"/>
  </si>
  <si>
    <t>検算する。</t>
    <phoneticPr fontId="2"/>
  </si>
  <si>
    <t>①　労働者数、賃金額の算入に誤りがないかチェックする。</t>
    <phoneticPr fontId="2"/>
  </si>
  <si>
    <t>　　また、その逆は大丈夫でしょうか？</t>
    <phoneticPr fontId="2"/>
  </si>
  <si>
    <r>
      <t>確認が終わりましたら、「申告書記入イメージ」シート</t>
    </r>
    <r>
      <rPr>
        <sz val="11"/>
        <color rgb="FFFF0000"/>
        <rFont val="HG丸ｺﾞｼｯｸM-PRO"/>
        <family val="3"/>
        <charset val="128"/>
      </rPr>
      <t>（赤色のタブ）</t>
    </r>
    <r>
      <rPr>
        <sz val="11"/>
        <color indexed="12"/>
        <rFont val="HG丸ｺﾞｼｯｸM-PRO"/>
        <family val="3"/>
        <charset val="128"/>
      </rPr>
      <t>に移動してください。</t>
    </r>
    <rPh sb="0" eb="2">
      <t>カクニン</t>
    </rPh>
    <rPh sb="3" eb="4">
      <t>オ</t>
    </rPh>
    <rPh sb="26" eb="28">
      <t>アカイロ</t>
    </rPh>
    <rPh sb="33" eb="35">
      <t>イドウ</t>
    </rPh>
    <phoneticPr fontId="2"/>
  </si>
  <si>
    <r>
      <t>・ 概算保険料が</t>
    </r>
    <r>
      <rPr>
        <sz val="11"/>
        <color indexed="10"/>
        <rFont val="HG丸ｺﾞｼｯｸM-PRO"/>
        <family val="3"/>
        <charset val="128"/>
      </rPr>
      <t>２０万円</t>
    </r>
    <r>
      <rPr>
        <sz val="11"/>
        <color indexed="12"/>
        <rFont val="HG丸ｺﾞｼｯｸM-PRO"/>
        <family val="3"/>
        <charset val="128"/>
      </rPr>
      <t>以上</t>
    </r>
    <phoneticPr fontId="2"/>
  </si>
  <si>
    <t>(4)の入力の結果、充当額に金額が表示される場合、充当意思の申請欄に該当する番号「１」を入力</t>
    <rPh sb="4" eb="6">
      <t>ニュウリョク</t>
    </rPh>
    <rPh sb="7" eb="9">
      <t>ケッカ</t>
    </rPh>
    <rPh sb="10" eb="12">
      <t>ジュウトウ</t>
    </rPh>
    <rPh sb="12" eb="13">
      <t>ガク</t>
    </rPh>
    <rPh sb="14" eb="16">
      <t>キンガク</t>
    </rPh>
    <rPh sb="17" eb="19">
      <t>ヒョウジ</t>
    </rPh>
    <rPh sb="22" eb="24">
      <t>バアイ</t>
    </rPh>
    <rPh sb="25" eb="27">
      <t>ジュウトウ</t>
    </rPh>
    <rPh sb="27" eb="29">
      <t>イシ</t>
    </rPh>
    <rPh sb="30" eb="32">
      <t>シンセイ</t>
    </rPh>
    <rPh sb="32" eb="33">
      <t>ラン</t>
    </rPh>
    <rPh sb="34" eb="36">
      <t>ガイトウ</t>
    </rPh>
    <rPh sb="38" eb="40">
      <t>バンゴウ</t>
    </rPh>
    <phoneticPr fontId="2"/>
  </si>
  <si>
    <t>してください。</t>
    <phoneticPr fontId="2"/>
  </si>
  <si>
    <t>(イ)充当額」に、不足する場合は「⑳(ハ)不足額」に表示されます。</t>
    <phoneticPr fontId="2"/>
  </si>
  <si>
    <t>れた金額が、今回納付する金額です。</t>
    <phoneticPr fontId="2"/>
  </si>
  <si>
    <t>　同様に労働保険料、一般拠出金（常に「０円」）、納付額を転記します。</t>
    <phoneticPr fontId="2"/>
  </si>
  <si>
    <r>
      <t>・</t>
    </r>
    <r>
      <rPr>
        <u/>
        <sz val="11"/>
        <color indexed="10"/>
        <rFont val="HG丸ｺﾞｼｯｸM-PRO"/>
        <family val="3"/>
        <charset val="128"/>
      </rPr>
      <t>「０」が表示されている場合は「０」も含めて記入してください。</t>
    </r>
    <phoneticPr fontId="2"/>
  </si>
  <si>
    <t>　してください。</t>
    <phoneticPr fontId="2"/>
  </si>
  <si>
    <t>をする場合は第２期、第３期の欄にも表示されています。「(ト)今期納付額」に表示さ</t>
    <rPh sb="17" eb="19">
      <t>ヒョウジ</t>
    </rPh>
    <rPh sb="32" eb="34">
      <t>ノウフ</t>
    </rPh>
    <rPh sb="34" eb="35">
      <t>ガク</t>
    </rPh>
    <phoneticPr fontId="2"/>
  </si>
  <si>
    <t>継続事業</t>
    <rPh sb="0" eb="2">
      <t>ケイゾク</t>
    </rPh>
    <rPh sb="2" eb="4">
      <t>ジギョウ</t>
    </rPh>
    <phoneticPr fontId="2"/>
  </si>
  <si>
    <t>※入力徴定コード</t>
    <rPh sb="1" eb="3">
      <t>ニュウリョク</t>
    </rPh>
    <rPh sb="3" eb="4">
      <t>シルシ</t>
    </rPh>
    <rPh sb="4" eb="5">
      <t>サダム</t>
    </rPh>
    <phoneticPr fontId="2"/>
  </si>
  <si>
    <t>（一括有期事業を含む。）</t>
    <rPh sb="1" eb="3">
      <t>イッカツ</t>
    </rPh>
    <rPh sb="3" eb="5">
      <t>ユウキ</t>
    </rPh>
    <rPh sb="5" eb="7">
      <t>ジギョウ</t>
    </rPh>
    <rPh sb="8" eb="9">
      <t>フク</t>
    </rPh>
    <phoneticPr fontId="2"/>
  </si>
  <si>
    <t>(項1)</t>
    <phoneticPr fontId="2"/>
  </si>
  <si>
    <t>※各種区分</t>
    <phoneticPr fontId="2"/>
  </si>
  <si>
    <t>①
労働
保険
番号</t>
    <phoneticPr fontId="2"/>
  </si>
  <si>
    <t>管　轄　</t>
    <rPh sb="0" eb="1">
      <t>カン</t>
    </rPh>
    <rPh sb="2" eb="3">
      <t>カツ</t>
    </rPh>
    <phoneticPr fontId="2"/>
  </si>
  <si>
    <t>基　幹　番　号</t>
    <rPh sb="0" eb="1">
      <t>モト</t>
    </rPh>
    <rPh sb="2" eb="3">
      <t>ミキ</t>
    </rPh>
    <rPh sb="4" eb="5">
      <t>バン</t>
    </rPh>
    <rPh sb="6" eb="7">
      <t>ゴウ</t>
    </rPh>
    <phoneticPr fontId="2"/>
  </si>
  <si>
    <t>枝番号</t>
    <rPh sb="0" eb="3">
      <t>エダバンゴウ</t>
    </rPh>
    <phoneticPr fontId="2"/>
  </si>
  <si>
    <t>管轄(2)</t>
  </si>
  <si>
    <t>保険関係等</t>
  </si>
  <si>
    <t>業　　種</t>
    <phoneticPr fontId="2"/>
  </si>
  <si>
    <t>産業分類</t>
    <phoneticPr fontId="2"/>
  </si>
  <si>
    <t>あて先　〒</t>
    <rPh sb="2" eb="3">
      <t>サキ</t>
    </rPh>
    <phoneticPr fontId="2"/>
  </si>
  <si>
    <t>(項2)</t>
    <rPh sb="1" eb="2">
      <t>コウ</t>
    </rPh>
    <phoneticPr fontId="2"/>
  </si>
  <si>
    <t>※事業廃止等理由</t>
    <rPh sb="1" eb="3">
      <t>ジギョウ</t>
    </rPh>
    <rPh sb="3" eb="5">
      <t>ハイシ</t>
    </rPh>
    <rPh sb="5" eb="6">
      <t>トウ</t>
    </rPh>
    <rPh sb="6" eb="8">
      <t>リユウ</t>
    </rPh>
    <phoneticPr fontId="2"/>
  </si>
  <si>
    <t>－</t>
    <phoneticPr fontId="2"/>
  </si>
  <si>
    <t>(項3)</t>
    <rPh sb="1" eb="2">
      <t>コウ</t>
    </rPh>
    <phoneticPr fontId="2"/>
  </si>
  <si>
    <t>(項4)</t>
    <rPh sb="1" eb="2">
      <t>コウ</t>
    </rPh>
    <phoneticPr fontId="2"/>
  </si>
  <si>
    <t>(項5)</t>
    <rPh sb="1" eb="2">
      <t>コウ</t>
    </rPh>
    <phoneticPr fontId="2"/>
  </si>
  <si>
    <t>(4)常時使用労働者数</t>
    <phoneticPr fontId="2"/>
  </si>
  <si>
    <t>(5)雇用保険被保険者数</t>
    <phoneticPr fontId="2"/>
  </si>
  <si>
    <t>人</t>
    <rPh sb="0" eb="1">
      <t>ニン</t>
    </rPh>
    <phoneticPr fontId="2"/>
  </si>
  <si>
    <t>労働局</t>
  </si>
  <si>
    <t>(項6)</t>
    <phoneticPr fontId="2"/>
  </si>
  <si>
    <t>(項7)</t>
    <phoneticPr fontId="2"/>
  </si>
  <si>
    <t>(項9)</t>
    <phoneticPr fontId="2"/>
  </si>
  <si>
    <t>(項10)</t>
    <phoneticPr fontId="2"/>
  </si>
  <si>
    <t>労働保険特別会計歳入徴収管殿</t>
    <rPh sb="0" eb="2">
      <t>ロウドウ</t>
    </rPh>
    <rPh sb="2" eb="4">
      <t>ホケン</t>
    </rPh>
    <rPh sb="4" eb="6">
      <t>トクベツ</t>
    </rPh>
    <rPh sb="6" eb="8">
      <t>カイケイ</t>
    </rPh>
    <rPh sb="8" eb="10">
      <t>サイニュウ</t>
    </rPh>
    <rPh sb="10" eb="12">
      <t>チョウシュウ</t>
    </rPh>
    <rPh sb="12" eb="13">
      <t>カン</t>
    </rPh>
    <rPh sb="13" eb="14">
      <t>ドノ</t>
    </rPh>
    <phoneticPr fontId="2"/>
  </si>
  <si>
    <t>確定保険料算定内訳</t>
    <rPh sb="0" eb="2">
      <t>カクテイ</t>
    </rPh>
    <rPh sb="2" eb="5">
      <t>ホケンリョウ</t>
    </rPh>
    <rPh sb="5" eb="7">
      <t>サンテイ</t>
    </rPh>
    <rPh sb="7" eb="9">
      <t>ウチワケ</t>
    </rPh>
    <phoneticPr fontId="2"/>
  </si>
  <si>
    <t>(7)</t>
    <phoneticPr fontId="2"/>
  </si>
  <si>
    <t>算定期間</t>
    <rPh sb="0" eb="2">
      <t>サンテイ</t>
    </rPh>
    <rPh sb="2" eb="4">
      <t>キカン</t>
    </rPh>
    <phoneticPr fontId="2"/>
  </si>
  <si>
    <t>から</t>
    <phoneticPr fontId="2"/>
  </si>
  <si>
    <t>まで</t>
    <phoneticPr fontId="2"/>
  </si>
  <si>
    <t>(注2)一般拠出金は延納できません。</t>
    <phoneticPr fontId="2"/>
  </si>
  <si>
    <t>(注1)石綿による健康被害の救済に関する法律第35条第1項に基づき、労災保険適用事業主から徴収する一般拠出金</t>
    <phoneticPr fontId="2"/>
  </si>
  <si>
    <t>区</t>
    <rPh sb="0" eb="1">
      <t>ク</t>
    </rPh>
    <phoneticPr fontId="2"/>
  </si>
  <si>
    <t>分</t>
    <rPh sb="0" eb="1">
      <t>ブン</t>
    </rPh>
    <phoneticPr fontId="2"/>
  </si>
  <si>
    <t>(8)　保険料・拠出金算定基礎額</t>
    <rPh sb="4" eb="5">
      <t>タモツ</t>
    </rPh>
    <rPh sb="5" eb="6">
      <t>ケン</t>
    </rPh>
    <rPh sb="6" eb="7">
      <t>リョウ</t>
    </rPh>
    <rPh sb="8" eb="9">
      <t>キョ</t>
    </rPh>
    <rPh sb="9" eb="10">
      <t>デ</t>
    </rPh>
    <rPh sb="10" eb="11">
      <t>キン</t>
    </rPh>
    <rPh sb="11" eb="12">
      <t>サン</t>
    </rPh>
    <rPh sb="12" eb="13">
      <t>サダム</t>
    </rPh>
    <rPh sb="13" eb="14">
      <t>モト</t>
    </rPh>
    <rPh sb="14" eb="15">
      <t>イシズエ</t>
    </rPh>
    <rPh sb="15" eb="16">
      <t>ガク</t>
    </rPh>
    <phoneticPr fontId="2"/>
  </si>
  <si>
    <t>(9)　保険料・拠出金率</t>
  </si>
  <si>
    <t>(10) 確定保険料・一般拠出金額((8)×(9))</t>
    <phoneticPr fontId="2"/>
  </si>
  <si>
    <t>労働保険料</t>
    <rPh sb="0" eb="2">
      <t>ロウドウ</t>
    </rPh>
    <rPh sb="2" eb="5">
      <t>ホケンリョウ</t>
    </rPh>
    <phoneticPr fontId="2"/>
  </si>
  <si>
    <t>(イ)</t>
    <phoneticPr fontId="2"/>
  </si>
  <si>
    <t>(項11)</t>
    <rPh sb="1" eb="2">
      <t>コウ</t>
    </rPh>
    <phoneticPr fontId="2"/>
  </si>
  <si>
    <t>1000分の</t>
    <rPh sb="4" eb="5">
      <t>ブン</t>
    </rPh>
    <phoneticPr fontId="2"/>
  </si>
  <si>
    <t>(項12)</t>
    <rPh sb="1" eb="2">
      <t>コウ</t>
    </rPh>
    <phoneticPr fontId="2"/>
  </si>
  <si>
    <t xml:space="preserve"> 千円</t>
    <rPh sb="1" eb="2">
      <t>セン</t>
    </rPh>
    <rPh sb="2" eb="3">
      <t>エン</t>
    </rPh>
    <phoneticPr fontId="2"/>
  </si>
  <si>
    <t>労災保険分</t>
    <rPh sb="0" eb="2">
      <t>ロウサイ</t>
    </rPh>
    <rPh sb="2" eb="4">
      <t>ホケン</t>
    </rPh>
    <rPh sb="4" eb="5">
      <t>ブン</t>
    </rPh>
    <phoneticPr fontId="2"/>
  </si>
  <si>
    <t>(ロ)</t>
    <phoneticPr fontId="2"/>
  </si>
  <si>
    <t>(項13)</t>
    <rPh sb="1" eb="2">
      <t>コウ</t>
    </rPh>
    <phoneticPr fontId="2"/>
  </si>
  <si>
    <t>(項14)</t>
    <rPh sb="1" eb="2">
      <t>コウ</t>
    </rPh>
    <phoneticPr fontId="2"/>
  </si>
  <si>
    <t>適用者分</t>
    <rPh sb="0" eb="3">
      <t>テキヨウシャ</t>
    </rPh>
    <rPh sb="3" eb="4">
      <t>ブン</t>
    </rPh>
    <phoneticPr fontId="2"/>
  </si>
  <si>
    <t>(ホ)</t>
    <phoneticPr fontId="2"/>
  </si>
  <si>
    <t>(項18)</t>
    <rPh sb="1" eb="2">
      <t>コウ</t>
    </rPh>
    <phoneticPr fontId="2"/>
  </si>
  <si>
    <t>(ホ)</t>
    <phoneticPr fontId="2"/>
  </si>
  <si>
    <t>(項19)</t>
    <rPh sb="1" eb="2">
      <t>コウ</t>
    </rPh>
    <phoneticPr fontId="2"/>
  </si>
  <si>
    <t>一　般　拠　出　金</t>
    <rPh sb="0" eb="1">
      <t>イチ</t>
    </rPh>
    <rPh sb="2" eb="3">
      <t>ハン</t>
    </rPh>
    <rPh sb="4" eb="5">
      <t>キョ</t>
    </rPh>
    <rPh sb="6" eb="7">
      <t>デ</t>
    </rPh>
    <rPh sb="8" eb="9">
      <t>キン</t>
    </rPh>
    <phoneticPr fontId="2"/>
  </si>
  <si>
    <t>(へ)</t>
    <phoneticPr fontId="2"/>
  </si>
  <si>
    <t>(項35)</t>
    <rPh sb="1" eb="2">
      <t>コウ</t>
    </rPh>
    <phoneticPr fontId="2"/>
  </si>
  <si>
    <t>(項36)</t>
    <rPh sb="1" eb="2">
      <t>コウ</t>
    </rPh>
    <phoneticPr fontId="2"/>
  </si>
  <si>
    <t>(注1)</t>
    <rPh sb="1" eb="2">
      <t>チュウ</t>
    </rPh>
    <phoneticPr fontId="2"/>
  </si>
  <si>
    <t>(11)</t>
    <phoneticPr fontId="2"/>
  </si>
  <si>
    <t>(12)　保険料算定基礎額の見込額</t>
    <rPh sb="5" eb="6">
      <t>タモツ</t>
    </rPh>
    <rPh sb="6" eb="7">
      <t>ケン</t>
    </rPh>
    <rPh sb="7" eb="8">
      <t>リョウ</t>
    </rPh>
    <rPh sb="8" eb="9">
      <t>サン</t>
    </rPh>
    <rPh sb="9" eb="10">
      <t>サダム</t>
    </rPh>
    <rPh sb="10" eb="11">
      <t>モト</t>
    </rPh>
    <rPh sb="11" eb="12">
      <t>イシズエ</t>
    </rPh>
    <rPh sb="12" eb="13">
      <t>ガク</t>
    </rPh>
    <rPh sb="14" eb="17">
      <t>ミコミガク</t>
    </rPh>
    <phoneticPr fontId="2"/>
  </si>
  <si>
    <t>(13)　保険料率</t>
  </si>
  <si>
    <t>(14) 概算・増加概算保険料額 ( (12) × (13) )</t>
    <rPh sb="5" eb="7">
      <t>ガイサン</t>
    </rPh>
    <rPh sb="8" eb="10">
      <t>ゾウカ</t>
    </rPh>
    <rPh sb="10" eb="12">
      <t>ガイサン</t>
    </rPh>
    <rPh sb="12" eb="15">
      <t>ホケンリョウ</t>
    </rPh>
    <phoneticPr fontId="2"/>
  </si>
  <si>
    <t>(項20)</t>
    <rPh sb="1" eb="2">
      <t>コウ</t>
    </rPh>
    <phoneticPr fontId="2"/>
  </si>
  <si>
    <t>(項21)</t>
    <rPh sb="1" eb="2">
      <t>コウ</t>
    </rPh>
    <phoneticPr fontId="2"/>
  </si>
  <si>
    <t>(ロ)</t>
    <phoneticPr fontId="2"/>
  </si>
  <si>
    <t>(項22)</t>
    <rPh sb="1" eb="2">
      <t>コウ</t>
    </rPh>
    <phoneticPr fontId="2"/>
  </si>
  <si>
    <t>(項23)</t>
    <rPh sb="1" eb="2">
      <t>コウ</t>
    </rPh>
    <phoneticPr fontId="2"/>
  </si>
  <si>
    <t>(ハ)</t>
    <phoneticPr fontId="2"/>
  </si>
  <si>
    <t>(ホ)</t>
    <phoneticPr fontId="2"/>
  </si>
  <si>
    <t>(項26)</t>
    <rPh sb="1" eb="2">
      <t>コウ</t>
    </rPh>
    <phoneticPr fontId="2"/>
  </si>
  <si>
    <t>(項27)</t>
    <rPh sb="1" eb="2">
      <t>コウ</t>
    </rPh>
    <phoneticPr fontId="2"/>
  </si>
  <si>
    <t>(15)事業主の郵便番号（変更のある場合記入）</t>
    <phoneticPr fontId="2"/>
  </si>
  <si>
    <t>(16)事業主の電話番号（変更のある場合記入）</t>
    <phoneticPr fontId="2"/>
  </si>
  <si>
    <t>-</t>
    <phoneticPr fontId="2"/>
  </si>
  <si>
    <t>(項28)</t>
    <rPh sb="1" eb="2">
      <t>コウ</t>
    </rPh>
    <phoneticPr fontId="2"/>
  </si>
  <si>
    <t>－</t>
    <phoneticPr fontId="2"/>
  </si>
  <si>
    <t>(項29)</t>
    <rPh sb="1" eb="2">
      <t>コウ</t>
    </rPh>
    <phoneticPr fontId="2"/>
  </si>
  <si>
    <t>(17)延納の申請納付回数</t>
    <rPh sb="4" eb="6">
      <t>エンノウ</t>
    </rPh>
    <rPh sb="7" eb="9">
      <t>シンセイ</t>
    </rPh>
    <rPh sb="9" eb="11">
      <t>ノウフ</t>
    </rPh>
    <rPh sb="11" eb="13">
      <t>カイスウ</t>
    </rPh>
    <phoneticPr fontId="2"/>
  </si>
  <si>
    <t>(項30)</t>
    <rPh sb="1" eb="2">
      <t>コウ</t>
    </rPh>
    <phoneticPr fontId="2"/>
  </si>
  <si>
    <t>※検算有無区分</t>
  </si>
  <si>
    <t>※算調対象区分</t>
    <phoneticPr fontId="2"/>
  </si>
  <si>
    <t>※データ指示コード</t>
  </si>
  <si>
    <t>※再入力区分</t>
  </si>
  <si>
    <t>※修正項目</t>
  </si>
  <si>
    <t>(項31)</t>
    <rPh sb="1" eb="2">
      <t>コウ</t>
    </rPh>
    <phoneticPr fontId="2"/>
  </si>
  <si>
    <t>(項32)</t>
    <rPh sb="1" eb="2">
      <t>コウ</t>
    </rPh>
    <phoneticPr fontId="2"/>
  </si>
  <si>
    <t>(項33)</t>
    <rPh sb="1" eb="2">
      <t>コウ</t>
    </rPh>
    <phoneticPr fontId="2"/>
  </si>
  <si>
    <t>(項34)</t>
    <rPh sb="1" eb="2">
      <t>コウ</t>
    </rPh>
    <phoneticPr fontId="2"/>
  </si>
  <si>
    <t>(8)(10)(12)(14)(20)(ロ)欄の金額の前に「Ұ」記号を付さないで下さい</t>
    <phoneticPr fontId="2"/>
  </si>
  <si>
    <t>(18)申告済概算保険料額</t>
  </si>
  <si>
    <t>(19)申告済概算保険料額</t>
  </si>
  <si>
    <t>(イ)</t>
    <phoneticPr fontId="2"/>
  </si>
  <si>
    <t>((18)-(10)の(イ))</t>
  </si>
  <si>
    <t>((10の(イ)-(18))</t>
    <phoneticPr fontId="2"/>
  </si>
  <si>
    <t>(30)</t>
    <phoneticPr fontId="2"/>
  </si>
  <si>
    <t>1.労働保険へのみ充当
2：一般拠出金へ
のみ充当
3：労働保険料お
よび一般拠出金
への充当</t>
    <rPh sb="2" eb="4">
      <t>ロウドウ</t>
    </rPh>
    <rPh sb="4" eb="6">
      <t>ホケン</t>
    </rPh>
    <rPh sb="9" eb="11">
      <t>ジュウトウ</t>
    </rPh>
    <phoneticPr fontId="2"/>
  </si>
  <si>
    <t>　(21)増加概算保険料額</t>
    <phoneticPr fontId="2"/>
  </si>
  <si>
    <t>(20)</t>
    <phoneticPr fontId="2"/>
  </si>
  <si>
    <t>不足額</t>
    <rPh sb="0" eb="3">
      <t>フソクガク</t>
    </rPh>
    <phoneticPr fontId="2"/>
  </si>
  <si>
    <t>　((14)の(イ)-(19))</t>
    <phoneticPr fontId="2"/>
  </si>
  <si>
    <t>差引額</t>
    <rPh sb="0" eb="3">
      <t>サシヒキガク</t>
    </rPh>
    <phoneticPr fontId="2"/>
  </si>
  <si>
    <t>(ロ)</t>
    <phoneticPr fontId="2"/>
  </si>
  <si>
    <t>((18)-(10)の(イ))</t>
    <phoneticPr fontId="2"/>
  </si>
  <si>
    <t>(項38)</t>
    <phoneticPr fontId="2"/>
  </si>
  <si>
    <t>　(31)法人番号</t>
    <rPh sb="5" eb="7">
      <t>ホウジン</t>
    </rPh>
    <rPh sb="7" eb="9">
      <t>バンゴウ</t>
    </rPh>
    <phoneticPr fontId="2"/>
  </si>
  <si>
    <t>(項39)</t>
    <rPh sb="1" eb="2">
      <t>コウ</t>
    </rPh>
    <phoneticPr fontId="2"/>
  </si>
  <si>
    <t>還付額</t>
    <rPh sb="0" eb="3">
      <t>カンプガク</t>
    </rPh>
    <phoneticPr fontId="2"/>
  </si>
  <si>
    <t>円</t>
    <phoneticPr fontId="2"/>
  </si>
  <si>
    <t>(項37)</t>
    <rPh sb="1" eb="2">
      <t>コウ</t>
    </rPh>
    <phoneticPr fontId="2"/>
  </si>
  <si>
    <t>(22)</t>
    <phoneticPr fontId="2"/>
  </si>
  <si>
    <t>全期又は
第1期(初期)</t>
    <rPh sb="0" eb="2">
      <t>ゼンキ</t>
    </rPh>
    <rPh sb="2" eb="3">
      <t>マタ</t>
    </rPh>
    <rPh sb="5" eb="6">
      <t>ダイ</t>
    </rPh>
    <rPh sb="7" eb="8">
      <t>キ</t>
    </rPh>
    <rPh sb="9" eb="11">
      <t>ショキ</t>
    </rPh>
    <phoneticPr fontId="2"/>
  </si>
  <si>
    <t>(イ)概算保険料額　　
((14)の(イ)÷(17)＋
次期以降の円未満
端数)</t>
    <phoneticPr fontId="2"/>
  </si>
  <si>
    <t>(ロ)労働保険料充当額
((20)の(イ))</t>
    <phoneticPr fontId="2"/>
  </si>
  <si>
    <t>(ハ)不足額
((20)の(ハ))</t>
    <phoneticPr fontId="2"/>
  </si>
  <si>
    <t>(ニ)今期労働保険料
((イ)-(ロ)又は(イ)+(ハ))</t>
    <phoneticPr fontId="2"/>
  </si>
  <si>
    <t xml:space="preserve">(ホ)一般拠出金
充当額((20)の(イ)) </t>
    <phoneticPr fontId="2"/>
  </si>
  <si>
    <t>(ヘ)一般拠出金額
((10)の(ヘ)-(ホ)) (注2)</t>
    <phoneticPr fontId="2"/>
  </si>
  <si>
    <t xml:space="preserve">(ト)今期納付額
((ニ)+(ヘ)) </t>
    <phoneticPr fontId="2"/>
  </si>
  <si>
    <t>期別納付額</t>
    <rPh sb="0" eb="1">
      <t>キ</t>
    </rPh>
    <rPh sb="1" eb="2">
      <t>ベツ</t>
    </rPh>
    <rPh sb="2" eb="5">
      <t>ノウフガク</t>
    </rPh>
    <phoneticPr fontId="2"/>
  </si>
  <si>
    <t>第二期</t>
    <rPh sb="0" eb="1">
      <t>ダイ</t>
    </rPh>
    <rPh sb="1" eb="2">
      <t>2</t>
    </rPh>
    <rPh sb="2" eb="3">
      <t>キ</t>
    </rPh>
    <phoneticPr fontId="2"/>
  </si>
  <si>
    <t>(チ)概算保険料額
((14)の(イ)÷(17))</t>
    <phoneticPr fontId="2"/>
  </si>
  <si>
    <t>(リ)労働保険料充当額
((20)の(イ)-(22)の(ロ))</t>
    <phoneticPr fontId="2"/>
  </si>
  <si>
    <t xml:space="preserve">(ヌ)第２期納付額
((チ)-(リ)) </t>
    <phoneticPr fontId="2"/>
  </si>
  <si>
    <t>(23)保険関係
成立年月日</t>
    <rPh sb="4" eb="6">
      <t>ホケン</t>
    </rPh>
    <rPh sb="6" eb="8">
      <t>カンケイ</t>
    </rPh>
    <rPh sb="9" eb="11">
      <t>セイリツ</t>
    </rPh>
    <rPh sb="11" eb="14">
      <t>ネンガッピ</t>
    </rPh>
    <phoneticPr fontId="2"/>
  </si>
  <si>
    <t>(25)事業又は作業の種類</t>
    <rPh sb="4" eb="6">
      <t>ジギョウ</t>
    </rPh>
    <rPh sb="6" eb="7">
      <t>マタ</t>
    </rPh>
    <rPh sb="8" eb="10">
      <t>サギョウ</t>
    </rPh>
    <rPh sb="11" eb="13">
      <t>シュルイ</t>
    </rPh>
    <phoneticPr fontId="2"/>
  </si>
  <si>
    <t>第三期</t>
    <rPh sb="0" eb="1">
      <t>ダイ</t>
    </rPh>
    <rPh sb="1" eb="2">
      <t>3</t>
    </rPh>
    <rPh sb="2" eb="3">
      <t>キ</t>
    </rPh>
    <phoneticPr fontId="2"/>
  </si>
  <si>
    <t>(ル)概算保険料額
((14)の(イ)÷(17))</t>
    <phoneticPr fontId="2"/>
  </si>
  <si>
    <t>(ヲ)労働保険料充当額
((20)の(イ)-(22)の(ロ)-
(22)の(リ))</t>
    <phoneticPr fontId="2"/>
  </si>
  <si>
    <t xml:space="preserve">(ワ)第３期納付額
((ル)-(ヲ)) </t>
    <phoneticPr fontId="2"/>
  </si>
  <si>
    <t>(24)事業廃止等理由</t>
    <rPh sb="4" eb="6">
      <t>ジギョウ</t>
    </rPh>
    <rPh sb="6" eb="8">
      <t>ハイシ</t>
    </rPh>
    <rPh sb="8" eb="9">
      <t>トウ</t>
    </rPh>
    <rPh sb="9" eb="11">
      <t>リユウ</t>
    </rPh>
    <phoneticPr fontId="2"/>
  </si>
  <si>
    <t>(29)</t>
    <phoneticPr fontId="2"/>
  </si>
  <si>
    <t>郵便番号</t>
    <rPh sb="0" eb="2">
      <t>ユウビン</t>
    </rPh>
    <rPh sb="2" eb="4">
      <t>バンゴウ</t>
    </rPh>
    <phoneticPr fontId="2"/>
  </si>
  <si>
    <t>－</t>
    <phoneticPr fontId="2"/>
  </si>
  <si>
    <t>(</t>
    <phoneticPr fontId="2"/>
  </si>
  <si>
    <t>)</t>
    <phoneticPr fontId="2"/>
  </si>
  <si>
    <t>(26)加入している労働保険</t>
    <rPh sb="4" eb="6">
      <t>カニュウ</t>
    </rPh>
    <rPh sb="10" eb="12">
      <t>ロウドウ</t>
    </rPh>
    <rPh sb="12" eb="14">
      <t>ホケン</t>
    </rPh>
    <phoneticPr fontId="2"/>
  </si>
  <si>
    <t>□</t>
    <phoneticPr fontId="2"/>
  </si>
  <si>
    <t>(イ)労災保険</t>
    <rPh sb="3" eb="5">
      <t>ロウサイ</t>
    </rPh>
    <rPh sb="5" eb="7">
      <t>ホケン</t>
    </rPh>
    <phoneticPr fontId="2"/>
  </si>
  <si>
    <t>(27)
特掲事業</t>
    <rPh sb="5" eb="7">
      <t>トッケイ</t>
    </rPh>
    <rPh sb="7" eb="9">
      <t>ジギョウ</t>
    </rPh>
    <phoneticPr fontId="2"/>
  </si>
  <si>
    <t>事業主</t>
    <rPh sb="0" eb="3">
      <t>ジギョウヌシ</t>
    </rPh>
    <phoneticPr fontId="2"/>
  </si>
  <si>
    <t>（イ)住所
(法人の時は主たる事務所の所在地)</t>
    <rPh sb="3" eb="5">
      <t>ジュウショ</t>
    </rPh>
    <rPh sb="7" eb="9">
      <t>ホウジン</t>
    </rPh>
    <rPh sb="10" eb="11">
      <t>トキ</t>
    </rPh>
    <rPh sb="12" eb="13">
      <t>シュ</t>
    </rPh>
    <rPh sb="15" eb="18">
      <t>ジムショ</t>
    </rPh>
    <rPh sb="19" eb="22">
      <t>ショザイチ</t>
    </rPh>
    <phoneticPr fontId="2"/>
  </si>
  <si>
    <t>(ロ)雇用保険</t>
    <rPh sb="3" eb="5">
      <t>コヨウ</t>
    </rPh>
    <rPh sb="5" eb="7">
      <t>ホケン</t>
    </rPh>
    <phoneticPr fontId="2"/>
  </si>
  <si>
    <t>(28)事業</t>
    <rPh sb="4" eb="6">
      <t>ジギョウ</t>
    </rPh>
    <phoneticPr fontId="2"/>
  </si>
  <si>
    <t>(ロ)名称</t>
    <rPh sb="3" eb="5">
      <t>メイショウ</t>
    </rPh>
    <phoneticPr fontId="2"/>
  </si>
  <si>
    <t>(ロ)名　　称</t>
    <rPh sb="3" eb="4">
      <t>メイ</t>
    </rPh>
    <rPh sb="6" eb="7">
      <t>ショウ</t>
    </rPh>
    <phoneticPr fontId="2"/>
  </si>
  <si>
    <t xml:space="preserve">(ハ)氏名
(法人のときは
代表者の氏名) </t>
    <phoneticPr fontId="2"/>
  </si>
  <si>
    <t>　このツールは、次の４つのシートによって構成されています。シートの移動は、シート下の「見出</t>
    <phoneticPr fontId="2"/>
  </si>
  <si>
    <r>
      <t>(4) 「(参考)e-Govイメージ」</t>
    </r>
    <r>
      <rPr>
        <sz val="11"/>
        <rFont val="HG丸ｺﾞｼｯｸM-PRO"/>
        <family val="3"/>
        <charset val="128"/>
      </rPr>
      <t>…シート見出しの色</t>
    </r>
    <r>
      <rPr>
        <sz val="11"/>
        <color rgb="FFFFC000"/>
        <rFont val="HG丸ｺﾞｼｯｸM-PRO"/>
        <family val="3"/>
        <charset val="128"/>
      </rPr>
      <t>【黄色】</t>
    </r>
    <rPh sb="6" eb="8">
      <t>サンコウ</t>
    </rPh>
    <rPh sb="29" eb="31">
      <t>キイロ</t>
    </rPh>
    <phoneticPr fontId="2"/>
  </si>
  <si>
    <t>参考として、電子申請を行う際のe-Govシステム上の入力画面のイメージが表示されます。　</t>
  </si>
  <si>
    <t>.</t>
    <phoneticPr fontId="2"/>
  </si>
  <si>
    <t>保険料対象</t>
    <rPh sb="0" eb="3">
      <t>ホケンリョウ</t>
    </rPh>
    <rPh sb="3" eb="5">
      <t>タイショウ</t>
    </rPh>
    <phoneticPr fontId="2"/>
  </si>
  <si>
    <t>の書き方」をよく読んでご記入ください。</t>
    <rPh sb="1" eb="2">
      <t>カ</t>
    </rPh>
    <rPh sb="3" eb="4">
      <t>カタ</t>
    </rPh>
    <rPh sb="8" eb="9">
      <t>ヨ</t>
    </rPh>
    <rPh sb="12" eb="14">
      <t>キニュウ</t>
    </rPh>
    <phoneticPr fontId="2"/>
  </si>
  <si>
    <r>
      <t>申告書に転記するために使用しますので、</t>
    </r>
    <r>
      <rPr>
        <u/>
        <sz val="11"/>
        <color rgb="FFFF0000"/>
        <rFont val="HG丸ｺﾞｼｯｸM-PRO"/>
        <family val="3"/>
        <charset val="128"/>
      </rPr>
      <t>印刷したものを提出することはできません。</t>
    </r>
    <rPh sb="0" eb="3">
      <t>シンコクショ</t>
    </rPh>
    <rPh sb="4" eb="6">
      <t>テンキ</t>
    </rPh>
    <rPh sb="11" eb="13">
      <t>シヨウ</t>
    </rPh>
    <rPh sb="19" eb="21">
      <t>インサツ</t>
    </rPh>
    <rPh sb="26" eb="28">
      <t>テイシュツ</t>
    </rPh>
    <phoneticPr fontId="2"/>
  </si>
  <si>
    <t xml:space="preserve"> い。</t>
    <phoneticPr fontId="2"/>
  </si>
  <si>
    <r>
      <t>(1) 煩雑な保険料の計算を容易に求めることができ、</t>
    </r>
    <r>
      <rPr>
        <u/>
        <sz val="11"/>
        <color indexed="8"/>
        <rFont val="HG丸ｺﾞｼｯｸM-PRO"/>
        <family val="3"/>
        <charset val="128"/>
      </rPr>
      <t>計算結果を申告書に記載できます。</t>
    </r>
    <rPh sb="4" eb="6">
      <t>ハンザツ</t>
    </rPh>
    <rPh sb="7" eb="10">
      <t>ホケンリョウ</t>
    </rPh>
    <rPh sb="11" eb="13">
      <t>ケイサン</t>
    </rPh>
    <rPh sb="14" eb="16">
      <t>ヨウイ</t>
    </rPh>
    <rPh sb="17" eb="18">
      <t>モト</t>
    </rPh>
    <rPh sb="26" eb="28">
      <t>ケイサン</t>
    </rPh>
    <rPh sb="28" eb="30">
      <t>ケッカ</t>
    </rPh>
    <rPh sb="31" eb="34">
      <t>シンコクショ</t>
    </rPh>
    <rPh sb="35" eb="37">
      <t>キサイ</t>
    </rPh>
    <phoneticPr fontId="2"/>
  </si>
  <si>
    <t>「年度更新申告書計算支援ツール（雇用保険用）」利用方法・注意事項（必ずお読みください）</t>
    <rPh sb="8" eb="10">
      <t>ケイサン</t>
    </rPh>
    <rPh sb="10" eb="12">
      <t>シエン</t>
    </rPh>
    <rPh sb="18" eb="20">
      <t>ホケン</t>
    </rPh>
    <rPh sb="20" eb="21">
      <t>ヨウ</t>
    </rPh>
    <phoneticPr fontId="2"/>
  </si>
  <si>
    <t>充当を優先（残額は還付）</t>
  </si>
  <si>
    <t>充当しない（全額を還付）</t>
  </si>
  <si>
    <t>⑰納付回数</t>
    <phoneticPr fontId="2"/>
  </si>
  <si>
    <t>期別納付額</t>
    <phoneticPr fontId="2"/>
  </si>
  <si>
    <t>概算保険料額</t>
    <phoneticPr fontId="2"/>
  </si>
  <si>
    <t>充当額</t>
    <phoneticPr fontId="2"/>
  </si>
  <si>
    <t>不足額</t>
    <phoneticPr fontId="2"/>
  </si>
  <si>
    <t>労働保険料額</t>
    <phoneticPr fontId="2"/>
  </si>
  <si>
    <t>一般拠出金</t>
    <phoneticPr fontId="2"/>
  </si>
  <si>
    <t>選択テーブル</t>
    <rPh sb="0" eb="2">
      <t>センタク</t>
    </rPh>
    <phoneticPr fontId="2"/>
  </si>
  <si>
    <t>一般拠出金</t>
    <phoneticPr fontId="2"/>
  </si>
  <si>
    <t>テーブル１&lt;　パターン３の場合　&gt;　</t>
    <rPh sb="13" eb="15">
      <t>バアイ</t>
    </rPh>
    <phoneticPr fontId="98"/>
  </si>
  <si>
    <t>金額条件　：　　</t>
    <rPh sb="0" eb="2">
      <t>キンガク</t>
    </rPh>
    <rPh sb="2" eb="4">
      <t>ジョウケン</t>
    </rPh>
    <phoneticPr fontId="98"/>
  </si>
  <si>
    <t>⑱申告済概算保険料　＞　⑩の(イ)労働保険料（確定保険料額）</t>
    <rPh sb="1" eb="3">
      <t>シンコク</t>
    </rPh>
    <rPh sb="3" eb="4">
      <t>ズ</t>
    </rPh>
    <rPh sb="6" eb="9">
      <t>ホケンリョウ</t>
    </rPh>
    <rPh sb="23" eb="25">
      <t>カクテイ</t>
    </rPh>
    <rPh sb="25" eb="28">
      <t>ホケンリョウ</t>
    </rPh>
    <rPh sb="28" eb="29">
      <t>ガク</t>
    </rPh>
    <phoneticPr fontId="98"/>
  </si>
  <si>
    <t>還付条件　：　　</t>
    <rPh sb="0" eb="2">
      <t>カンプ</t>
    </rPh>
    <rPh sb="2" eb="4">
      <t>ジョウケン</t>
    </rPh>
    <phoneticPr fontId="98"/>
  </si>
  <si>
    <t>"充当を優先（残額は還付）"</t>
    <rPh sb="1" eb="3">
      <t>ジュウトウ</t>
    </rPh>
    <rPh sb="4" eb="6">
      <t>ユウセン</t>
    </rPh>
    <rPh sb="7" eb="9">
      <t>ザンガク</t>
    </rPh>
    <rPh sb="10" eb="12">
      <t>カンプ</t>
    </rPh>
    <phoneticPr fontId="98"/>
  </si>
  <si>
    <t>充当意思　：　　</t>
    <rPh sb="0" eb="2">
      <t>ジュウトウ</t>
    </rPh>
    <rPh sb="2" eb="4">
      <t>イシ</t>
    </rPh>
    <phoneticPr fontId="98"/>
  </si>
  <si>
    <t>"１"</t>
    <phoneticPr fontId="98"/>
  </si>
  <si>
    <t>：当年度概算保険料に充当後、余りがあれば還付する。</t>
    <rPh sb="1" eb="4">
      <t>トウネンド</t>
    </rPh>
    <rPh sb="4" eb="6">
      <t>ガイサン</t>
    </rPh>
    <rPh sb="6" eb="9">
      <t>ホケンリョウ</t>
    </rPh>
    <rPh sb="10" eb="12">
      <t>ジュウトウ</t>
    </rPh>
    <rPh sb="12" eb="13">
      <t>ゴ</t>
    </rPh>
    <rPh sb="14" eb="15">
      <t>アマ</t>
    </rPh>
    <rPh sb="20" eb="22">
      <t>カンプ</t>
    </rPh>
    <phoneticPr fontId="98"/>
  </si>
  <si>
    <t>※分納する場合の充当順は以下のとおり。</t>
  </si>
  <si>
    <t>　　第1期　⇒　第2期　⇒　第3期</t>
  </si>
  <si>
    <t>２．還付請求：行わない、充当額発生、充当意思：２(一般拠出金のみに充当)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イッパン</t>
    </rPh>
    <rPh sb="27" eb="30">
      <t>キョシュツキン</t>
    </rPh>
    <rPh sb="33" eb="35">
      <t>ジュウトウ</t>
    </rPh>
    <phoneticPr fontId="2"/>
  </si>
  <si>
    <t>テーブル２&lt;　パターン４の場合　&gt;　</t>
    <phoneticPr fontId="98"/>
  </si>
  <si>
    <t>"2"</t>
    <phoneticPr fontId="98"/>
  </si>
  <si>
    <t>：一般拠出金に充当後、余りがあれば還付する。</t>
    <rPh sb="1" eb="3">
      <t>イッパン</t>
    </rPh>
    <rPh sb="3" eb="5">
      <t>キョシュツ</t>
    </rPh>
    <rPh sb="5" eb="6">
      <t>キン</t>
    </rPh>
    <rPh sb="7" eb="9">
      <t>ジュウトウ</t>
    </rPh>
    <rPh sb="9" eb="10">
      <t>ゴ</t>
    </rPh>
    <rPh sb="11" eb="12">
      <t>アマ</t>
    </rPh>
    <rPh sb="17" eb="19">
      <t>カンプ</t>
    </rPh>
    <phoneticPr fontId="98"/>
  </si>
  <si>
    <t>３．還付請求：行わない、充当額発生、充当意思：３(労働保険料及び一般拠出金に充当)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0" eb="31">
      <t>オヨ</t>
    </rPh>
    <rPh sb="32" eb="34">
      <t>イッパン</t>
    </rPh>
    <rPh sb="34" eb="37">
      <t>キョシュツキン</t>
    </rPh>
    <rPh sb="38" eb="40">
      <t>ジュウトウ</t>
    </rPh>
    <phoneticPr fontId="2"/>
  </si>
  <si>
    <t>テーブル３&lt;　パターン５の場合　＞　　</t>
    <phoneticPr fontId="98"/>
  </si>
  <si>
    <t>⑱申告済概算保険料　＞　⑩の(イ)労働保険料（確定保険料額）</t>
    <rPh sb="1" eb="3">
      <t>シンコク</t>
    </rPh>
    <rPh sb="3" eb="4">
      <t>ズ</t>
    </rPh>
    <rPh sb="6" eb="9">
      <t>ホケンリョウ</t>
    </rPh>
    <phoneticPr fontId="98"/>
  </si>
  <si>
    <t>"3"</t>
    <phoneticPr fontId="98"/>
  </si>
  <si>
    <t>：当年度概算保険料及び一般拠出金に充当後、余りがあれば還付する。</t>
    <rPh sb="1" eb="4">
      <t>トウネンド</t>
    </rPh>
    <rPh sb="4" eb="6">
      <t>ガイサン</t>
    </rPh>
    <rPh sb="6" eb="9">
      <t>ホケンリョウ</t>
    </rPh>
    <rPh sb="9" eb="10">
      <t>オヨ</t>
    </rPh>
    <rPh sb="11" eb="13">
      <t>イッパン</t>
    </rPh>
    <rPh sb="13" eb="15">
      <t>キョシュツ</t>
    </rPh>
    <rPh sb="15" eb="16">
      <t>キン</t>
    </rPh>
    <rPh sb="17" eb="19">
      <t>ジュウトウ</t>
    </rPh>
    <rPh sb="19" eb="20">
      <t>ゴ</t>
    </rPh>
    <rPh sb="21" eb="22">
      <t>アマ</t>
    </rPh>
    <rPh sb="27" eb="29">
      <t>カンプ</t>
    </rPh>
    <phoneticPr fontId="98"/>
  </si>
  <si>
    <t>※充当順は以下のとおり。</t>
    <phoneticPr fontId="98"/>
  </si>
  <si>
    <t>非分納の場合：全期　⇒一般拠出金</t>
    <phoneticPr fontId="98"/>
  </si>
  <si>
    <t>分納の場合　：第１期⇒一般拠出金⇒第２期⇒第３期</t>
    <phoneticPr fontId="98"/>
  </si>
  <si>
    <t>テーブル３&lt;　パターン２の場合　&gt;　　</t>
    <rPh sb="13" eb="15">
      <t>バアイ</t>
    </rPh>
    <phoneticPr fontId="98"/>
  </si>
  <si>
    <t>NULL</t>
    <phoneticPr fontId="98"/>
  </si>
  <si>
    <t>（１）還付請求：行わない、充当額発生、充当意思：なし</t>
    <phoneticPr fontId="2"/>
  </si>
  <si>
    <t>概算保険料額</t>
    <phoneticPr fontId="2"/>
  </si>
  <si>
    <t>テーブル４&lt;　パターン１の場合　＞</t>
    <rPh sb="13" eb="15">
      <t>バアイ</t>
    </rPh>
    <phoneticPr fontId="98"/>
  </si>
  <si>
    <t>"充当しない（全額を還付）"</t>
    <phoneticPr fontId="98"/>
  </si>
  <si>
    <t>－</t>
    <phoneticPr fontId="98"/>
  </si>
  <si>
    <t>5．⑱申告済概算保険料　≦　⑩の(イ)労働保険料（確定保険料額）</t>
    <phoneticPr fontId="98"/>
  </si>
  <si>
    <t>概算保険料額</t>
    <phoneticPr fontId="2"/>
  </si>
  <si>
    <t>不足額</t>
    <phoneticPr fontId="2"/>
  </si>
  <si>
    <t>納付額</t>
    <phoneticPr fontId="2"/>
  </si>
  <si>
    <t>テーブル５&lt;　パターン６の場合　&gt;</t>
    <rPh sb="13" eb="15">
      <t>バアイ</t>
    </rPh>
    <phoneticPr fontId="98"/>
  </si>
  <si>
    <t>⑱申告済概算保険料　≦　⑩の(イ)労働保険料（確定保険料額）</t>
    <rPh sb="1" eb="3">
      <t>シンコク</t>
    </rPh>
    <rPh sb="3" eb="4">
      <t>ズ</t>
    </rPh>
    <rPh sb="6" eb="9">
      <t>ホケンリョウ</t>
    </rPh>
    <rPh sb="23" eb="25">
      <t>カクテイ</t>
    </rPh>
    <rPh sb="25" eb="28">
      <t>ホケンリョウ</t>
    </rPh>
    <rPh sb="28" eb="29">
      <t>ガク</t>
    </rPh>
    <phoneticPr fontId="98"/>
  </si>
  <si>
    <t>－</t>
    <phoneticPr fontId="98"/>
  </si>
  <si>
    <t xml:space="preserve">(ﾎ)
</t>
    <phoneticPr fontId="2"/>
  </si>
  <si>
    <t>色のついた欄（8箇所）を入力・選択して下さい</t>
    <phoneticPr fontId="2"/>
  </si>
  <si>
    <t>充当</t>
    <rPh sb="0" eb="2">
      <t>ジュウトウ</t>
    </rPh>
    <phoneticPr fontId="2"/>
  </si>
  <si>
    <t>充当の有無：</t>
    <phoneticPr fontId="2"/>
  </si>
  <si>
    <t>○「充当しない（全額を還付）」 場合…還付請求書は、別途作成する必要があります。</t>
    <rPh sb="16" eb="18">
      <t>バアイ</t>
    </rPh>
    <rPh sb="19" eb="21">
      <t>カンプ</t>
    </rPh>
    <phoneticPr fontId="2"/>
  </si>
  <si>
    <t>○ 「充当を優先（残額は還付）」場合…充当を優先するように労働保険料充当額が自動修正されます</t>
    <rPh sb="3" eb="5">
      <t>ジュウトウ</t>
    </rPh>
    <rPh sb="6" eb="8">
      <t>ユウセン</t>
    </rPh>
    <rPh sb="9" eb="11">
      <t>ザンガク</t>
    </rPh>
    <rPh sb="12" eb="14">
      <t>カンプ</t>
    </rPh>
    <rPh sb="16" eb="18">
      <t>バアイ</t>
    </rPh>
    <rPh sb="19" eb="21">
      <t>ジュウトウ</t>
    </rPh>
    <rPh sb="22" eb="24">
      <t>ユウセン</t>
    </rPh>
    <rPh sb="29" eb="31">
      <t>ロウドウ</t>
    </rPh>
    <rPh sb="31" eb="33">
      <t>ホケン</t>
    </rPh>
    <rPh sb="33" eb="34">
      <t>リョウ</t>
    </rPh>
    <rPh sb="34" eb="36">
      <t>ジュウトウ</t>
    </rPh>
    <rPh sb="36" eb="37">
      <t>ガク</t>
    </rPh>
    <phoneticPr fontId="2"/>
  </si>
  <si>
    <t>二元（雇用）</t>
    <phoneticPr fontId="2"/>
  </si>
  <si>
    <t>※会計年度（元号：令和は9）</t>
    <rPh sb="1" eb="3">
      <t>カイケイ</t>
    </rPh>
    <rPh sb="3" eb="5">
      <t>ネンド</t>
    </rPh>
    <rPh sb="9" eb="11">
      <t>レイワ</t>
    </rPh>
    <phoneticPr fontId="2"/>
  </si>
  <si>
    <t>※収納年月日（元号：令和は9）</t>
    <rPh sb="1" eb="3">
      <t>シュウノウ</t>
    </rPh>
    <rPh sb="3" eb="6">
      <t>ネンガッピ</t>
    </rPh>
    <phoneticPr fontId="2"/>
  </si>
  <si>
    <t>　希望する処理を選択してください。</t>
    <phoneticPr fontId="106"/>
  </si>
  <si>
    <t>　選択してください。</t>
    <phoneticPr fontId="106"/>
  </si>
  <si>
    <t>　※上記処理の結果、最終的に還付額が生じた際は、別途、「還付請求書」を作成の上、ご提出いただく必要</t>
    <rPh sb="2" eb="4">
      <t>ジョウキ</t>
    </rPh>
    <rPh sb="4" eb="6">
      <t>ショリ</t>
    </rPh>
    <rPh sb="7" eb="9">
      <t>ケッカ</t>
    </rPh>
    <rPh sb="10" eb="13">
      <t>サイシュウテキ</t>
    </rPh>
    <rPh sb="14" eb="16">
      <t>カンプ</t>
    </rPh>
    <rPh sb="16" eb="17">
      <t>ガク</t>
    </rPh>
    <rPh sb="18" eb="19">
      <t>ショウ</t>
    </rPh>
    <rPh sb="21" eb="22">
      <t>サイ</t>
    </rPh>
    <rPh sb="24" eb="26">
      <t>ベット</t>
    </rPh>
    <rPh sb="28" eb="30">
      <t>カンプ</t>
    </rPh>
    <rPh sb="30" eb="33">
      <t>セイキュウショ</t>
    </rPh>
    <rPh sb="35" eb="37">
      <t>サクセイ</t>
    </rPh>
    <rPh sb="38" eb="39">
      <t>ウエ</t>
    </rPh>
    <rPh sb="41" eb="43">
      <t>テイシュツ</t>
    </rPh>
    <rPh sb="47" eb="49">
      <t>ヒツヨウ</t>
    </rPh>
    <phoneticPr fontId="106"/>
  </si>
  <si>
    <t>　があります。</t>
    <phoneticPr fontId="106"/>
  </si>
  <si>
    <t>　は空欄のままとしてください。</t>
    <phoneticPr fontId="106"/>
  </si>
  <si>
    <t>色となります。</t>
  </si>
  <si>
    <t xml:space="preserve">なお、⑤及び⑥欄については、①～④の入力結果により、入力が必要となった場合にのみ         </t>
    <phoneticPr fontId="106"/>
  </si>
  <si>
    <t>　また、⑤欄について、「充当を優先（残額は還付）」を選択した場合は、⑥欄のプルダウンから希望する処理を</t>
    <rPh sb="5" eb="6">
      <t>ラン</t>
    </rPh>
    <rPh sb="12" eb="14">
      <t>ジュウトウ</t>
    </rPh>
    <rPh sb="15" eb="17">
      <t>ユウセン</t>
    </rPh>
    <rPh sb="18" eb="20">
      <t>ザンガク</t>
    </rPh>
    <rPh sb="21" eb="23">
      <t>カンプ</t>
    </rPh>
    <rPh sb="26" eb="28">
      <t>センタク</t>
    </rPh>
    <rPh sb="30" eb="32">
      <t>バアイ</t>
    </rPh>
    <rPh sb="35" eb="36">
      <t>ラン</t>
    </rPh>
    <rPh sb="44" eb="46">
      <t>キボウ</t>
    </rPh>
    <rPh sb="48" eb="50">
      <t>ショリ</t>
    </rPh>
    <phoneticPr fontId="106"/>
  </si>
  <si>
    <t>　なお、⑤欄について、「充当しない（全額を還付）」を選択した場合は、⑥欄は空欄のままとしてください。</t>
    <rPh sb="5" eb="6">
      <t>ラン</t>
    </rPh>
    <rPh sb="12" eb="14">
      <t>ジュウトウ</t>
    </rPh>
    <rPh sb="18" eb="20">
      <t>ゼンガク</t>
    </rPh>
    <rPh sb="21" eb="23">
      <t>カンプ</t>
    </rPh>
    <rPh sb="26" eb="28">
      <t>センタク</t>
    </rPh>
    <rPh sb="30" eb="32">
      <t>バアイ</t>
    </rPh>
    <rPh sb="35" eb="36">
      <t>ラン</t>
    </rPh>
    <rPh sb="37" eb="39">
      <t>クウラン</t>
    </rPh>
    <phoneticPr fontId="106"/>
  </si>
  <si>
    <r>
      <t>　・③</t>
    </r>
    <r>
      <rPr>
        <b/>
        <u/>
        <sz val="15"/>
        <rFont val="ＭＳ Ｐ明朝"/>
        <family val="1"/>
        <charset val="128"/>
      </rPr>
      <t>欄に入力した額が確定労働保険料（申告書の⑩の（イ）欄）の額と同額又は下回る場合</t>
    </r>
    <r>
      <rPr>
        <b/>
        <sz val="15"/>
        <rFont val="ＭＳ Ｐ明朝"/>
        <family val="1"/>
        <charset val="128"/>
      </rPr>
      <t>は、⑤欄及び⑥欄</t>
    </r>
    <rPh sb="46" eb="47">
      <t>オヨ</t>
    </rPh>
    <rPh sb="49" eb="50">
      <t>ラン</t>
    </rPh>
    <phoneticPr fontId="106"/>
  </si>
  <si>
    <r>
      <t>　・</t>
    </r>
    <r>
      <rPr>
        <b/>
        <u/>
        <sz val="15"/>
        <rFont val="ＭＳ Ｐ明朝"/>
        <family val="1"/>
        <charset val="128"/>
      </rPr>
      <t>③欄に入力した額が確定労働保険料（申告書の⑩の（イ）欄）の額を上回る場合</t>
    </r>
    <r>
      <rPr>
        <b/>
        <sz val="15"/>
        <rFont val="ＭＳ Ｐ明朝"/>
        <family val="1"/>
        <charset val="128"/>
      </rPr>
      <t>は、⑤欄のプルダウンから</t>
    </r>
    <rPh sb="3" eb="4">
      <t>ラン</t>
    </rPh>
    <rPh sb="5" eb="7">
      <t>ニュウリョク</t>
    </rPh>
    <rPh sb="9" eb="10">
      <t>ガク</t>
    </rPh>
    <rPh sb="11" eb="13">
      <t>カクテイ</t>
    </rPh>
    <rPh sb="13" eb="15">
      <t>ロウドウ</t>
    </rPh>
    <rPh sb="15" eb="17">
      <t>ホケン</t>
    </rPh>
    <rPh sb="17" eb="18">
      <t>リョウ</t>
    </rPh>
    <rPh sb="19" eb="22">
      <t>シンコクショ</t>
    </rPh>
    <rPh sb="28" eb="29">
      <t>ラン</t>
    </rPh>
    <rPh sb="31" eb="32">
      <t>ガク</t>
    </rPh>
    <rPh sb="33" eb="35">
      <t>ウワマワ</t>
    </rPh>
    <rPh sb="36" eb="38">
      <t>バアイ</t>
    </rPh>
    <rPh sb="41" eb="42">
      <t>ラン</t>
    </rPh>
    <phoneticPr fontId="106"/>
  </si>
  <si>
    <t>　・まず、①～④欄について、お手元の年度更新申告書等を参考に入力してください。</t>
    <rPh sb="8" eb="9">
      <t>ラン</t>
    </rPh>
    <rPh sb="15" eb="17">
      <t>テモト</t>
    </rPh>
    <rPh sb="18" eb="25">
      <t>ネンドコウシンシンコクショ</t>
    </rPh>
    <rPh sb="25" eb="26">
      <t>トウ</t>
    </rPh>
    <rPh sb="27" eb="29">
      <t>サンコウ</t>
    </rPh>
    <rPh sb="30" eb="32">
      <t>ニュウリョク</t>
    </rPh>
    <phoneticPr fontId="106"/>
  </si>
  <si>
    <r>
      <t>　・次に、</t>
    </r>
    <r>
      <rPr>
        <b/>
        <u/>
        <sz val="15"/>
        <rFont val="ＭＳ Ｐ明朝"/>
        <family val="1"/>
        <charset val="128"/>
      </rPr>
      <t>概算労働保険料（申告書の⑭の（イ）欄）の額が20万円以上の場合</t>
    </r>
    <r>
      <rPr>
        <b/>
        <sz val="15"/>
        <rFont val="ＭＳ Ｐ明朝"/>
        <family val="1"/>
        <charset val="128"/>
      </rPr>
      <t>は3回の分納（延納）が可能です</t>
    </r>
    <rPh sb="2" eb="3">
      <t>ツギ</t>
    </rPh>
    <rPh sb="5" eb="7">
      <t>ガイサン</t>
    </rPh>
    <rPh sb="7" eb="9">
      <t>ロウドウ</t>
    </rPh>
    <rPh sb="9" eb="12">
      <t>ホケンリョウ</t>
    </rPh>
    <rPh sb="13" eb="16">
      <t>シンコクショ</t>
    </rPh>
    <rPh sb="22" eb="23">
      <t>ラン</t>
    </rPh>
    <rPh sb="25" eb="26">
      <t>ガク</t>
    </rPh>
    <rPh sb="29" eb="31">
      <t>マンエン</t>
    </rPh>
    <rPh sb="31" eb="33">
      <t>イジョウ</t>
    </rPh>
    <rPh sb="34" eb="36">
      <t>バアイ</t>
    </rPh>
    <phoneticPr fontId="106"/>
  </si>
  <si>
    <t>　ので、分納を希望する場合は④欄について「３」を入力してください。</t>
    <phoneticPr fontId="106"/>
  </si>
  <si>
    <t>還付請求</t>
    <phoneticPr fontId="2"/>
  </si>
  <si>
    <t>充当を優先（残額は還付）</t>
    <rPh sb="0" eb="2">
      <t>ジュウトウ</t>
    </rPh>
    <rPh sb="3" eb="5">
      <t>ユウセン</t>
    </rPh>
    <rPh sb="6" eb="8">
      <t>ザンガク</t>
    </rPh>
    <rPh sb="9" eb="11">
      <t>カンプ</t>
    </rPh>
    <phoneticPr fontId="2"/>
  </si>
  <si>
    <t>還付（旧）</t>
    <rPh sb="0" eb="2">
      <t>カンプ</t>
    </rPh>
    <rPh sb="3" eb="4">
      <t>キュウ</t>
    </rPh>
    <phoneticPr fontId="2"/>
  </si>
  <si>
    <t>行わない</t>
    <rPh sb="0" eb="1">
      <t>オコナ</t>
    </rPh>
    <phoneticPr fontId="2"/>
  </si>
  <si>
    <t>行う</t>
    <rPh sb="0" eb="1">
      <t>オコナ</t>
    </rPh>
    <phoneticPr fontId="2"/>
  </si>
  <si>
    <t>充当しない（全額を還付）</t>
    <rPh sb="0" eb="2">
      <t>ジュウトウ</t>
    </rPh>
    <rPh sb="6" eb="8">
      <t>ゼンガク</t>
    </rPh>
    <rPh sb="9" eb="11">
      <t>カンプ</t>
    </rPh>
    <phoneticPr fontId="2"/>
  </si>
  <si>
    <t>②増加年月日（元号：令和は９）</t>
    <rPh sb="1" eb="3">
      <t>ゾウカ</t>
    </rPh>
    <rPh sb="3" eb="6">
      <t>ネンガッピ</t>
    </rPh>
    <rPh sb="7" eb="9">
      <t>ゲンゴウ</t>
    </rPh>
    <rPh sb="10" eb="12">
      <t>レイワ</t>
    </rPh>
    <phoneticPr fontId="2"/>
  </si>
  <si>
    <t>③事業廃止等年月日（元号：令和は９）</t>
    <rPh sb="1" eb="3">
      <t>ジギョウ</t>
    </rPh>
    <rPh sb="3" eb="5">
      <t>ハイシ</t>
    </rPh>
    <rPh sb="5" eb="6">
      <t>トウ</t>
    </rPh>
    <rPh sb="13" eb="15">
      <t>レイワ</t>
    </rPh>
    <phoneticPr fontId="2"/>
  </si>
  <si>
    <t>(2)増加年月日（元号：令和は９）</t>
    <rPh sb="12" eb="14">
      <t>レイワ</t>
    </rPh>
    <phoneticPr fontId="2"/>
  </si>
  <si>
    <t>(3)事業廃止等年月日（元号：令和は９）</t>
    <rPh sb="3" eb="5">
      <t>ジギョウ</t>
    </rPh>
    <rPh sb="5" eb="7">
      <t>ハイシ</t>
    </rPh>
    <rPh sb="7" eb="8">
      <t>トウ</t>
    </rPh>
    <rPh sb="15" eb="17">
      <t>レイワ</t>
    </rPh>
    <phoneticPr fontId="2"/>
  </si>
  <si>
    <t>(1)充当の有無について</t>
    <rPh sb="3" eb="5">
      <t>ジュウトウ</t>
    </rPh>
    <rPh sb="6" eb="8">
      <t>ウム</t>
    </rPh>
    <phoneticPr fontId="2"/>
  </si>
  <si>
    <t>申告済概算保険料額が確定保険料額よりも大きくなる場合に充当を行うかどうか選択します。</t>
    <rPh sb="0" eb="2">
      <t>シンコク</t>
    </rPh>
    <rPh sb="2" eb="3">
      <t>ス</t>
    </rPh>
    <rPh sb="3" eb="5">
      <t>ガイサン</t>
    </rPh>
    <rPh sb="5" eb="7">
      <t>ホケン</t>
    </rPh>
    <rPh sb="7" eb="8">
      <t>リョウ</t>
    </rPh>
    <rPh sb="8" eb="9">
      <t>ガク</t>
    </rPh>
    <rPh sb="10" eb="12">
      <t>カクテイ</t>
    </rPh>
    <rPh sb="12" eb="15">
      <t>ホケンリョウ</t>
    </rPh>
    <rPh sb="15" eb="16">
      <t>ガク</t>
    </rPh>
    <rPh sb="19" eb="20">
      <t>オオ</t>
    </rPh>
    <rPh sb="24" eb="26">
      <t>バアイ</t>
    </rPh>
    <rPh sb="27" eb="29">
      <t>ジュウトウ</t>
    </rPh>
    <rPh sb="30" eb="31">
      <t>オコナ</t>
    </rPh>
    <phoneticPr fontId="2"/>
  </si>
  <si>
    <t>し」（タブ）をクリックして行ってください。</t>
    <phoneticPr fontId="2"/>
  </si>
  <si>
    <t>雇用保険分</t>
    <phoneticPr fontId="2"/>
  </si>
  <si>
    <t>雇用保険分</t>
    <phoneticPr fontId="2"/>
  </si>
  <si>
    <t>雇用保険分</t>
    <phoneticPr fontId="2"/>
  </si>
  <si>
    <t>雇用保険分</t>
    <phoneticPr fontId="2"/>
  </si>
  <si>
    <t>概算・増加概算
保険料算定内訳</t>
    <rPh sb="0" eb="2">
      <t>ガイサン</t>
    </rPh>
    <rPh sb="3" eb="5">
      <t>ゾウカ</t>
    </rPh>
    <rPh sb="5" eb="7">
      <t>ガイサン</t>
    </rPh>
    <rPh sb="8" eb="11">
      <t>ホケンリョウ</t>
    </rPh>
    <rPh sb="11" eb="13">
      <t>サンテイ</t>
    </rPh>
    <rPh sb="13" eb="15">
      <t>ウチワケ</t>
    </rPh>
    <phoneticPr fontId="2"/>
  </si>
  <si>
    <t>(ﾘ)労働保険料充当額
(⑳の(ｲ)－ 22 の(ﾛ))</t>
    <phoneticPr fontId="2"/>
  </si>
  <si>
    <t xml:space="preserve"> 千円</t>
    <phoneticPr fontId="2"/>
  </si>
  <si>
    <t>円</t>
    <phoneticPr fontId="2"/>
  </si>
  <si>
    <t>(5) 労働保険料等の納付が猶予されている場合の記載方法については管轄の都道府県労働局に</t>
    <phoneticPr fontId="2"/>
  </si>
  <si>
    <t>お問い合わせください。</t>
    <phoneticPr fontId="2"/>
  </si>
  <si>
    <t>○「⑧保険料・拠出金算定基礎額」（項１８）</t>
    <rPh sb="3" eb="6">
      <t>ホケンリョウ</t>
    </rPh>
    <rPh sb="7" eb="10">
      <t>キョシュツキン</t>
    </rPh>
    <rPh sb="10" eb="12">
      <t>サンテイ</t>
    </rPh>
    <rPh sb="12" eb="14">
      <t>キソ</t>
    </rPh>
    <rPh sb="14" eb="15">
      <t>ガク</t>
    </rPh>
    <rPh sb="17" eb="18">
      <t>コウ</t>
    </rPh>
    <phoneticPr fontId="2"/>
  </si>
  <si>
    <t>○「⑨保険料（イ）」</t>
    <rPh sb="3" eb="6">
      <t>ホケンリョウ</t>
    </rPh>
    <phoneticPr fontId="2"/>
  </si>
  <si>
    <t>○「⑩確定保険料・一般拠出金額」（項１２、１９）</t>
    <rPh sb="3" eb="5">
      <t>カクテイ</t>
    </rPh>
    <rPh sb="5" eb="8">
      <t>ホケンリョウ</t>
    </rPh>
    <rPh sb="9" eb="11">
      <t>イッパン</t>
    </rPh>
    <rPh sb="11" eb="14">
      <t>キョシュツキン</t>
    </rPh>
    <rPh sb="14" eb="15">
      <t>ガク</t>
    </rPh>
    <rPh sb="17" eb="18">
      <t>コウ</t>
    </rPh>
    <phoneticPr fontId="2"/>
  </si>
  <si>
    <t>○「⑫保険料算定基礎額の見込額」（項２６）</t>
    <rPh sb="3" eb="6">
      <t>ホケンリョウ</t>
    </rPh>
    <rPh sb="6" eb="8">
      <t>サンテイ</t>
    </rPh>
    <rPh sb="8" eb="10">
      <t>キソ</t>
    </rPh>
    <rPh sb="10" eb="11">
      <t>ガク</t>
    </rPh>
    <rPh sb="12" eb="14">
      <t>ミコ</t>
    </rPh>
    <rPh sb="14" eb="15">
      <t>ガク</t>
    </rPh>
    <rPh sb="17" eb="18">
      <t>コウ</t>
    </rPh>
    <phoneticPr fontId="2"/>
  </si>
  <si>
    <t>(7)申告書への転記</t>
    <rPh sb="3" eb="6">
      <t>シンコクショ</t>
    </rPh>
    <rPh sb="8" eb="10">
      <t>テンキ</t>
    </rPh>
    <phoneticPr fontId="2"/>
  </si>
  <si>
    <t>領　収　日　付　等</t>
    <rPh sb="0" eb="1">
      <t>リョウ</t>
    </rPh>
    <rPh sb="2" eb="3">
      <t>オサム</t>
    </rPh>
    <rPh sb="4" eb="5">
      <t>ヒ</t>
    </rPh>
    <rPh sb="6" eb="7">
      <t>ツ</t>
    </rPh>
    <rPh sb="8" eb="9">
      <t>ナド</t>
    </rPh>
    <phoneticPr fontId="2"/>
  </si>
  <si>
    <r>
      <t>概算・増加概算</t>
    </r>
    <r>
      <rPr>
        <sz val="8"/>
        <color indexed="14"/>
        <rFont val="ＭＳ Ｐ明朝"/>
        <family val="1"/>
        <charset val="128"/>
      </rPr>
      <t>保険料算定内訳</t>
    </r>
    <rPh sb="0" eb="2">
      <t>ガイサン</t>
    </rPh>
    <rPh sb="7" eb="9">
      <t>ホケン</t>
    </rPh>
    <rPh sb="9" eb="10">
      <t>リョウ</t>
    </rPh>
    <rPh sb="10" eb="12">
      <t>サンテイ</t>
    </rPh>
    <rPh sb="12" eb="14">
      <t>ウチワケ</t>
    </rPh>
    <phoneticPr fontId="2"/>
  </si>
  <si>
    <t>済法一般拠出金申告書」（以下「申告書」といいます。）の計算を行う際の参考となるよう、作成された</t>
    <rPh sb="30" eb="31">
      <t>オコナ</t>
    </rPh>
    <rPh sb="32" eb="33">
      <t>サイ</t>
    </rPh>
    <rPh sb="34" eb="36">
      <t>サンコウ</t>
    </rPh>
    <rPh sb="42" eb="44">
      <t>サクセイ</t>
    </rPh>
    <phoneticPr fontId="2"/>
  </si>
  <si>
    <t>(4) 年度途中（５月以降）に保険関係が成立した事業</t>
    <phoneticPr fontId="2"/>
  </si>
  <si>
    <t>(5) 保険料・拠出金算定基礎額が一千億円以上の場合</t>
    <rPh sb="4" eb="7">
      <t>ホケンリョウ</t>
    </rPh>
    <rPh sb="8" eb="11">
      <t>キョシュツキン</t>
    </rPh>
    <rPh sb="11" eb="13">
      <t>サンテイ</t>
    </rPh>
    <rPh sb="13" eb="15">
      <t>キソ</t>
    </rPh>
    <rPh sb="15" eb="16">
      <t>ガク</t>
    </rPh>
    <rPh sb="17" eb="19">
      <t>イッセン</t>
    </rPh>
    <rPh sb="19" eb="20">
      <t>オク</t>
    </rPh>
    <rPh sb="20" eb="21">
      <t>エン</t>
    </rPh>
    <rPh sb="21" eb="23">
      <t>イジョウ</t>
    </rPh>
    <rPh sb="24" eb="26">
      <t>バアイ</t>
    </rPh>
    <phoneticPr fontId="2"/>
  </si>
  <si>
    <t>　これらについて同意されない場合はご使用をお断りします。</t>
    <phoneticPr fontId="2"/>
  </si>
  <si>
    <t>(1) 本ツールは、フリーウェアです。自由にご使用いただいて差し支えありませんが、</t>
    <rPh sb="30" eb="31">
      <t>サ</t>
    </rPh>
    <rPh sb="32" eb="33">
      <t>ツカ</t>
    </rPh>
    <phoneticPr fontId="2"/>
  </si>
  <si>
    <t>個別のご相談には応じられません。</t>
    <phoneticPr fontId="2"/>
  </si>
  <si>
    <t>本ツールの使用方法、注意事項等について記載しています（このシートです）。</t>
    <rPh sb="0" eb="1">
      <t>ホン</t>
    </rPh>
    <rPh sb="5" eb="7">
      <t>シヨウ</t>
    </rPh>
    <rPh sb="7" eb="9">
      <t>ホウホウ</t>
    </rPh>
    <rPh sb="10" eb="12">
      <t>チュウイ</t>
    </rPh>
    <rPh sb="12" eb="14">
      <t>ジコウ</t>
    </rPh>
    <rPh sb="14" eb="15">
      <t>トウ</t>
    </rPh>
    <rPh sb="19" eb="21">
      <t>キサイ</t>
    </rPh>
    <phoneticPr fontId="2"/>
  </si>
  <si>
    <r>
      <t>⑦　申告・納付期限</t>
    </r>
    <r>
      <rPr>
        <sz val="11"/>
        <color indexed="10"/>
        <rFont val="HG丸ｺﾞｼｯｸM-PRO"/>
        <family val="3"/>
        <charset val="128"/>
      </rPr>
      <t>（６月１日～７月１０日）</t>
    </r>
    <r>
      <rPr>
        <sz val="11"/>
        <rFont val="HG丸ｺﾞｼｯｸM-PRO"/>
        <family val="3"/>
        <charset val="128"/>
      </rPr>
      <t>までに、申告書の２枚目と３枚目の上部を切り離し、</t>
    </r>
    <rPh sb="2" eb="4">
      <t>シンコク</t>
    </rPh>
    <rPh sb="5" eb="7">
      <t>ノウフ</t>
    </rPh>
    <rPh sb="7" eb="9">
      <t>キゲン</t>
    </rPh>
    <rPh sb="11" eb="12">
      <t>ガツ</t>
    </rPh>
    <rPh sb="13" eb="14">
      <t>ヒ</t>
    </rPh>
    <rPh sb="16" eb="17">
      <t>ガツ</t>
    </rPh>
    <rPh sb="19" eb="20">
      <t>ニチ</t>
    </rPh>
    <phoneticPr fontId="2"/>
  </si>
  <si>
    <t>保険料・拠出金を添えて、金融機関（一部を除く全国の銀行、信用金庫や郵便局）、管轄の</t>
    <rPh sb="4" eb="7">
      <t>キョシュツキン</t>
    </rPh>
    <phoneticPr fontId="2"/>
  </si>
  <si>
    <t>都道府県労働局、労働基準監督署のいずれかに提出する。</t>
    <phoneticPr fontId="2"/>
  </si>
  <si>
    <r>
      <t>⑥ 「申告書記入イメージ」</t>
    </r>
    <r>
      <rPr>
        <u/>
        <sz val="11"/>
        <color indexed="10"/>
        <rFont val="HG丸ｺﾞｼｯｸM-PRO"/>
        <family val="3"/>
        <charset val="128"/>
      </rPr>
      <t>（赤色のタブ）</t>
    </r>
    <r>
      <rPr>
        <sz val="11"/>
        <rFont val="HG丸ｺﾞｼｯｸM-PRO"/>
        <family val="3"/>
        <charset val="128"/>
      </rPr>
      <t>に表示された数字（「０」が表示されている場合は</t>
    </r>
    <rPh sb="26" eb="28">
      <t>スウジ</t>
    </rPh>
    <rPh sb="33" eb="35">
      <t>ヒョウジ</t>
    </rPh>
    <rPh sb="40" eb="42">
      <t>バアイ</t>
    </rPh>
    <phoneticPr fontId="2"/>
  </si>
  <si>
    <t>「０」も含む）を申告書原本に記載する又は電子申請画面に入力する。</t>
    <rPh sb="18" eb="19">
      <t>マタ</t>
    </rPh>
    <rPh sb="20" eb="22">
      <t>デンシ</t>
    </rPh>
    <rPh sb="22" eb="24">
      <t>シンセイ</t>
    </rPh>
    <rPh sb="24" eb="26">
      <t>ガメン</t>
    </rPh>
    <rPh sb="27" eb="29">
      <t>ニュウリョク</t>
    </rPh>
    <phoneticPr fontId="2"/>
  </si>
  <si>
    <t>　該当する欄の賃金締切日ごとの人数、賃金総額を各月ごとに集計して入力していきます。</t>
    <rPh sb="1" eb="3">
      <t>ガイトウ</t>
    </rPh>
    <rPh sb="5" eb="6">
      <t>ラン</t>
    </rPh>
    <phoneticPr fontId="2"/>
  </si>
  <si>
    <t>※　還付請求書は、厚生労働省ホームページからダウンロードできるほか、最寄りの</t>
    <phoneticPr fontId="2"/>
  </si>
  <si>
    <t>　都道府県労働局、労働基準監督署にありますので、別途ご記入の上、ご提出ください。</t>
    <rPh sb="1" eb="5">
      <t>トドウフケン</t>
    </rPh>
    <phoneticPr fontId="2"/>
  </si>
  <si>
    <t>　雇用保険の昨年４月から本年３月までの１か月平均使用労働者数が表示されます。</t>
    <rPh sb="1" eb="3">
      <t>コヨウ</t>
    </rPh>
    <rPh sb="3" eb="5">
      <t>ホケン</t>
    </rPh>
    <rPh sb="21" eb="22">
      <t>ゲツ</t>
    </rPh>
    <rPh sb="22" eb="24">
      <t>ヘイキン</t>
    </rPh>
    <rPh sb="24" eb="26">
      <t>シヨウ</t>
    </rPh>
    <rPh sb="26" eb="29">
      <t>ロウドウシャ</t>
    </rPh>
    <rPh sb="29" eb="30">
      <t>スウ</t>
    </rPh>
    <rPh sb="31" eb="33">
      <t>ヒョウジ</t>
    </rPh>
    <phoneticPr fontId="2"/>
  </si>
  <si>
    <t>異なる額による計算はできません）。</t>
    <rPh sb="0" eb="1">
      <t>コト</t>
    </rPh>
    <rPh sb="3" eb="4">
      <t>ガク</t>
    </rPh>
    <rPh sb="7" eb="9">
      <t>ケイサン</t>
    </rPh>
    <phoneticPr fontId="2"/>
  </si>
  <si>
    <r>
      <t>　</t>
    </r>
    <r>
      <rPr>
        <sz val="11"/>
        <color indexed="10"/>
        <rFont val="HG丸ｺﾞｼｯｸM-PRO"/>
        <family val="3"/>
        <charset val="128"/>
      </rPr>
      <t>確定保険料の算定基礎となる賃金総額が表示されます（確定保険料算定基礎額と</t>
    </r>
    <rPh sb="1" eb="3">
      <t>カクテイ</t>
    </rPh>
    <rPh sb="3" eb="6">
      <t>ホケンリョウ</t>
    </rPh>
    <rPh sb="7" eb="9">
      <t>サンテイ</t>
    </rPh>
    <rPh sb="9" eb="11">
      <t>キソ</t>
    </rPh>
    <rPh sb="14" eb="16">
      <t>チンギン</t>
    </rPh>
    <rPh sb="16" eb="18">
      <t>ソウガク</t>
    </rPh>
    <rPh sb="19" eb="21">
      <t>ヒョウジ</t>
    </rPh>
    <rPh sb="26" eb="28">
      <t>カクテイ</t>
    </rPh>
    <rPh sb="28" eb="31">
      <t>ホケンリョウ</t>
    </rPh>
    <rPh sb="31" eb="33">
      <t>サンテイ</t>
    </rPh>
    <rPh sb="33" eb="36">
      <t>キソガク</t>
    </rPh>
    <phoneticPr fontId="2"/>
  </si>
  <si>
    <t>　の場合は、申告書作成画面に入力してください）。申告書下段の「領収済通知書」（納付書）にも</t>
    <rPh sb="24" eb="27">
      <t>シンコクショ</t>
    </rPh>
    <rPh sb="27" eb="29">
      <t>カダン</t>
    </rPh>
    <rPh sb="31" eb="33">
      <t>リョウシュウ</t>
    </rPh>
    <rPh sb="33" eb="34">
      <t>ズミ</t>
    </rPh>
    <rPh sb="34" eb="37">
      <t>ツウチショ</t>
    </rPh>
    <rPh sb="39" eb="42">
      <t>ノウフショ</t>
    </rPh>
    <phoneticPr fontId="2"/>
  </si>
  <si>
    <r>
      <t>　申告書への記入が終わりましたら、納付期限</t>
    </r>
    <r>
      <rPr>
        <sz val="11"/>
        <color indexed="10"/>
        <rFont val="HG丸ｺﾞｼｯｸM-PRO"/>
        <family val="3"/>
        <charset val="128"/>
      </rPr>
      <t>（６月１日～７月１０日）</t>
    </r>
    <r>
      <rPr>
        <sz val="11"/>
        <rFont val="HG丸ｺﾞｼｯｸM-PRO"/>
        <family val="3"/>
        <charset val="128"/>
      </rPr>
      <t>までに申告書の２枚目と</t>
    </r>
    <rPh sb="1" eb="4">
      <t>シンコクショ</t>
    </rPh>
    <rPh sb="6" eb="8">
      <t>キニュウ</t>
    </rPh>
    <rPh sb="9" eb="10">
      <t>オ</t>
    </rPh>
    <rPh sb="23" eb="24">
      <t>ツキ</t>
    </rPh>
    <rPh sb="25" eb="26">
      <t>ニチ</t>
    </rPh>
    <rPh sb="28" eb="29">
      <t>ガツ</t>
    </rPh>
    <rPh sb="31" eb="32">
      <t>ニチ</t>
    </rPh>
    <phoneticPr fontId="2"/>
  </si>
  <si>
    <t>３枚目の上部を切り離し、保険料・拠出金を添えて、金融機関（一部を除く全国の銀行、信用金庫</t>
    <rPh sb="16" eb="19">
      <t>キョシュツキン</t>
    </rPh>
    <phoneticPr fontId="2"/>
  </si>
  <si>
    <t>や郵便局）、管轄の都道府県労働局、労働基準監督署のいずれかに提出してください（申告書の２</t>
    <rPh sb="6" eb="8">
      <t>カンカツ</t>
    </rPh>
    <phoneticPr fontId="2"/>
  </si>
  <si>
    <t>枚目、３枚目は事業主控ですので、保管しておいてください。）。</t>
    <phoneticPr fontId="2"/>
  </si>
  <si>
    <t>色のついた欄（①～⑥の６箇所）について、以下の順番等で入力してください。</t>
    <rPh sb="12" eb="14">
      <t>カショ</t>
    </rPh>
    <rPh sb="20" eb="22">
      <t>イカ</t>
    </rPh>
    <rPh sb="23" eb="25">
      <t>ジュンバン</t>
    </rPh>
    <rPh sb="25" eb="26">
      <t>トウ</t>
    </rPh>
    <rPh sb="27" eb="29">
      <t>ニュウリョク</t>
    </rPh>
    <phoneticPr fontId="2"/>
  </si>
  <si>
    <r>
      <t>領 収 済 通 知 書</t>
    </r>
    <r>
      <rPr>
        <sz val="20"/>
        <color rgb="FFFF00FF"/>
        <rFont val="HGｺﾞｼｯｸE"/>
        <family val="3"/>
        <charset val="128"/>
      </rPr>
      <t xml:space="preserve"> </t>
    </r>
    <r>
      <rPr>
        <sz val="20"/>
        <color rgb="FFFF00FF"/>
        <rFont val="ＭＳ 明朝"/>
        <family val="1"/>
        <charset val="128"/>
      </rPr>
      <t>㊞</t>
    </r>
    <rPh sb="0" eb="1">
      <t>リョウ</t>
    </rPh>
    <rPh sb="2" eb="3">
      <t>オサム</t>
    </rPh>
    <rPh sb="4" eb="5">
      <t>ズ</t>
    </rPh>
    <rPh sb="6" eb="7">
      <t>ツウ</t>
    </rPh>
    <rPh sb="8" eb="9">
      <t>チ</t>
    </rPh>
    <rPh sb="10" eb="11">
      <t>ショ</t>
    </rPh>
    <phoneticPr fontId="2"/>
  </si>
  <si>
    <t>***.**</t>
    <phoneticPr fontId="2"/>
  </si>
  <si>
    <t>　ことができます。</t>
    <phoneticPr fontId="2"/>
  </si>
  <si>
    <t>　クリックすることで表示される▼をクリックして表示される雇用保険率からも選択する</t>
    <rPh sb="28" eb="30">
      <t>コヨウ</t>
    </rPh>
    <rPh sb="30" eb="32">
      <t>ホケン</t>
    </rPh>
    <rPh sb="32" eb="33">
      <t>リツ</t>
    </rPh>
    <phoneticPr fontId="2"/>
  </si>
  <si>
    <t>・「⑨保険料・一般拠出金率」の（ホ）及び「⑬保険料率」の（ホ）については、この欄を</t>
    <rPh sb="7" eb="9">
      <t>イッパン</t>
    </rPh>
    <rPh sb="18" eb="19">
      <t>オヨ</t>
    </rPh>
    <rPh sb="39" eb="40">
      <t>ラン</t>
    </rPh>
    <phoneticPr fontId="2"/>
  </si>
  <si>
    <t>(6) 還付金のうち、１部の任意の金額についてのみ充当を行う場合</t>
    <phoneticPr fontId="2"/>
  </si>
  <si>
    <t>(7) 概算保険料の「賃金総額の見込額」が確定保険料の2倍を上まわる又は2分の1を下まわる場合</t>
    <rPh sb="4" eb="6">
      <t>ガイサン</t>
    </rPh>
    <rPh sb="6" eb="9">
      <t>ホケンリョウ</t>
    </rPh>
    <rPh sb="11" eb="13">
      <t>チンギン</t>
    </rPh>
    <rPh sb="13" eb="15">
      <t>ソウガク</t>
    </rPh>
    <rPh sb="16" eb="19">
      <t>ミコミガク</t>
    </rPh>
    <rPh sb="21" eb="23">
      <t>カクテイ</t>
    </rPh>
    <rPh sb="23" eb="26">
      <t>ホケンリョウ</t>
    </rPh>
    <rPh sb="28" eb="29">
      <t>バイ</t>
    </rPh>
    <rPh sb="30" eb="31">
      <t>ウワ</t>
    </rPh>
    <rPh sb="34" eb="35">
      <t>マタ</t>
    </rPh>
    <rPh sb="37" eb="38">
      <t>ブン</t>
    </rPh>
    <rPh sb="41" eb="42">
      <t>シタ</t>
    </rPh>
    <rPh sb="45" eb="47">
      <t>バアイ</t>
    </rPh>
    <phoneticPr fontId="2"/>
  </si>
  <si>
    <t>⑬ 保 険 料 率</t>
    <rPh sb="2" eb="3">
      <t>タモツ</t>
    </rPh>
    <rPh sb="4" eb="5">
      <t>ケン</t>
    </rPh>
    <rPh sb="6" eb="7">
      <t>リョウ</t>
    </rPh>
    <rPh sb="8" eb="9">
      <t>リツ</t>
    </rPh>
    <phoneticPr fontId="2"/>
  </si>
  <si>
    <t>収納機関番号</t>
    <rPh sb="0" eb="2">
      <t>シュウノウ</t>
    </rPh>
    <rPh sb="2" eb="4">
      <t>キカン</t>
    </rPh>
    <rPh sb="4" eb="6">
      <t>バンゴウ</t>
    </rPh>
    <phoneticPr fontId="2"/>
  </si>
  <si>
    <t>納付番号</t>
    <rPh sb="0" eb="2">
      <t>ノウフ</t>
    </rPh>
    <rPh sb="2" eb="4">
      <t>バンゴウ</t>
    </rPh>
    <phoneticPr fontId="2"/>
  </si>
  <si>
    <t>確認番号</t>
    <rPh sb="0" eb="2">
      <t>カクニン</t>
    </rPh>
    <rPh sb="2" eb="4">
      <t>バンゴウ</t>
    </rPh>
    <phoneticPr fontId="2"/>
  </si>
  <si>
    <t>※徴定年度（元号：令和は9）</t>
    <rPh sb="1" eb="2">
      <t>シルシ</t>
    </rPh>
    <rPh sb="2" eb="3">
      <t>サダム</t>
    </rPh>
    <rPh sb="3" eb="5">
      <t>ネンド</t>
    </rPh>
    <phoneticPr fontId="2"/>
  </si>
  <si>
    <t>厚生労働省
所       管</t>
    <rPh sb="0" eb="2">
      <t>コウセイ</t>
    </rPh>
    <rPh sb="2" eb="5">
      <t>ロウドウショウ</t>
    </rPh>
    <rPh sb="6" eb="7">
      <t>ショ</t>
    </rPh>
    <rPh sb="14" eb="15">
      <t>カン</t>
    </rPh>
    <phoneticPr fontId="2"/>
  </si>
  <si>
    <r>
      <rPr>
        <b/>
        <sz val="12"/>
        <color rgb="FFFF0000"/>
        <rFont val="BIZ UDPゴシック"/>
        <family val="3"/>
        <charset val="128"/>
      </rPr>
      <t>確定</t>
    </r>
    <r>
      <rPr>
        <sz val="12"/>
        <color indexed="14"/>
        <rFont val="ＭＳ Ｐ明朝"/>
        <family val="1"/>
        <charset val="128"/>
      </rPr>
      <t>保険料算定内訳</t>
    </r>
    <rPh sb="0" eb="2">
      <t>カクテイ</t>
    </rPh>
    <rPh sb="2" eb="4">
      <t>ホケン</t>
    </rPh>
    <rPh sb="4" eb="5">
      <t>リョウ</t>
    </rPh>
    <rPh sb="5" eb="7">
      <t>サンテイ</t>
    </rPh>
    <rPh sb="7" eb="9">
      <t>ウチワケ</t>
    </rPh>
    <phoneticPr fontId="2"/>
  </si>
  <si>
    <r>
      <t xml:space="preserve">(ﾍ)一般拠出金額
(⑩の(ﾍ)-22の(ﾎ)) </t>
    </r>
    <r>
      <rPr>
        <sz val="8"/>
        <color indexed="10"/>
        <rFont val="ＭＳ Ｐ明朝"/>
        <family val="1"/>
        <charset val="128"/>
      </rPr>
      <t>(注2)</t>
    </r>
    <phoneticPr fontId="2"/>
  </si>
  <si>
    <t>　Ａ</t>
    <phoneticPr fontId="2"/>
  </si>
  <si>
    <t>日雇労働被保険者を除いた
すべての被保険者（通勤手当を含める）</t>
    <phoneticPr fontId="2"/>
  </si>
  <si>
    <t>日雇労働被保険者</t>
    <phoneticPr fontId="2"/>
  </si>
  <si>
    <t>なお、この集計表はきりとり線から切り離して、申告書の控えとあわせて保管してください。</t>
    <rPh sb="5" eb="8">
      <t>シュウケイヒョウ</t>
    </rPh>
    <rPh sb="13" eb="14">
      <t>セン</t>
    </rPh>
    <rPh sb="16" eb="17">
      <t>キ</t>
    </rPh>
    <rPh sb="18" eb="19">
      <t>ハナ</t>
    </rPh>
    <rPh sb="22" eb="25">
      <t>シンコクショ</t>
    </rPh>
    <rPh sb="26" eb="27">
      <t>ヒカ</t>
    </rPh>
    <rPh sb="33" eb="35">
      <t>ホカン</t>
    </rPh>
    <phoneticPr fontId="2"/>
  </si>
  <si>
    <t>円</t>
    <rPh sb="0" eb="1">
      <t>エン</t>
    </rPh>
    <phoneticPr fontId="2"/>
  </si>
  <si>
    <t>支　払　賃　金　総　額</t>
    <rPh sb="0" eb="1">
      <t>シ</t>
    </rPh>
    <rPh sb="2" eb="3">
      <t>フツ</t>
    </rPh>
    <rPh sb="4" eb="5">
      <t>チン</t>
    </rPh>
    <rPh sb="6" eb="7">
      <t>カネ</t>
    </rPh>
    <rPh sb="8" eb="9">
      <t>ソウ</t>
    </rPh>
    <rPh sb="10" eb="11">
      <t>ガク</t>
    </rPh>
    <phoneticPr fontId="2"/>
  </si>
  <si>
    <t>人</t>
    <rPh sb="0" eb="1">
      <t>ヒト</t>
    </rPh>
    <phoneticPr fontId="2"/>
  </si>
  <si>
    <t>人数</t>
    <rPh sb="0" eb="2">
      <t>ニンズウ</t>
    </rPh>
    <phoneticPr fontId="2"/>
  </si>
  <si>
    <t>事業の名称</t>
    <rPh sb="0" eb="2">
      <t>ジギョウ</t>
    </rPh>
    <rPh sb="3" eb="5">
      <t>メイショウ</t>
    </rPh>
    <phoneticPr fontId="2"/>
  </si>
  <si>
    <t>労働保険番号</t>
    <rPh sb="0" eb="2">
      <t>ロウドウ</t>
    </rPh>
    <rPh sb="2" eb="4">
      <t>ホケン</t>
    </rPh>
    <rPh sb="4" eb="6">
      <t>バンゴウ</t>
    </rPh>
    <phoneticPr fontId="2"/>
  </si>
  <si>
    <t>賞与</t>
    <rPh sb="0" eb="2">
      <t>ショウヨ</t>
    </rPh>
    <phoneticPr fontId="2"/>
  </si>
  <si>
    <t>日雇労働被保険者を除いた
すべての被保険者（通勤手当を含める）</t>
    <rPh sb="0" eb="2">
      <t>ヒヤトイ</t>
    </rPh>
    <rPh sb="2" eb="4">
      <t>ロウドウ</t>
    </rPh>
    <rPh sb="4" eb="8">
      <t>ヒホケンシャ</t>
    </rPh>
    <rPh sb="9" eb="10">
      <t>ノゾ</t>
    </rPh>
    <rPh sb="17" eb="21">
      <t>ヒホケンシャ</t>
    </rPh>
    <rPh sb="22" eb="24">
      <t>ツウキン</t>
    </rPh>
    <rPh sb="24" eb="26">
      <t>テアテ</t>
    </rPh>
    <rPh sb="27" eb="28">
      <t>フク</t>
    </rPh>
    <phoneticPr fontId="51"/>
  </si>
  <si>
    <t>なお、この集計表はきりとり線から切り離して、申告書の控えとあわせて保管してください。</t>
    <phoneticPr fontId="2"/>
  </si>
  <si>
    <t>労働保険番号　　　　　　　　　　　　　　　　　　</t>
    <rPh sb="0" eb="2">
      <t>ロウドウ</t>
    </rPh>
    <rPh sb="2" eb="4">
      <t>ホケン</t>
    </rPh>
    <rPh sb="4" eb="6">
      <t>バンゴウ</t>
    </rPh>
    <phoneticPr fontId="2"/>
  </si>
  <si>
    <t xml:space="preserve">事業の名称　　　　　　　　　　　　　　　　　　  </t>
    <rPh sb="0" eb="2">
      <t>ジギョウ</t>
    </rPh>
    <rPh sb="3" eb="5">
      <t>メイショウ</t>
    </rPh>
    <phoneticPr fontId="2"/>
  </si>
  <si>
    <t>・通勤手当・賞与等その他の手当が含まれていますか
・被保険者とならない代表者や取締役の役員報酬を含めていませんか。</t>
    <rPh sb="1" eb="3">
      <t>ツウキン</t>
    </rPh>
    <rPh sb="3" eb="5">
      <t>テアテ</t>
    </rPh>
    <rPh sb="6" eb="8">
      <t>ショウヨ</t>
    </rPh>
    <rPh sb="8" eb="9">
      <t>トウ</t>
    </rPh>
    <rPh sb="11" eb="12">
      <t>タ</t>
    </rPh>
    <rPh sb="13" eb="15">
      <t>テアテ</t>
    </rPh>
    <rPh sb="16" eb="17">
      <t>フク</t>
    </rPh>
    <rPh sb="26" eb="27">
      <t>ヒ</t>
    </rPh>
    <rPh sb="27" eb="29">
      <t>ホケン</t>
    </rPh>
    <rPh sb="29" eb="30">
      <t>シャ</t>
    </rPh>
    <rPh sb="35" eb="38">
      <t>ダイヒョウシャ</t>
    </rPh>
    <rPh sb="39" eb="42">
      <t>トリシマリヤク</t>
    </rPh>
    <rPh sb="43" eb="45">
      <t>ヤクイン</t>
    </rPh>
    <rPh sb="45" eb="47">
      <t>ホウシュウ</t>
    </rPh>
    <rPh sb="48" eb="49">
      <t>フク</t>
    </rPh>
    <phoneticPr fontId="2"/>
  </si>
  <si>
    <t>A欄</t>
    <rPh sb="1" eb="2">
      <t>ラン</t>
    </rPh>
    <phoneticPr fontId="2"/>
  </si>
  <si>
    <t>B欄</t>
    <rPh sb="1" eb="2">
      <t>ラン</t>
    </rPh>
    <phoneticPr fontId="2"/>
  </si>
  <si>
    <t>・日雇労働被保険者の賃金が含まれていますか
　　日雇労働者を雇用した場合、印紙保険料のほかに一般保険料も納付します。</t>
    <rPh sb="1" eb="3">
      <t>ヒヤト</t>
    </rPh>
    <rPh sb="3" eb="5">
      <t>ロウドウ</t>
    </rPh>
    <rPh sb="5" eb="6">
      <t>ヒ</t>
    </rPh>
    <rPh sb="6" eb="8">
      <t>ホケン</t>
    </rPh>
    <rPh sb="8" eb="9">
      <t>シャ</t>
    </rPh>
    <rPh sb="10" eb="12">
      <t>チンギン</t>
    </rPh>
    <rPh sb="13" eb="14">
      <t>フク</t>
    </rPh>
    <rPh sb="24" eb="26">
      <t>ヒヤト</t>
    </rPh>
    <rPh sb="26" eb="28">
      <t>ロウドウ</t>
    </rPh>
    <rPh sb="28" eb="29">
      <t>シャ</t>
    </rPh>
    <rPh sb="30" eb="32">
      <t>コヨウ</t>
    </rPh>
    <rPh sb="34" eb="36">
      <t>バアイ</t>
    </rPh>
    <rPh sb="37" eb="39">
      <t>インシ</t>
    </rPh>
    <rPh sb="39" eb="41">
      <t>ホケン</t>
    </rPh>
    <rPh sb="41" eb="42">
      <t>リョウ</t>
    </rPh>
    <rPh sb="46" eb="48">
      <t>イッパン</t>
    </rPh>
    <rPh sb="48" eb="50">
      <t>ホケン</t>
    </rPh>
    <rPh sb="50" eb="51">
      <t>リョウ</t>
    </rPh>
    <rPh sb="52" eb="54">
      <t>ノウフ</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</si>
</sst>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00_ "/>
    <numFmt numFmtId="177" formatCode="#,##0_ "/>
    <numFmt numFmtId="178" formatCode="[$-411]ggge&quot;年&quot;m&quot;月&quot;d&quot;日&quot;;@"/>
    <numFmt numFmtId="179" formatCode="0;0;"/>
    <numFmt numFmtId="180" formatCode="#,###\ &quot;人&quot;"/>
    <numFmt numFmtId="181" formatCode="#\ &quot;回&quot;"/>
    <numFmt numFmtId="182" formatCode="#"/>
    <numFmt numFmtId="183" formatCode="[&lt;=999]000;[&lt;=9999]000\-00;000\-0000"/>
    <numFmt numFmtId="184" formatCode="000"/>
    <numFmt numFmtId="185" formatCode="0000"/>
    <numFmt numFmtId="186" formatCode="#,##0;0;"/>
    <numFmt numFmtId="187" formatCode="0.000_ "/>
    <numFmt numFmtId="188" formatCode="#.00;0;"/>
    <numFmt numFmtId="189" formatCode="#,##0_);[Red]\(#,##0\)"/>
    <numFmt numFmtId="190" formatCode="0.00_);[Red]\(0.00\)"/>
    <numFmt numFmtId="191" formatCode="0.00?_ "/>
    <numFmt numFmtId="192" formatCode="00"/>
  </numFmts>
  <fonts count="139">
    <font>
      <sz val="11"/>
      <name val="ＭＳ Ｐゴシック"/>
      <family val="3"/>
      <charset val="128"/>
    </font>
    <font>
      <sz val="11"/>
      <name val="ＭＳ Ｐゴシック"/>
      <family val="3"/>
      <charset val="128"/>
    </font>
    <font>
      <sz val="6"/>
      <name val="ＭＳ Ｐゴシック"/>
      <family val="3"/>
      <charset val="128"/>
    </font>
    <font>
      <sz val="11"/>
      <name val="ＭＳ Ｐ明朝"/>
      <family val="1"/>
      <charset val="128"/>
    </font>
    <font>
      <sz val="12"/>
      <name val="ＭＳ Ｐ明朝"/>
      <family val="1"/>
      <charset val="128"/>
    </font>
    <font>
      <sz val="9"/>
      <name val="ＭＳ Ｐ明朝"/>
      <family val="1"/>
      <charset val="128"/>
    </font>
    <font>
      <sz val="9"/>
      <color indexed="10"/>
      <name val="ＭＳ Ｐ明朝"/>
      <family val="1"/>
      <charset val="128"/>
    </font>
    <font>
      <sz val="8"/>
      <color indexed="10"/>
      <name val="ＭＳ Ｐ明朝"/>
      <family val="1"/>
      <charset val="128"/>
    </font>
    <font>
      <sz val="7"/>
      <color indexed="10"/>
      <name val="ＭＳ Ｐ明朝"/>
      <family val="1"/>
      <charset val="128"/>
    </font>
    <font>
      <sz val="6"/>
      <color indexed="10"/>
      <name val="ＭＳ Ｐ明朝"/>
      <family val="1"/>
      <charset val="128"/>
    </font>
    <font>
      <sz val="10"/>
      <color indexed="10"/>
      <name val="ＭＳ Ｐ明朝"/>
      <family val="1"/>
      <charset val="128"/>
    </font>
    <font>
      <sz val="11"/>
      <color indexed="10"/>
      <name val="ＭＳ Ｐ明朝"/>
      <family val="1"/>
      <charset val="128"/>
    </font>
    <font>
      <sz val="12"/>
      <color indexed="10"/>
      <name val="ＭＳ Ｐ明朝"/>
      <family val="1"/>
      <charset val="128"/>
    </font>
    <font>
      <sz val="14"/>
      <name val="ＭＳ Ｐ明朝"/>
      <family val="1"/>
      <charset val="128"/>
    </font>
    <font>
      <b/>
      <sz val="12"/>
      <color indexed="10"/>
      <name val="ＭＳ Ｐ明朝"/>
      <family val="1"/>
      <charset val="128"/>
    </font>
    <font>
      <sz val="10"/>
      <name val="ＭＳ Ｐ明朝"/>
      <family val="1"/>
      <charset val="128"/>
    </font>
    <font>
      <b/>
      <sz val="26"/>
      <name val="ＭＳ Ｐ明朝"/>
      <family val="1"/>
      <charset val="128"/>
    </font>
    <font>
      <b/>
      <sz val="16"/>
      <name val="ＭＳ Ｐ明朝"/>
      <family val="1"/>
      <charset val="128"/>
    </font>
    <font>
      <b/>
      <sz val="14"/>
      <name val="ＭＳ Ｐ明朝"/>
      <family val="1"/>
      <charset val="128"/>
    </font>
    <font>
      <sz val="10"/>
      <color indexed="8"/>
      <name val="ＭＳ Ｐゴシック"/>
      <family val="3"/>
      <charset val="128"/>
    </font>
    <font>
      <sz val="10"/>
      <name val="ＭＳ Ｐゴシック"/>
      <family val="3"/>
      <charset val="128"/>
    </font>
    <font>
      <b/>
      <vertAlign val="superscript"/>
      <sz val="16"/>
      <color indexed="10"/>
      <name val="ＭＳ Ｐ明朝"/>
      <family val="1"/>
      <charset val="128"/>
    </font>
    <font>
      <sz val="10"/>
      <color indexed="10"/>
      <name val="ＭＳ Ｐゴシック"/>
      <family val="3"/>
      <charset val="128"/>
    </font>
    <font>
      <b/>
      <sz val="10"/>
      <color indexed="10"/>
      <name val="ＭＳ Ｐゴシック"/>
      <family val="3"/>
      <charset val="128"/>
    </font>
    <font>
      <b/>
      <sz val="10"/>
      <color indexed="8"/>
      <name val="ＭＳ Ｐゴシック"/>
      <family val="3"/>
      <charset val="128"/>
    </font>
    <font>
      <b/>
      <sz val="24"/>
      <name val="ＭＳ Ｐ明朝"/>
      <family val="1"/>
      <charset val="128"/>
    </font>
    <font>
      <b/>
      <sz val="18"/>
      <name val="ＭＳ Ｐ明朝"/>
      <family val="1"/>
      <charset val="128"/>
    </font>
    <font>
      <sz val="18"/>
      <name val="ＭＳ Ｐ明朝"/>
      <family val="1"/>
      <charset val="128"/>
    </font>
    <font>
      <sz val="10"/>
      <color indexed="10"/>
      <name val="ＭＳ 明朝"/>
      <family val="1"/>
      <charset val="128"/>
    </font>
    <font>
      <sz val="14"/>
      <color indexed="10"/>
      <name val="ＭＳ Ｐ明朝"/>
      <family val="1"/>
      <charset val="128"/>
    </font>
    <font>
      <sz val="16"/>
      <name val="ＭＳ Ｐゴシック"/>
      <family val="3"/>
      <charset val="128"/>
    </font>
    <font>
      <b/>
      <sz val="20"/>
      <color indexed="12"/>
      <name val="ＭＳ Ｐゴシック"/>
      <family val="3"/>
      <charset val="128"/>
    </font>
    <font>
      <sz val="11"/>
      <name val="HG丸ｺﾞｼｯｸM-PRO"/>
      <family val="3"/>
      <charset val="128"/>
    </font>
    <font>
      <sz val="11"/>
      <color indexed="17"/>
      <name val="HG丸ｺﾞｼｯｸM-PRO"/>
      <family val="3"/>
      <charset val="128"/>
    </font>
    <font>
      <sz val="11"/>
      <color indexed="10"/>
      <name val="HG丸ｺﾞｼｯｸM-PRO"/>
      <family val="3"/>
      <charset val="128"/>
    </font>
    <font>
      <u/>
      <sz val="11"/>
      <color indexed="10"/>
      <name val="HG丸ｺﾞｼｯｸM-PRO"/>
      <family val="3"/>
      <charset val="128"/>
    </font>
    <font>
      <sz val="11"/>
      <color indexed="20"/>
      <name val="HG丸ｺﾞｼｯｸM-PRO"/>
      <family val="3"/>
      <charset val="128"/>
    </font>
    <font>
      <sz val="11"/>
      <color indexed="15"/>
      <name val="HG丸ｺﾞｼｯｸM-PRO"/>
      <family val="3"/>
      <charset val="128"/>
    </font>
    <font>
      <sz val="11"/>
      <color indexed="12"/>
      <name val="HG丸ｺﾞｼｯｸM-PRO"/>
      <family val="3"/>
      <charset val="128"/>
    </font>
    <font>
      <b/>
      <sz val="11"/>
      <name val="HG丸ｺﾞｼｯｸM-PRO"/>
      <family val="3"/>
      <charset val="128"/>
    </font>
    <font>
      <b/>
      <sz val="11"/>
      <color indexed="16"/>
      <name val="HG丸ｺﾞｼｯｸM-PRO"/>
      <family val="3"/>
      <charset val="128"/>
    </font>
    <font>
      <u/>
      <sz val="11"/>
      <color indexed="18"/>
      <name val="HG丸ｺﾞｼｯｸM-PRO"/>
      <family val="3"/>
      <charset val="128"/>
    </font>
    <font>
      <u/>
      <sz val="11"/>
      <name val="HG丸ｺﾞｼｯｸM-PRO"/>
      <family val="3"/>
      <charset val="128"/>
    </font>
    <font>
      <b/>
      <u/>
      <sz val="18"/>
      <color indexed="12"/>
      <name val="ＭＳ Ｐ明朝"/>
      <family val="1"/>
      <charset val="128"/>
    </font>
    <font>
      <b/>
      <sz val="16"/>
      <name val="Arial Unicode MS"/>
      <family val="3"/>
      <charset val="128"/>
    </font>
    <font>
      <sz val="10.5"/>
      <name val="HG丸ｺﾞｼｯｸM-PRO"/>
      <family val="3"/>
      <charset val="128"/>
    </font>
    <font>
      <sz val="11"/>
      <name val="Arial Unicode MS"/>
      <family val="3"/>
      <charset val="128"/>
    </font>
    <font>
      <sz val="9"/>
      <color indexed="9"/>
      <name val="ＭＳ Ｐ明朝"/>
      <family val="1"/>
      <charset val="128"/>
    </font>
    <font>
      <sz val="8"/>
      <color indexed="9"/>
      <name val="ＭＳ Ｐ明朝"/>
      <family val="1"/>
      <charset val="128"/>
    </font>
    <font>
      <sz val="6"/>
      <color indexed="9"/>
      <name val="ＭＳ Ｐ明朝"/>
      <family val="1"/>
      <charset val="128"/>
    </font>
    <font>
      <sz val="16"/>
      <name val="Arial Unicode MS"/>
      <family val="3"/>
      <charset val="128"/>
    </font>
    <font>
      <sz val="6"/>
      <name val="ＭＳ Ｐゴシック"/>
      <family val="3"/>
      <charset val="128"/>
    </font>
    <font>
      <sz val="9"/>
      <color indexed="17"/>
      <name val="ＭＳ Ｐ明朝"/>
      <family val="1"/>
      <charset val="128"/>
    </font>
    <font>
      <sz val="11"/>
      <color indexed="8"/>
      <name val="HG丸ｺﾞｼｯｸM-PRO"/>
      <family val="3"/>
      <charset val="128"/>
    </font>
    <font>
      <u/>
      <sz val="11"/>
      <color indexed="8"/>
      <name val="HG丸ｺﾞｼｯｸM-PRO"/>
      <family val="3"/>
      <charset val="128"/>
    </font>
    <font>
      <sz val="12"/>
      <color indexed="14"/>
      <name val="ＭＳ Ｐ明朝"/>
      <family val="1"/>
      <charset val="128"/>
    </font>
    <font>
      <sz val="10"/>
      <color indexed="14"/>
      <name val="ＭＳ Ｐ明朝"/>
      <family val="1"/>
      <charset val="128"/>
    </font>
    <font>
      <sz val="11"/>
      <color indexed="14"/>
      <name val="ＭＳ Ｐ明朝"/>
      <family val="1"/>
      <charset val="128"/>
    </font>
    <font>
      <sz val="7"/>
      <color indexed="14"/>
      <name val="ＭＳ Ｐ明朝"/>
      <family val="1"/>
      <charset val="128"/>
    </font>
    <font>
      <sz val="11"/>
      <color theme="1"/>
      <name val="ＭＳ Ｐゴシック"/>
      <family val="3"/>
      <charset val="128"/>
      <scheme val="minor"/>
    </font>
    <font>
      <sz val="11"/>
      <color theme="1"/>
      <name val="ＭＳ Ｐ明朝"/>
      <family val="1"/>
      <charset val="128"/>
    </font>
    <font>
      <sz val="14"/>
      <color theme="1"/>
      <name val="ＭＳ Ｐ明朝"/>
      <family val="1"/>
      <charset val="128"/>
    </font>
    <font>
      <b/>
      <sz val="16"/>
      <color rgb="FFFF0000"/>
      <name val="ＭＳ Ｐ明朝"/>
      <family val="1"/>
      <charset val="128"/>
    </font>
    <font>
      <sz val="9"/>
      <color theme="1"/>
      <name val="ＭＳ Ｐ明朝"/>
      <family val="1"/>
      <charset val="128"/>
    </font>
    <font>
      <sz val="11"/>
      <color theme="1"/>
      <name val="HG丸ｺﾞｼｯｸM-PRO"/>
      <family val="3"/>
      <charset val="128"/>
    </font>
    <font>
      <u/>
      <sz val="11"/>
      <color rgb="FFFF0000"/>
      <name val="HG丸ｺﾞｼｯｸM-PRO"/>
      <family val="3"/>
      <charset val="128"/>
    </font>
    <font>
      <sz val="9"/>
      <color rgb="FFFF00FF"/>
      <name val="ＭＳ Ｐ明朝"/>
      <family val="1"/>
      <charset val="128"/>
    </font>
    <font>
      <sz val="14"/>
      <color rgb="FFFF00FF"/>
      <name val="ＭＳ Ｐ明朝"/>
      <family val="1"/>
      <charset val="128"/>
    </font>
    <font>
      <sz val="12"/>
      <color rgb="FFFF00FF"/>
      <name val="ＭＳ Ｐ明朝"/>
      <family val="1"/>
      <charset val="128"/>
    </font>
    <font>
      <sz val="10"/>
      <color rgb="FFFF00FF"/>
      <name val="ＭＳ Ｐ明朝"/>
      <family val="1"/>
      <charset val="128"/>
    </font>
    <font>
      <sz val="11"/>
      <color rgb="FFFF00FF"/>
      <name val="ＭＳ Ｐ明朝"/>
      <family val="1"/>
      <charset val="128"/>
    </font>
    <font>
      <sz val="16"/>
      <color rgb="FFFF00FF"/>
      <name val="ＭＳ Ｐ明朝"/>
      <family val="1"/>
      <charset val="128"/>
    </font>
    <font>
      <b/>
      <sz val="14"/>
      <color rgb="FFFF00FF"/>
      <name val="ＭＳ Ｐ明朝"/>
      <family val="1"/>
      <charset val="128"/>
    </font>
    <font>
      <sz val="8"/>
      <color rgb="FFFF00FF"/>
      <name val="ＭＳ Ｐ明朝"/>
      <family val="1"/>
      <charset val="128"/>
    </font>
    <font>
      <sz val="10"/>
      <color rgb="FFFF0000"/>
      <name val="ＭＳ Ｐ明朝"/>
      <family val="1"/>
      <charset val="128"/>
    </font>
    <font>
      <sz val="9"/>
      <color rgb="FFFF0000"/>
      <name val="ＭＳ Ｐ明朝"/>
      <family val="1"/>
      <charset val="128"/>
    </font>
    <font>
      <sz val="11"/>
      <color rgb="FFFF00FF"/>
      <name val="ＭＳ Ｐゴシック"/>
      <family val="3"/>
      <charset val="128"/>
    </font>
    <font>
      <sz val="11"/>
      <color rgb="FF7030A0"/>
      <name val="HG丸ｺﾞｼｯｸM-PRO"/>
      <family val="3"/>
      <charset val="128"/>
    </font>
    <font>
      <sz val="10"/>
      <color theme="1"/>
      <name val="ＭＳ Ｐ明朝"/>
      <family val="1"/>
      <charset val="128"/>
    </font>
    <font>
      <b/>
      <sz val="11"/>
      <color theme="1"/>
      <name val="ＭＳ Ｐ明朝"/>
      <family val="1"/>
      <charset val="128"/>
    </font>
    <font>
      <b/>
      <sz val="11"/>
      <color rgb="FF800080"/>
      <name val="ＭＳ Ｐ明朝"/>
      <family val="1"/>
      <charset val="128"/>
    </font>
    <font>
      <b/>
      <sz val="12"/>
      <color rgb="FFFF00FF"/>
      <name val="ＭＳ Ｐ明朝"/>
      <family val="1"/>
      <charset val="128"/>
    </font>
    <font>
      <sz val="7"/>
      <color rgb="FFFF00FF"/>
      <name val="ＭＳ Ｐ明朝"/>
      <family val="1"/>
      <charset val="128"/>
    </font>
    <font>
      <sz val="18"/>
      <color rgb="FFFF00FF"/>
      <name val="HGｺﾞｼｯｸE"/>
      <family val="3"/>
      <charset val="128"/>
    </font>
    <font>
      <sz val="8"/>
      <color rgb="FFFF0000"/>
      <name val="ＭＳ Ｐ明朝"/>
      <family val="1"/>
      <charset val="128"/>
    </font>
    <font>
      <sz val="7"/>
      <color rgb="FFFF00FF"/>
      <name val="ＭＳ Ｐゴシック"/>
      <family val="3"/>
      <charset val="128"/>
    </font>
    <font>
      <sz val="11"/>
      <color rgb="FF00B050"/>
      <name val="HG丸ｺﾞｼｯｸM-PRO"/>
      <family val="3"/>
      <charset val="128"/>
    </font>
    <font>
      <sz val="11"/>
      <color rgb="FFFF0000"/>
      <name val="HG丸ｺﾞｼｯｸM-PRO"/>
      <family val="3"/>
      <charset val="128"/>
    </font>
    <font>
      <sz val="11"/>
      <color theme="0"/>
      <name val="ＭＳ Ｐゴシック"/>
      <family val="3"/>
      <charset val="128"/>
    </font>
    <font>
      <b/>
      <sz val="14"/>
      <name val="ＭＳ Ｐゴシック"/>
      <family val="3"/>
      <charset val="128"/>
    </font>
    <font>
      <sz val="9"/>
      <name val="ＭＳ Ｐゴシック"/>
      <family val="3"/>
      <charset val="128"/>
    </font>
    <font>
      <sz val="14"/>
      <name val="ＭＳ Ｐゴシック"/>
      <family val="3"/>
      <charset val="128"/>
    </font>
    <font>
      <sz val="8"/>
      <name val="ＭＳ Ｐゴシック"/>
      <family val="3"/>
      <charset val="128"/>
    </font>
    <font>
      <sz val="8"/>
      <name val="ＭＳ Ｐ明朝"/>
      <family val="1"/>
      <charset val="128"/>
    </font>
    <font>
      <sz val="12"/>
      <name val="ＭＳ Ｐゴシック"/>
      <family val="3"/>
      <charset val="128"/>
    </font>
    <font>
      <sz val="7"/>
      <name val="ＭＳ Ｐ明朝"/>
      <family val="1"/>
      <charset val="128"/>
    </font>
    <font>
      <sz val="11"/>
      <color rgb="FFFFC000"/>
      <name val="HG丸ｺﾞｼｯｸM-PRO"/>
      <family val="3"/>
      <charset val="128"/>
    </font>
    <font>
      <sz val="14"/>
      <color theme="1"/>
      <name val="ＭＳ ゴシック"/>
      <family val="3"/>
      <charset val="128"/>
    </font>
    <font>
      <sz val="6"/>
      <name val="ＭＳ Ｐゴシック"/>
      <family val="3"/>
      <charset val="128"/>
      <scheme val="minor"/>
    </font>
    <font>
      <sz val="14"/>
      <color theme="1"/>
      <name val="ＭＳ Ｐゴシック"/>
      <family val="3"/>
      <charset val="128"/>
    </font>
    <font>
      <sz val="10"/>
      <color theme="1"/>
      <name val="ＭＳ Ｐゴシック"/>
      <family val="3"/>
      <charset val="128"/>
    </font>
    <font>
      <sz val="10"/>
      <color theme="1"/>
      <name val="ＭＳ ゴシック"/>
      <family val="3"/>
      <charset val="128"/>
    </font>
    <font>
      <sz val="10"/>
      <color theme="1"/>
      <name val="ＭＳ Ｐゴシック"/>
      <family val="3"/>
      <charset val="128"/>
      <scheme val="minor"/>
    </font>
    <font>
      <b/>
      <sz val="18"/>
      <color rgb="FF0000FF"/>
      <name val="ＭＳ Ｐ明朝"/>
      <family val="1"/>
      <charset val="128"/>
    </font>
    <font>
      <b/>
      <sz val="18"/>
      <color theme="3" tint="-0.499984740745262"/>
      <name val="ＭＳ Ｐ明朝"/>
      <family val="1"/>
      <charset val="128"/>
    </font>
    <font>
      <sz val="16"/>
      <name val="ＭＳ Ｐ明朝"/>
      <family val="1"/>
      <charset val="128"/>
    </font>
    <font>
      <sz val="6"/>
      <name val="ＭＳ Ｐゴシック"/>
      <family val="2"/>
      <charset val="128"/>
      <scheme val="minor"/>
    </font>
    <font>
      <b/>
      <sz val="15"/>
      <name val="ＭＳ Ｐ明朝"/>
      <family val="1"/>
      <charset val="128"/>
    </font>
    <font>
      <sz val="15"/>
      <name val="ＭＳ Ｐ明朝"/>
      <family val="1"/>
      <charset val="128"/>
    </font>
    <font>
      <b/>
      <u/>
      <sz val="15"/>
      <name val="ＭＳ Ｐ明朝"/>
      <family val="1"/>
      <charset val="128"/>
    </font>
    <font>
      <sz val="15"/>
      <name val="ＭＳ Ｐゴシック"/>
      <family val="3"/>
      <charset val="128"/>
    </font>
    <font>
      <b/>
      <sz val="15"/>
      <color indexed="12"/>
      <name val="ＭＳ Ｐゴシック"/>
      <family val="3"/>
      <charset val="128"/>
    </font>
    <font>
      <b/>
      <u/>
      <sz val="15"/>
      <color indexed="12"/>
      <name val="ＭＳ Ｐ明朝"/>
      <family val="1"/>
      <charset val="128"/>
    </font>
    <font>
      <b/>
      <sz val="10"/>
      <name val="HG丸ｺﾞｼｯｸM-PRO"/>
      <family val="3"/>
      <charset val="128"/>
    </font>
    <font>
      <b/>
      <sz val="15"/>
      <name val="HG丸ｺﾞｼｯｸM-PRO"/>
      <family val="3"/>
      <charset val="128"/>
    </font>
    <font>
      <sz val="11"/>
      <color theme="1"/>
      <name val="ＭＳ Ｐゴシック"/>
      <family val="2"/>
      <scheme val="minor"/>
    </font>
    <font>
      <b/>
      <sz val="18"/>
      <color rgb="FFFF00FF"/>
      <name val="ＭＳ Ｐ明朝"/>
      <family val="1"/>
      <charset val="128"/>
    </font>
    <font>
      <b/>
      <sz val="12"/>
      <color rgb="FF0070C0"/>
      <name val="HG丸ｺﾞｼｯｸM-PRO"/>
      <family val="3"/>
      <charset val="128"/>
    </font>
    <font>
      <b/>
      <sz val="11"/>
      <color rgb="FF0070C0"/>
      <name val="HG丸ｺﾞｼｯｸM-PRO"/>
      <family val="3"/>
      <charset val="128"/>
    </font>
    <font>
      <b/>
      <sz val="8"/>
      <color rgb="FFFF00FF"/>
      <name val="ＭＳ Ｐ明朝"/>
      <family val="1"/>
      <charset val="128"/>
    </font>
    <font>
      <sz val="8"/>
      <color indexed="14"/>
      <name val="ＭＳ Ｐ明朝"/>
      <family val="1"/>
      <charset val="128"/>
    </font>
    <font>
      <sz val="9"/>
      <color indexed="81"/>
      <name val="MS P ゴシック"/>
      <family val="3"/>
      <charset val="128"/>
    </font>
    <font>
      <b/>
      <sz val="9"/>
      <color indexed="81"/>
      <name val="MS P ゴシック"/>
      <family val="3"/>
      <charset val="128"/>
    </font>
    <font>
      <sz val="20"/>
      <color rgb="FFFF00FF"/>
      <name val="HGｺﾞｼｯｸE"/>
      <family val="3"/>
      <charset val="128"/>
    </font>
    <font>
      <sz val="20"/>
      <color rgb="FFFF00FF"/>
      <name val="ＭＳ 明朝"/>
      <family val="1"/>
      <charset val="128"/>
    </font>
    <font>
      <b/>
      <sz val="14"/>
      <color indexed="10"/>
      <name val="ＭＳ Ｐゴシック"/>
      <family val="3"/>
      <charset val="128"/>
      <scheme val="major"/>
    </font>
    <font>
      <b/>
      <sz val="14"/>
      <name val="ＭＳ Ｐゴシック"/>
      <family val="3"/>
      <charset val="128"/>
      <scheme val="major"/>
    </font>
    <font>
      <b/>
      <sz val="22"/>
      <name val="ＭＳ Ｐ明朝"/>
      <family val="1"/>
      <charset val="128"/>
    </font>
    <font>
      <sz val="8.5"/>
      <color rgb="FFFF00FF"/>
      <name val="ＭＳ Ｐ明朝"/>
      <family val="1"/>
      <charset val="128"/>
    </font>
    <font>
      <sz val="8.5"/>
      <color rgb="FFFF00FF"/>
      <name val="ＭＳ Ｐゴシック"/>
      <family val="3"/>
      <charset val="128"/>
    </font>
    <font>
      <b/>
      <sz val="10"/>
      <color rgb="FF800080"/>
      <name val="BIZ UDPゴシック"/>
      <family val="3"/>
      <charset val="128"/>
    </font>
    <font>
      <b/>
      <sz val="12"/>
      <color rgb="FFFF0000"/>
      <name val="BIZ UDPゴシック"/>
      <family val="3"/>
      <charset val="128"/>
    </font>
    <font>
      <b/>
      <sz val="12"/>
      <color rgb="FFFF00FF"/>
      <name val="ＭＳ Ｐ明朝"/>
      <family val="3"/>
      <charset val="128"/>
    </font>
    <font>
      <b/>
      <sz val="18"/>
      <color theme="1"/>
      <name val="ＭＳ Ｐ明朝"/>
      <family val="1"/>
      <charset val="128"/>
    </font>
    <font>
      <sz val="9"/>
      <name val="HG丸ｺﾞｼｯｸM-PRO"/>
      <family val="3"/>
      <charset val="128"/>
    </font>
    <font>
      <b/>
      <sz val="13"/>
      <name val="ＭＳ Ｐ明朝"/>
      <family val="1"/>
      <charset val="128"/>
    </font>
    <font>
      <u/>
      <sz val="8"/>
      <name val="HG丸ｺﾞｼｯｸM-PRO"/>
      <family val="3"/>
      <charset val="128"/>
    </font>
    <font>
      <b/>
      <sz val="11"/>
      <color theme="1"/>
      <name val="ＭＳ Ｐゴシック"/>
      <family val="3"/>
      <charset val="128"/>
      <scheme val="minor"/>
    </font>
    <font>
      <b/>
      <sz val="9"/>
      <color theme="1"/>
      <name val="ＭＳ Ｐ明朝"/>
      <family val="1"/>
      <charset val="128"/>
    </font>
  </fonts>
  <fills count="16">
    <fill>
      <patternFill patternType="none"/>
    </fill>
    <fill>
      <patternFill patternType="gray125"/>
    </fill>
    <fill>
      <patternFill patternType="solid">
        <fgColor indexed="47"/>
        <bgColor indexed="64"/>
      </patternFill>
    </fill>
    <fill>
      <patternFill patternType="solid">
        <fgColor indexed="42"/>
        <bgColor indexed="64"/>
      </patternFill>
    </fill>
    <fill>
      <patternFill patternType="solid">
        <fgColor indexed="65"/>
        <bgColor indexed="64"/>
      </patternFill>
    </fill>
    <fill>
      <patternFill patternType="solid">
        <fgColor indexed="13"/>
        <bgColor indexed="64"/>
      </patternFill>
    </fill>
    <fill>
      <patternFill patternType="gray0625"/>
    </fill>
    <fill>
      <patternFill patternType="solid">
        <fgColor indexed="41"/>
        <bgColor indexed="64"/>
      </patternFill>
    </fill>
    <fill>
      <patternFill patternType="solid">
        <fgColor rgb="FFFFFF00"/>
        <bgColor indexed="64"/>
      </patternFill>
    </fill>
    <fill>
      <patternFill patternType="solid">
        <fgColor rgb="FFFFFFCC"/>
        <bgColor indexed="64"/>
      </patternFill>
    </fill>
    <fill>
      <patternFill patternType="solid">
        <fgColor theme="0"/>
        <bgColor indexed="64"/>
      </patternFill>
    </fill>
    <fill>
      <patternFill patternType="gray0625">
        <bgColor theme="0"/>
      </patternFill>
    </fill>
    <fill>
      <patternFill patternType="solid">
        <fgColor theme="0" tint="-0.14999847407452621"/>
        <bgColor indexed="64"/>
      </patternFill>
    </fill>
    <fill>
      <patternFill patternType="solid">
        <fgColor rgb="FFFFC000"/>
        <bgColor indexed="64"/>
      </patternFill>
    </fill>
    <fill>
      <patternFill patternType="solid">
        <fgColor rgb="FFCCFFCC"/>
        <bgColor indexed="64"/>
      </patternFill>
    </fill>
    <fill>
      <patternFill patternType="solid">
        <fgColor rgb="FFFFFFFF"/>
        <bgColor indexed="64"/>
      </patternFill>
    </fill>
  </fills>
  <borders count="360">
    <border>
      <left/>
      <right/>
      <top/>
      <bottom/>
      <diagonal/>
    </border>
    <border>
      <left/>
      <right/>
      <top style="thin">
        <color indexed="10"/>
      </top>
      <bottom/>
      <diagonal/>
    </border>
    <border>
      <left/>
      <right style="thin">
        <color indexed="10"/>
      </right>
      <top style="thin">
        <color indexed="10"/>
      </top>
      <bottom/>
      <diagonal/>
    </border>
    <border>
      <left style="thin">
        <color indexed="10"/>
      </left>
      <right/>
      <top/>
      <bottom style="thin">
        <color indexed="10"/>
      </bottom>
      <diagonal/>
    </border>
    <border>
      <left/>
      <right/>
      <top/>
      <bottom style="thin">
        <color indexed="10"/>
      </bottom>
      <diagonal/>
    </border>
    <border>
      <left/>
      <right/>
      <top style="thin">
        <color indexed="10"/>
      </top>
      <bottom style="thin">
        <color indexed="10"/>
      </bottom>
      <diagonal/>
    </border>
    <border>
      <left style="thin">
        <color indexed="10"/>
      </left>
      <right style="thin">
        <color indexed="10"/>
      </right>
      <top/>
      <bottom/>
      <diagonal/>
    </border>
    <border>
      <left style="thin">
        <color indexed="10"/>
      </left>
      <right/>
      <top/>
      <bottom/>
      <diagonal/>
    </border>
    <border>
      <left/>
      <right style="thin">
        <color indexed="10"/>
      </right>
      <top/>
      <bottom style="thin">
        <color indexed="10"/>
      </bottom>
      <diagonal/>
    </border>
    <border>
      <left style="thin">
        <color indexed="10"/>
      </left>
      <right/>
      <top style="thin">
        <color indexed="10"/>
      </top>
      <bottom/>
      <diagonal/>
    </border>
    <border>
      <left/>
      <right/>
      <top style="thick">
        <color indexed="10"/>
      </top>
      <bottom/>
      <diagonal/>
    </border>
    <border>
      <left/>
      <right style="thick">
        <color indexed="10"/>
      </right>
      <top style="thick">
        <color indexed="10"/>
      </top>
      <bottom/>
      <diagonal/>
    </border>
    <border>
      <left/>
      <right style="thick">
        <color indexed="10"/>
      </right>
      <top/>
      <bottom/>
      <diagonal/>
    </border>
    <border>
      <left style="thick">
        <color indexed="10"/>
      </left>
      <right/>
      <top/>
      <bottom style="thick">
        <color indexed="10"/>
      </bottom>
      <diagonal/>
    </border>
    <border>
      <left/>
      <right style="thick">
        <color indexed="10"/>
      </right>
      <top/>
      <bottom style="thick">
        <color indexed="10"/>
      </bottom>
      <diagonal/>
    </border>
    <border>
      <left style="thick">
        <color indexed="10"/>
      </left>
      <right/>
      <top style="thick">
        <color indexed="10"/>
      </top>
      <bottom/>
      <diagonal/>
    </border>
    <border>
      <left/>
      <right style="thin">
        <color indexed="64"/>
      </right>
      <top style="thick">
        <color indexed="10"/>
      </top>
      <bottom/>
      <diagonal/>
    </border>
    <border>
      <left style="thick">
        <color indexed="10"/>
      </left>
      <right/>
      <top/>
      <bottom/>
      <diagonal/>
    </border>
    <border>
      <left/>
      <right/>
      <top/>
      <bottom style="thick">
        <color indexed="1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diagonalDown="1">
      <left style="thin">
        <color indexed="64"/>
      </left>
      <right/>
      <top style="thin">
        <color indexed="64"/>
      </top>
      <bottom/>
      <diagonal style="thin">
        <color indexed="64"/>
      </diagonal>
    </border>
    <border diagonalDown="1">
      <left/>
      <right style="thin">
        <color indexed="64"/>
      </right>
      <top/>
      <bottom style="thin">
        <color indexed="64"/>
      </bottom>
      <diagonal style="thin">
        <color indexed="64"/>
      </diagonal>
    </border>
    <border>
      <left/>
      <right style="thin">
        <color indexed="10"/>
      </right>
      <top/>
      <bottom/>
      <diagonal/>
    </border>
    <border>
      <left style="thin">
        <color indexed="10"/>
      </left>
      <right/>
      <top style="thick">
        <color indexed="10"/>
      </top>
      <bottom/>
      <diagonal/>
    </border>
    <border>
      <left/>
      <right style="thick">
        <color indexed="10"/>
      </right>
      <top/>
      <bottom style="thin">
        <color indexed="10"/>
      </bottom>
      <diagonal/>
    </border>
    <border>
      <left/>
      <right style="thick">
        <color indexed="10"/>
      </right>
      <top style="thin">
        <color indexed="10"/>
      </top>
      <bottom/>
      <diagonal/>
    </border>
    <border>
      <left style="thin">
        <color indexed="10"/>
      </left>
      <right/>
      <top/>
      <bottom style="thick">
        <color indexed="10"/>
      </bottom>
      <diagonal/>
    </border>
    <border>
      <left style="slantDashDot">
        <color indexed="60"/>
      </left>
      <right/>
      <top style="slantDashDot">
        <color indexed="60"/>
      </top>
      <bottom/>
      <diagonal/>
    </border>
    <border>
      <left/>
      <right/>
      <top style="slantDashDot">
        <color indexed="60"/>
      </top>
      <bottom/>
      <diagonal/>
    </border>
    <border>
      <left/>
      <right style="slantDashDot">
        <color indexed="60"/>
      </right>
      <top style="slantDashDot">
        <color indexed="60"/>
      </top>
      <bottom/>
      <diagonal/>
    </border>
    <border>
      <left style="slantDashDot">
        <color indexed="60"/>
      </left>
      <right/>
      <top/>
      <bottom/>
      <diagonal/>
    </border>
    <border>
      <left/>
      <right style="slantDashDot">
        <color indexed="60"/>
      </right>
      <top/>
      <bottom/>
      <diagonal/>
    </border>
    <border>
      <left style="slantDashDot">
        <color indexed="60"/>
      </left>
      <right/>
      <top/>
      <bottom style="slantDashDot">
        <color indexed="60"/>
      </bottom>
      <diagonal/>
    </border>
    <border>
      <left/>
      <right/>
      <top/>
      <bottom style="slantDashDot">
        <color indexed="60"/>
      </bottom>
      <diagonal/>
    </border>
    <border>
      <left/>
      <right style="slantDashDot">
        <color indexed="60"/>
      </right>
      <top/>
      <bottom style="slantDashDot">
        <color indexed="60"/>
      </bottom>
      <diagonal/>
    </border>
    <border>
      <left style="slantDashDot">
        <color indexed="12"/>
      </left>
      <right/>
      <top style="slantDashDot">
        <color indexed="12"/>
      </top>
      <bottom/>
      <diagonal/>
    </border>
    <border>
      <left/>
      <right/>
      <top style="slantDashDot">
        <color indexed="12"/>
      </top>
      <bottom/>
      <diagonal/>
    </border>
    <border>
      <left/>
      <right style="slantDashDot">
        <color indexed="12"/>
      </right>
      <top style="slantDashDot">
        <color indexed="12"/>
      </top>
      <bottom/>
      <diagonal/>
    </border>
    <border>
      <left style="slantDashDot">
        <color indexed="12"/>
      </left>
      <right/>
      <top/>
      <bottom/>
      <diagonal/>
    </border>
    <border>
      <left/>
      <right style="slantDashDot">
        <color indexed="12"/>
      </right>
      <top/>
      <bottom/>
      <diagonal/>
    </border>
    <border>
      <left style="slantDashDot">
        <color indexed="12"/>
      </left>
      <right/>
      <top/>
      <bottom style="slantDashDot">
        <color indexed="12"/>
      </bottom>
      <diagonal/>
    </border>
    <border>
      <left/>
      <right/>
      <top/>
      <bottom style="slantDashDot">
        <color indexed="12"/>
      </bottom>
      <diagonal/>
    </border>
    <border>
      <left/>
      <right style="slantDashDot">
        <color indexed="12"/>
      </right>
      <top/>
      <bottom style="slantDashDot">
        <color indexed="12"/>
      </bottom>
      <diagonal/>
    </border>
    <border>
      <left style="mediumDashDotDot">
        <color indexed="10"/>
      </left>
      <right/>
      <top style="mediumDashDotDot">
        <color indexed="10"/>
      </top>
      <bottom/>
      <diagonal/>
    </border>
    <border>
      <left/>
      <right/>
      <top style="mediumDashDotDot">
        <color indexed="10"/>
      </top>
      <bottom/>
      <diagonal/>
    </border>
    <border>
      <left/>
      <right style="mediumDashDotDot">
        <color indexed="10"/>
      </right>
      <top style="mediumDashDotDot">
        <color indexed="10"/>
      </top>
      <bottom/>
      <diagonal/>
    </border>
    <border>
      <left style="mediumDashDotDot">
        <color indexed="10"/>
      </left>
      <right/>
      <top/>
      <bottom/>
      <diagonal/>
    </border>
    <border>
      <left/>
      <right style="mediumDashDotDot">
        <color indexed="10"/>
      </right>
      <top/>
      <bottom/>
      <diagonal/>
    </border>
    <border>
      <left style="mediumDashDotDot">
        <color indexed="10"/>
      </left>
      <right/>
      <top/>
      <bottom style="mediumDashDotDot">
        <color indexed="10"/>
      </bottom>
      <diagonal/>
    </border>
    <border>
      <left/>
      <right/>
      <top/>
      <bottom style="mediumDashDotDot">
        <color indexed="10"/>
      </bottom>
      <diagonal/>
    </border>
    <border>
      <left/>
      <right style="mediumDashDotDot">
        <color indexed="10"/>
      </right>
      <top/>
      <bottom style="mediumDashDotDot">
        <color indexed="10"/>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dashDotDot">
        <color indexed="64"/>
      </left>
      <right/>
      <top style="dashDotDot">
        <color indexed="64"/>
      </top>
      <bottom/>
      <diagonal/>
    </border>
    <border>
      <left/>
      <right/>
      <top style="dashDotDot">
        <color indexed="64"/>
      </top>
      <bottom/>
      <diagonal/>
    </border>
    <border>
      <left/>
      <right style="dashDotDot">
        <color indexed="64"/>
      </right>
      <top style="dashDotDot">
        <color indexed="64"/>
      </top>
      <bottom/>
      <diagonal/>
    </border>
    <border>
      <left style="dashDotDot">
        <color indexed="64"/>
      </left>
      <right/>
      <top/>
      <bottom/>
      <diagonal/>
    </border>
    <border>
      <left/>
      <right style="dashDotDot">
        <color indexed="64"/>
      </right>
      <top/>
      <bottom/>
      <diagonal/>
    </border>
    <border>
      <left style="dashDot">
        <color indexed="64"/>
      </left>
      <right/>
      <top/>
      <bottom/>
      <diagonal/>
    </border>
    <border>
      <left/>
      <right style="dashDot">
        <color indexed="64"/>
      </right>
      <top/>
      <bottom/>
      <diagonal/>
    </border>
    <border>
      <left style="dashDotDot">
        <color indexed="64"/>
      </left>
      <right/>
      <top/>
      <bottom style="dashDotDot">
        <color indexed="64"/>
      </bottom>
      <diagonal/>
    </border>
    <border>
      <left/>
      <right/>
      <top/>
      <bottom style="dashDotDot">
        <color indexed="64"/>
      </bottom>
      <diagonal/>
    </border>
    <border>
      <left/>
      <right style="dashDotDot">
        <color indexed="64"/>
      </right>
      <top/>
      <bottom style="dashDotDot">
        <color indexed="64"/>
      </bottom>
      <diagonal/>
    </border>
    <border>
      <left style="dashDot">
        <color indexed="64"/>
      </left>
      <right/>
      <top style="dashDot">
        <color indexed="64"/>
      </top>
      <bottom/>
      <diagonal/>
    </border>
    <border>
      <left/>
      <right/>
      <top style="dashDot">
        <color indexed="64"/>
      </top>
      <bottom/>
      <diagonal/>
    </border>
    <border>
      <left/>
      <right style="dashDot">
        <color indexed="64"/>
      </right>
      <top style="dashDot">
        <color indexed="64"/>
      </top>
      <bottom/>
      <diagonal/>
    </border>
    <border>
      <left style="dashDot">
        <color indexed="64"/>
      </left>
      <right/>
      <top/>
      <bottom style="dashDot">
        <color indexed="64"/>
      </bottom>
      <diagonal/>
    </border>
    <border>
      <left/>
      <right/>
      <top/>
      <bottom style="dashDot">
        <color indexed="64"/>
      </bottom>
      <diagonal/>
    </border>
    <border>
      <left/>
      <right style="dashDot">
        <color indexed="64"/>
      </right>
      <top/>
      <bottom style="dashDot">
        <color indexed="64"/>
      </bottom>
      <diagonal/>
    </border>
    <border>
      <left/>
      <right/>
      <top style="dotted">
        <color indexed="10"/>
      </top>
      <bottom/>
      <diagonal/>
    </border>
    <border>
      <left/>
      <right/>
      <top/>
      <bottom style="dotted">
        <color indexed="10"/>
      </bottom>
      <diagonal/>
    </border>
    <border>
      <left/>
      <right style="thin">
        <color indexed="64"/>
      </right>
      <top/>
      <bottom style="hair">
        <color indexed="64"/>
      </bottom>
      <diagonal/>
    </border>
    <border>
      <left/>
      <right/>
      <top/>
      <bottom style="hair">
        <color indexed="64"/>
      </bottom>
      <diagonal/>
    </border>
    <border>
      <left/>
      <right/>
      <top style="hair">
        <color indexed="64"/>
      </top>
      <bottom/>
      <diagonal/>
    </border>
    <border diagonalDown="1">
      <left style="thin">
        <color indexed="64"/>
      </left>
      <right style="thin">
        <color indexed="64"/>
      </right>
      <top style="thin">
        <color indexed="64"/>
      </top>
      <bottom style="thin">
        <color indexed="64"/>
      </bottom>
      <diagonal style="thin">
        <color indexed="64"/>
      </diagonal>
    </border>
    <border>
      <left style="thin">
        <color indexed="10"/>
      </left>
      <right style="medium">
        <color indexed="17"/>
      </right>
      <top/>
      <bottom style="thin">
        <color indexed="10"/>
      </bottom>
      <diagonal/>
    </border>
    <border>
      <left style="hair">
        <color indexed="64"/>
      </left>
      <right/>
      <top style="hair">
        <color indexed="64"/>
      </top>
      <bottom/>
      <diagonal/>
    </border>
    <border>
      <left/>
      <right style="thin">
        <color indexed="64"/>
      </right>
      <top style="hair">
        <color indexed="64"/>
      </top>
      <bottom/>
      <diagonal/>
    </border>
    <border>
      <left style="hair">
        <color indexed="64"/>
      </left>
      <right/>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thin">
        <color indexed="64"/>
      </left>
      <right/>
      <top style="hair">
        <color indexed="64"/>
      </top>
      <bottom/>
      <diagonal/>
    </border>
    <border>
      <left/>
      <right style="hair">
        <color indexed="64"/>
      </right>
      <top/>
      <bottom/>
      <diagonal/>
    </border>
    <border>
      <left style="hair">
        <color indexed="64"/>
      </left>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bottom style="hair">
        <color indexed="64"/>
      </bottom>
      <diagonal/>
    </border>
    <border>
      <left/>
      <right style="thin">
        <color indexed="64"/>
      </right>
      <top style="hair">
        <color indexed="64"/>
      </top>
      <bottom style="hair">
        <color indexed="64"/>
      </bottom>
      <diagonal/>
    </border>
    <border>
      <left style="hair">
        <color indexed="64"/>
      </left>
      <right/>
      <top/>
      <bottom style="thin">
        <color indexed="64"/>
      </bottom>
      <diagonal/>
    </border>
    <border>
      <left/>
      <right style="hair">
        <color indexed="64"/>
      </right>
      <top/>
      <bottom style="thin">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10"/>
      </left>
      <right style="thin">
        <color indexed="10"/>
      </right>
      <top/>
      <bottom style="thin">
        <color indexed="10"/>
      </bottom>
      <diagonal/>
    </border>
    <border>
      <left style="thin">
        <color indexed="10"/>
      </left>
      <right style="thin">
        <color indexed="10"/>
      </right>
      <top style="thin">
        <color indexed="10"/>
      </top>
      <bottom style="thin">
        <color indexed="10"/>
      </bottom>
      <diagonal/>
    </border>
    <border>
      <left style="thin">
        <color indexed="10"/>
      </left>
      <right/>
      <top style="thin">
        <color indexed="10"/>
      </top>
      <bottom style="thin">
        <color indexed="10"/>
      </bottom>
      <diagonal/>
    </border>
    <border>
      <left style="thin">
        <color indexed="10"/>
      </left>
      <right style="thin">
        <color indexed="10"/>
      </right>
      <top style="thin">
        <color indexed="10"/>
      </top>
      <bottom/>
      <diagonal/>
    </border>
    <border>
      <left style="medium">
        <color indexed="17"/>
      </left>
      <right/>
      <top style="medium">
        <color indexed="17"/>
      </top>
      <bottom style="medium">
        <color indexed="17"/>
      </bottom>
      <diagonal/>
    </border>
    <border>
      <left/>
      <right/>
      <top style="medium">
        <color indexed="17"/>
      </top>
      <bottom style="medium">
        <color indexed="17"/>
      </bottom>
      <diagonal/>
    </border>
    <border>
      <left/>
      <right style="medium">
        <color indexed="17"/>
      </right>
      <top style="medium">
        <color indexed="17"/>
      </top>
      <bottom style="medium">
        <color indexed="17"/>
      </bottom>
      <diagonal/>
    </border>
    <border>
      <left style="double">
        <color indexed="10"/>
      </left>
      <right/>
      <top style="thin">
        <color indexed="10"/>
      </top>
      <bottom/>
      <diagonal/>
    </border>
    <border>
      <left/>
      <right style="double">
        <color indexed="10"/>
      </right>
      <top style="thin">
        <color indexed="10"/>
      </top>
      <bottom/>
      <diagonal/>
    </border>
    <border>
      <left style="double">
        <color indexed="10"/>
      </left>
      <right/>
      <top/>
      <bottom/>
      <diagonal/>
    </border>
    <border>
      <left/>
      <right style="double">
        <color indexed="10"/>
      </right>
      <top/>
      <bottom/>
      <diagonal/>
    </border>
    <border>
      <left style="double">
        <color indexed="10"/>
      </left>
      <right/>
      <top/>
      <bottom style="thin">
        <color indexed="10"/>
      </bottom>
      <diagonal/>
    </border>
    <border>
      <left/>
      <right style="double">
        <color indexed="10"/>
      </right>
      <top/>
      <bottom style="thin">
        <color indexed="10"/>
      </bottom>
      <diagonal/>
    </border>
    <border>
      <left style="slantDashDot">
        <color indexed="64"/>
      </left>
      <right/>
      <top style="slantDashDot">
        <color indexed="64"/>
      </top>
      <bottom/>
      <diagonal/>
    </border>
    <border>
      <left/>
      <right/>
      <top style="slantDashDot">
        <color indexed="64"/>
      </top>
      <bottom/>
      <diagonal/>
    </border>
    <border>
      <left/>
      <right style="slantDashDot">
        <color indexed="64"/>
      </right>
      <top style="slantDashDot">
        <color indexed="64"/>
      </top>
      <bottom/>
      <diagonal/>
    </border>
    <border>
      <left style="slantDashDot">
        <color indexed="64"/>
      </left>
      <right/>
      <top/>
      <bottom/>
      <diagonal/>
    </border>
    <border>
      <left/>
      <right style="slantDashDot">
        <color indexed="64"/>
      </right>
      <top/>
      <bottom/>
      <diagonal/>
    </border>
    <border>
      <left style="slantDashDot">
        <color indexed="64"/>
      </left>
      <right/>
      <top/>
      <bottom style="slantDashDot">
        <color indexed="64"/>
      </bottom>
      <diagonal/>
    </border>
    <border>
      <left/>
      <right/>
      <top/>
      <bottom style="slantDashDot">
        <color indexed="64"/>
      </bottom>
      <diagonal/>
    </border>
    <border>
      <left/>
      <right style="slantDashDot">
        <color indexed="64"/>
      </right>
      <top/>
      <bottom style="slantDashDot">
        <color indexed="64"/>
      </bottom>
      <diagonal/>
    </border>
    <border>
      <left/>
      <right style="double">
        <color indexed="10"/>
      </right>
      <top style="thin">
        <color indexed="10"/>
      </top>
      <bottom style="thin">
        <color indexed="10"/>
      </bottom>
      <diagonal/>
    </border>
    <border>
      <left style="double">
        <color indexed="10"/>
      </left>
      <right style="double">
        <color indexed="10"/>
      </right>
      <top style="thin">
        <color indexed="10"/>
      </top>
      <bottom style="thin">
        <color indexed="10"/>
      </bottom>
      <diagonal/>
    </border>
    <border>
      <left style="double">
        <color indexed="10"/>
      </left>
      <right style="double">
        <color indexed="10"/>
      </right>
      <top style="thin">
        <color indexed="10"/>
      </top>
      <bottom/>
      <diagonal/>
    </border>
    <border>
      <left style="thin">
        <color indexed="10"/>
      </left>
      <right style="double">
        <color indexed="10"/>
      </right>
      <top/>
      <bottom/>
      <diagonal/>
    </border>
    <border>
      <left style="double">
        <color indexed="10"/>
      </left>
      <right style="double">
        <color indexed="10"/>
      </right>
      <top/>
      <bottom/>
      <diagonal/>
    </border>
    <border>
      <left style="thin">
        <color indexed="10"/>
      </left>
      <right style="double">
        <color indexed="10"/>
      </right>
      <top/>
      <bottom style="thin">
        <color indexed="10"/>
      </bottom>
      <diagonal/>
    </border>
    <border>
      <left style="double">
        <color indexed="10"/>
      </left>
      <right style="double">
        <color indexed="10"/>
      </right>
      <top/>
      <bottom style="thin">
        <color indexed="10"/>
      </bottom>
      <diagonal/>
    </border>
    <border>
      <left style="thin">
        <color indexed="10"/>
      </left>
      <right style="double">
        <color indexed="10"/>
      </right>
      <top style="thin">
        <color indexed="10"/>
      </top>
      <bottom style="thin">
        <color indexed="10"/>
      </bottom>
      <diagonal/>
    </border>
    <border>
      <left style="double">
        <color indexed="10"/>
      </left>
      <right style="thin">
        <color indexed="10"/>
      </right>
      <top style="thin">
        <color indexed="10"/>
      </top>
      <bottom style="thin">
        <color indexed="10"/>
      </bottom>
      <diagonal/>
    </border>
    <border>
      <left style="medium">
        <color indexed="17"/>
      </left>
      <right/>
      <top style="medium">
        <color indexed="17"/>
      </top>
      <bottom/>
      <diagonal/>
    </border>
    <border>
      <left/>
      <right/>
      <top style="medium">
        <color indexed="17"/>
      </top>
      <bottom/>
      <diagonal/>
    </border>
    <border>
      <left/>
      <right style="medium">
        <color indexed="17"/>
      </right>
      <top style="medium">
        <color indexed="17"/>
      </top>
      <bottom/>
      <diagonal/>
    </border>
    <border>
      <left style="medium">
        <color indexed="17"/>
      </left>
      <right/>
      <top/>
      <bottom/>
      <diagonal/>
    </border>
    <border>
      <left/>
      <right style="medium">
        <color indexed="17"/>
      </right>
      <top/>
      <bottom/>
      <diagonal/>
    </border>
    <border>
      <left style="medium">
        <color indexed="17"/>
      </left>
      <right/>
      <top/>
      <bottom style="medium">
        <color indexed="17"/>
      </bottom>
      <diagonal/>
    </border>
    <border>
      <left/>
      <right/>
      <top/>
      <bottom style="medium">
        <color indexed="17"/>
      </bottom>
      <diagonal/>
    </border>
    <border>
      <left/>
      <right style="medium">
        <color indexed="17"/>
      </right>
      <top/>
      <bottom style="medium">
        <color indexed="17"/>
      </bottom>
      <diagonal/>
    </border>
    <border>
      <left/>
      <right style="thin">
        <color indexed="10"/>
      </right>
      <top/>
      <bottom style="thick">
        <color indexed="10"/>
      </bottom>
      <diagonal/>
    </border>
    <border>
      <left/>
      <right style="thin">
        <color indexed="64"/>
      </right>
      <top/>
      <bottom style="thick">
        <color indexed="10"/>
      </bottom>
      <diagonal/>
    </border>
    <border>
      <left/>
      <right/>
      <top style="thin">
        <color indexed="10"/>
      </top>
      <bottom style="thick">
        <color indexed="10"/>
      </bottom>
      <diagonal/>
    </border>
    <border>
      <left style="thin">
        <color indexed="64"/>
      </left>
      <right/>
      <top style="thick">
        <color indexed="10"/>
      </top>
      <bottom/>
      <diagonal/>
    </border>
    <border>
      <left style="thin">
        <color indexed="64"/>
      </left>
      <right/>
      <top/>
      <bottom style="thick">
        <color indexed="10"/>
      </bottom>
      <diagonal/>
    </border>
    <border>
      <left style="medium">
        <color indexed="17"/>
      </left>
      <right style="thin">
        <color indexed="10"/>
      </right>
      <top style="medium">
        <color indexed="17"/>
      </top>
      <bottom style="thin">
        <color indexed="10"/>
      </bottom>
      <diagonal/>
    </border>
    <border>
      <left style="thin">
        <color indexed="10"/>
      </left>
      <right style="thin">
        <color indexed="10"/>
      </right>
      <top style="medium">
        <color indexed="17"/>
      </top>
      <bottom style="thin">
        <color indexed="10"/>
      </bottom>
      <diagonal/>
    </border>
    <border>
      <left style="thin">
        <color indexed="10"/>
      </left>
      <right style="medium">
        <color indexed="17"/>
      </right>
      <top style="medium">
        <color indexed="17"/>
      </top>
      <bottom style="thin">
        <color indexed="10"/>
      </bottom>
      <diagonal/>
    </border>
    <border>
      <left style="medium">
        <color indexed="17"/>
      </left>
      <right style="thin">
        <color indexed="10"/>
      </right>
      <top style="thin">
        <color indexed="10"/>
      </top>
      <bottom style="thin">
        <color indexed="10"/>
      </bottom>
      <diagonal/>
    </border>
    <border>
      <left style="thin">
        <color indexed="10"/>
      </left>
      <right style="medium">
        <color indexed="17"/>
      </right>
      <top style="thin">
        <color indexed="10"/>
      </top>
      <bottom style="thin">
        <color indexed="10"/>
      </bottom>
      <diagonal/>
    </border>
    <border>
      <left style="medium">
        <color indexed="17"/>
      </left>
      <right style="thin">
        <color indexed="10"/>
      </right>
      <top style="thin">
        <color indexed="10"/>
      </top>
      <bottom style="medium">
        <color indexed="17"/>
      </bottom>
      <diagonal/>
    </border>
    <border>
      <left style="thin">
        <color indexed="10"/>
      </left>
      <right style="thin">
        <color indexed="10"/>
      </right>
      <top style="thin">
        <color indexed="10"/>
      </top>
      <bottom style="medium">
        <color indexed="17"/>
      </bottom>
      <diagonal/>
    </border>
    <border>
      <left style="thin">
        <color indexed="10"/>
      </left>
      <right style="medium">
        <color indexed="17"/>
      </right>
      <top style="thin">
        <color indexed="10"/>
      </top>
      <bottom style="medium">
        <color indexed="17"/>
      </bottom>
      <diagonal/>
    </border>
    <border>
      <left/>
      <right style="thin">
        <color indexed="10"/>
      </right>
      <top style="thin">
        <color indexed="10"/>
      </top>
      <bottom style="thin">
        <color indexed="10"/>
      </bottom>
      <diagonal/>
    </border>
    <border>
      <left style="double">
        <color indexed="10"/>
      </left>
      <right/>
      <top style="thin">
        <color indexed="10"/>
      </top>
      <bottom style="thin">
        <color indexed="10"/>
      </bottom>
      <diagonal/>
    </border>
    <border>
      <left/>
      <right/>
      <top style="thick">
        <color indexed="10"/>
      </top>
      <bottom style="thin">
        <color indexed="10"/>
      </bottom>
      <diagonal/>
    </border>
    <border>
      <left/>
      <right style="thin">
        <color indexed="10"/>
      </right>
      <top style="thick">
        <color indexed="10"/>
      </top>
      <bottom/>
      <diagonal/>
    </border>
    <border>
      <left style="thick">
        <color indexed="10"/>
      </left>
      <right/>
      <top/>
      <bottom style="thin">
        <color indexed="10"/>
      </bottom>
      <diagonal/>
    </border>
    <border>
      <left/>
      <right style="thick">
        <color indexed="10"/>
      </right>
      <top style="thin">
        <color indexed="10"/>
      </top>
      <bottom style="thin">
        <color indexed="10"/>
      </bottom>
      <diagonal/>
    </border>
    <border>
      <left style="thick">
        <color indexed="10"/>
      </left>
      <right/>
      <top style="thin">
        <color indexed="10"/>
      </top>
      <bottom/>
      <diagonal/>
    </border>
    <border>
      <left style="thin">
        <color indexed="64"/>
      </left>
      <right style="thin">
        <color indexed="64"/>
      </right>
      <top/>
      <bottom/>
      <diagonal/>
    </border>
    <border>
      <left style="thin">
        <color rgb="FFFF00FF"/>
      </left>
      <right/>
      <top style="thin">
        <color rgb="FFFF00FF"/>
      </top>
      <bottom/>
      <diagonal/>
    </border>
    <border>
      <left/>
      <right/>
      <top style="thin">
        <color rgb="FFFF00FF"/>
      </top>
      <bottom/>
      <diagonal/>
    </border>
    <border>
      <left/>
      <right style="thin">
        <color rgb="FFFF00FF"/>
      </right>
      <top style="thin">
        <color rgb="FFFF00FF"/>
      </top>
      <bottom/>
      <diagonal/>
    </border>
    <border>
      <left style="thin">
        <color rgb="FFFF00FF"/>
      </left>
      <right/>
      <top/>
      <bottom style="thin">
        <color rgb="FFFF00FF"/>
      </bottom>
      <diagonal/>
    </border>
    <border>
      <left/>
      <right/>
      <top/>
      <bottom style="thin">
        <color rgb="FFFF00FF"/>
      </bottom>
      <diagonal/>
    </border>
    <border>
      <left/>
      <right style="thin">
        <color rgb="FFFF00FF"/>
      </right>
      <top/>
      <bottom style="thin">
        <color rgb="FFFF00FF"/>
      </bottom>
      <diagonal/>
    </border>
    <border>
      <left style="thin">
        <color rgb="FFFF00FF"/>
      </left>
      <right/>
      <top/>
      <bottom/>
      <diagonal/>
    </border>
    <border>
      <left/>
      <right style="thin">
        <color rgb="FFFF00FF"/>
      </right>
      <top/>
      <bottom/>
      <diagonal/>
    </border>
    <border>
      <left style="thin">
        <color rgb="FFFF00FF"/>
      </left>
      <right/>
      <top/>
      <bottom style="thick">
        <color indexed="10"/>
      </bottom>
      <diagonal/>
    </border>
    <border>
      <left/>
      <right style="thin">
        <color rgb="FFFF00FF"/>
      </right>
      <top/>
      <bottom style="thick">
        <color indexed="10"/>
      </bottom>
      <diagonal/>
    </border>
    <border>
      <left/>
      <right style="thick">
        <color indexed="10"/>
      </right>
      <top style="thin">
        <color rgb="FFFF00FF"/>
      </top>
      <bottom/>
      <diagonal/>
    </border>
    <border>
      <left/>
      <right/>
      <top style="thin">
        <color rgb="FFFF0000"/>
      </top>
      <bottom/>
      <diagonal/>
    </border>
    <border>
      <left/>
      <right style="thin">
        <color rgb="FFFF0000"/>
      </right>
      <top style="thin">
        <color rgb="FFFF0000"/>
      </top>
      <bottom/>
      <diagonal/>
    </border>
    <border>
      <left/>
      <right style="thin">
        <color rgb="FFFF0000"/>
      </right>
      <top/>
      <bottom/>
      <diagonal/>
    </border>
    <border>
      <left/>
      <right style="thick">
        <color rgb="FFFF00FF"/>
      </right>
      <top/>
      <bottom/>
      <diagonal/>
    </border>
    <border>
      <left/>
      <right/>
      <top style="thick">
        <color rgb="FFFF00FF"/>
      </top>
      <bottom/>
      <diagonal/>
    </border>
    <border>
      <left/>
      <right style="thin">
        <color rgb="FFFF00FF"/>
      </right>
      <top style="thick">
        <color rgb="FFFF00FF"/>
      </top>
      <bottom/>
      <diagonal/>
    </border>
    <border>
      <left style="thick">
        <color rgb="FFFF00FF"/>
      </left>
      <right/>
      <top/>
      <bottom/>
      <diagonal/>
    </border>
    <border>
      <left style="thick">
        <color rgb="FFFF00FF"/>
      </left>
      <right/>
      <top/>
      <bottom style="thick">
        <color rgb="FFFF00FF"/>
      </bottom>
      <diagonal/>
    </border>
    <border>
      <left/>
      <right/>
      <top/>
      <bottom style="thick">
        <color rgb="FFFF00FF"/>
      </bottom>
      <diagonal/>
    </border>
    <border>
      <left/>
      <right style="thin">
        <color rgb="FFFF00FF"/>
      </right>
      <top/>
      <bottom style="thick">
        <color rgb="FFFF00FF"/>
      </bottom>
      <diagonal/>
    </border>
    <border>
      <left style="thin">
        <color rgb="FFFF00FF"/>
      </left>
      <right style="thin">
        <color indexed="64"/>
      </right>
      <top style="thin">
        <color rgb="FFFF00FF"/>
      </top>
      <bottom style="thin">
        <color indexed="64"/>
      </bottom>
      <diagonal/>
    </border>
    <border>
      <left style="thin">
        <color indexed="64"/>
      </left>
      <right style="thin">
        <color indexed="64"/>
      </right>
      <top style="thin">
        <color rgb="FFFF00FF"/>
      </top>
      <bottom style="thin">
        <color indexed="64"/>
      </bottom>
      <diagonal/>
    </border>
    <border>
      <left style="thin">
        <color indexed="64"/>
      </left>
      <right style="thin">
        <color rgb="FFFF00FF"/>
      </right>
      <top style="thin">
        <color rgb="FFFF00FF"/>
      </top>
      <bottom style="thin">
        <color indexed="64"/>
      </bottom>
      <diagonal/>
    </border>
    <border>
      <left style="thin">
        <color rgb="FFFF00FF"/>
      </left>
      <right style="thin">
        <color indexed="64"/>
      </right>
      <top style="thin">
        <color indexed="64"/>
      </top>
      <bottom style="thin">
        <color rgb="FFFF00FF"/>
      </bottom>
      <diagonal/>
    </border>
    <border>
      <left style="thin">
        <color indexed="64"/>
      </left>
      <right style="thin">
        <color indexed="64"/>
      </right>
      <top style="thin">
        <color indexed="64"/>
      </top>
      <bottom style="thin">
        <color rgb="FFFF00FF"/>
      </bottom>
      <diagonal/>
    </border>
    <border>
      <left style="thin">
        <color indexed="64"/>
      </left>
      <right style="thin">
        <color rgb="FFFF00FF"/>
      </right>
      <top style="thin">
        <color indexed="64"/>
      </top>
      <bottom style="thin">
        <color rgb="FFFF00FF"/>
      </bottom>
      <diagonal/>
    </border>
    <border>
      <left/>
      <right/>
      <top style="thin">
        <color rgb="FFFF00FF"/>
      </top>
      <bottom style="thin">
        <color rgb="FFFF00FF"/>
      </bottom>
      <diagonal/>
    </border>
    <border>
      <left/>
      <right style="thin">
        <color rgb="FFFF00FF"/>
      </right>
      <top style="thin">
        <color rgb="FFFF00FF"/>
      </top>
      <bottom style="thin">
        <color rgb="FFFF00FF"/>
      </bottom>
      <diagonal/>
    </border>
    <border>
      <left style="thin">
        <color rgb="FFFF00FF"/>
      </left>
      <right/>
      <top style="thin">
        <color rgb="FFFF00FF"/>
      </top>
      <bottom style="thin">
        <color rgb="FFFF00FF"/>
      </bottom>
      <diagonal/>
    </border>
    <border>
      <left style="thin">
        <color rgb="FFFF00FF"/>
      </left>
      <right style="thin">
        <color indexed="64"/>
      </right>
      <top style="thin">
        <color rgb="FFFF00FF"/>
      </top>
      <bottom style="thin">
        <color rgb="FFFF00FF"/>
      </bottom>
      <diagonal/>
    </border>
    <border>
      <left style="thin">
        <color indexed="64"/>
      </left>
      <right style="thin">
        <color indexed="64"/>
      </right>
      <top style="thin">
        <color rgb="FFFF00FF"/>
      </top>
      <bottom style="thin">
        <color rgb="FFFF00FF"/>
      </bottom>
      <diagonal/>
    </border>
    <border>
      <left style="thin">
        <color indexed="64"/>
      </left>
      <right style="thin">
        <color rgb="FFFF00FF"/>
      </right>
      <top style="thin">
        <color rgb="FFFF00FF"/>
      </top>
      <bottom style="thin">
        <color rgb="FFFF00FF"/>
      </bottom>
      <diagonal/>
    </border>
    <border diagonalDown="1">
      <left style="thin">
        <color rgb="FFFF00FF"/>
      </left>
      <right/>
      <top style="thin">
        <color rgb="FFFF00FF"/>
      </top>
      <bottom/>
      <diagonal style="thin">
        <color rgb="FFFF00FF"/>
      </diagonal>
    </border>
    <border diagonalDown="1">
      <left/>
      <right/>
      <top style="thin">
        <color rgb="FFFF00FF"/>
      </top>
      <bottom/>
      <diagonal style="thin">
        <color rgb="FFFF00FF"/>
      </diagonal>
    </border>
    <border diagonalDown="1">
      <left/>
      <right style="thin">
        <color rgb="FFFF00FF"/>
      </right>
      <top style="thin">
        <color rgb="FFFF00FF"/>
      </top>
      <bottom/>
      <diagonal style="thin">
        <color rgb="FFFF00FF"/>
      </diagonal>
    </border>
    <border diagonalDown="1">
      <left style="thin">
        <color rgb="FFFF00FF"/>
      </left>
      <right/>
      <top/>
      <bottom/>
      <diagonal style="thin">
        <color rgb="FFFF00FF"/>
      </diagonal>
    </border>
    <border diagonalDown="1">
      <left/>
      <right/>
      <top/>
      <bottom/>
      <diagonal style="thin">
        <color rgb="FFFF00FF"/>
      </diagonal>
    </border>
    <border diagonalDown="1">
      <left/>
      <right style="thin">
        <color rgb="FFFF00FF"/>
      </right>
      <top/>
      <bottom/>
      <diagonal style="thin">
        <color rgb="FFFF00FF"/>
      </diagonal>
    </border>
    <border diagonalDown="1">
      <left style="thin">
        <color rgb="FFFF00FF"/>
      </left>
      <right/>
      <top/>
      <bottom style="thin">
        <color rgb="FFFF00FF"/>
      </bottom>
      <diagonal style="thin">
        <color rgb="FFFF00FF"/>
      </diagonal>
    </border>
    <border diagonalDown="1">
      <left/>
      <right/>
      <top/>
      <bottom style="thin">
        <color rgb="FFFF00FF"/>
      </bottom>
      <diagonal style="thin">
        <color rgb="FFFF00FF"/>
      </diagonal>
    </border>
    <border diagonalDown="1">
      <left/>
      <right style="thin">
        <color rgb="FFFF00FF"/>
      </right>
      <top/>
      <bottom style="thin">
        <color rgb="FFFF00FF"/>
      </bottom>
      <diagonal style="thin">
        <color rgb="FFFF00FF"/>
      </diagonal>
    </border>
    <border>
      <left/>
      <right/>
      <top/>
      <bottom style="thin">
        <color rgb="FFFF0000"/>
      </bottom>
      <diagonal/>
    </border>
    <border>
      <left/>
      <right style="thin">
        <color rgb="FFFF0000"/>
      </right>
      <top/>
      <bottom style="thin">
        <color rgb="FFFF0000"/>
      </bottom>
      <diagonal/>
    </border>
    <border>
      <left style="thick">
        <color rgb="FFFF00FF"/>
      </left>
      <right/>
      <top style="thick">
        <color rgb="FFFF00FF"/>
      </top>
      <bottom/>
      <diagonal/>
    </border>
    <border>
      <left/>
      <right style="thick">
        <color rgb="FFFF00FF"/>
      </right>
      <top style="thick">
        <color rgb="FFFF00FF"/>
      </top>
      <bottom/>
      <diagonal/>
    </border>
    <border>
      <left style="thin">
        <color rgb="FFFF00FF"/>
      </left>
      <right/>
      <top style="thick">
        <color rgb="FFFF00FF"/>
      </top>
      <bottom/>
      <diagonal/>
    </border>
    <border>
      <left style="thin">
        <color rgb="FFFF00FF"/>
      </left>
      <right/>
      <top/>
      <bottom style="thick">
        <color rgb="FFFF00FF"/>
      </bottom>
      <diagonal/>
    </border>
    <border>
      <left/>
      <right style="thick">
        <color rgb="FFFF00FF"/>
      </right>
      <top/>
      <bottom style="thick">
        <color rgb="FFFF00FF"/>
      </bottom>
      <diagonal/>
    </border>
    <border>
      <left/>
      <right/>
      <top style="thin">
        <color indexed="64"/>
      </top>
      <bottom style="thin">
        <color indexed="64"/>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right/>
      <top/>
      <bottom style="thin">
        <color theme="0" tint="-0.24994659260841701"/>
      </bottom>
      <diagonal/>
    </border>
    <border>
      <left style="thin">
        <color theme="0" tint="-0.24994659260841701"/>
      </left>
      <right/>
      <top/>
      <bottom style="thin">
        <color theme="0" tint="-0.24994659260841701"/>
      </bottom>
      <diagonal/>
    </border>
    <border>
      <left/>
      <right style="thin">
        <color theme="0" tint="-0.24994659260841701"/>
      </right>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14996795556505021"/>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theme="0" tint="-0.14993743705557422"/>
      </left>
      <right/>
      <top style="thin">
        <color theme="0" tint="-0.14993743705557422"/>
      </top>
      <bottom/>
      <diagonal/>
    </border>
    <border>
      <left/>
      <right/>
      <top style="thin">
        <color theme="0" tint="-0.14993743705557422"/>
      </top>
      <bottom/>
      <diagonal/>
    </border>
    <border>
      <left/>
      <right style="thin">
        <color theme="0" tint="-0.14993743705557422"/>
      </right>
      <top style="thin">
        <color theme="0" tint="-0.14993743705557422"/>
      </top>
      <bottom/>
      <diagonal/>
    </border>
    <border>
      <left style="thin">
        <color theme="0" tint="-0.14990691854609822"/>
      </left>
      <right/>
      <top style="thin">
        <color theme="0" tint="-0.14990691854609822"/>
      </top>
      <bottom style="thin">
        <color theme="0" tint="-0.14990691854609822"/>
      </bottom>
      <diagonal/>
    </border>
    <border>
      <left/>
      <right/>
      <top style="thin">
        <color theme="0" tint="-0.14990691854609822"/>
      </top>
      <bottom style="thin">
        <color theme="0" tint="-0.14990691854609822"/>
      </bottom>
      <diagonal/>
    </border>
    <border>
      <left/>
      <right style="thin">
        <color theme="0" tint="-0.14990691854609822"/>
      </right>
      <top style="thin">
        <color theme="0" tint="-0.14990691854609822"/>
      </top>
      <bottom style="thin">
        <color theme="0" tint="-0.14990691854609822"/>
      </bottom>
      <diagonal/>
    </border>
    <border>
      <left style="thin">
        <color theme="0" tint="-0.14993743705557422"/>
      </left>
      <right/>
      <top/>
      <bottom/>
      <diagonal/>
    </border>
    <border>
      <left/>
      <right style="thin">
        <color theme="0" tint="-0.14993743705557422"/>
      </right>
      <top/>
      <bottom/>
      <diagonal/>
    </border>
    <border>
      <left/>
      <right/>
      <top/>
      <bottom style="thin">
        <color theme="0" tint="-0.14993743705557422"/>
      </bottom>
      <diagonal/>
    </border>
    <border>
      <left style="thin">
        <color theme="0" tint="-0.1498764000366222"/>
      </left>
      <right/>
      <top/>
      <bottom/>
      <diagonal/>
    </border>
    <border>
      <left/>
      <right/>
      <top style="thin">
        <color theme="0" tint="-0.14990691854609822"/>
      </top>
      <bottom/>
      <diagonal/>
    </border>
    <border>
      <left/>
      <right style="thin">
        <color theme="0" tint="-0.1498764000366222"/>
      </right>
      <top style="thin">
        <color theme="0" tint="-0.14990691854609822"/>
      </top>
      <bottom style="thin">
        <color theme="0" tint="-0.1498764000366222"/>
      </bottom>
      <diagonal/>
    </border>
    <border>
      <left style="thin">
        <color theme="0" tint="-0.1498764000366222"/>
      </left>
      <right/>
      <top/>
      <bottom style="thin">
        <color theme="0" tint="-0.1498764000366222"/>
      </bottom>
      <diagonal/>
    </border>
    <border>
      <left/>
      <right/>
      <top/>
      <bottom style="thin">
        <color theme="0" tint="-0.1498764000366222"/>
      </bottom>
      <diagonal/>
    </border>
    <border>
      <left/>
      <right style="thin">
        <color theme="0" tint="-0.1498764000366222"/>
      </right>
      <top/>
      <bottom style="thin">
        <color theme="0" tint="-0.1498764000366222"/>
      </bottom>
      <diagonal/>
    </border>
    <border>
      <left/>
      <right style="thin">
        <color theme="0" tint="-0.1498764000366222"/>
      </right>
      <top/>
      <bottom/>
      <diagonal/>
    </border>
    <border>
      <left style="thin">
        <color theme="0" tint="-0.14990691854609822"/>
      </left>
      <right/>
      <top style="thin">
        <color theme="0" tint="-0.14990691854609822"/>
      </top>
      <bottom/>
      <diagonal/>
    </border>
    <border>
      <left/>
      <right style="thin">
        <color theme="0" tint="-0.1498764000366222"/>
      </right>
      <top style="thin">
        <color theme="0" tint="-0.1498764000366222"/>
      </top>
      <bottom/>
      <diagonal/>
    </border>
    <border>
      <left style="thin">
        <color theme="0" tint="-0.1498764000366222"/>
      </left>
      <right/>
      <top style="thin">
        <color theme="0" tint="-0.1498764000366222"/>
      </top>
      <bottom/>
      <diagonal/>
    </border>
    <border>
      <left/>
      <right/>
      <top style="thin">
        <color theme="0" tint="-0.1498764000366222"/>
      </top>
      <bottom/>
      <diagonal/>
    </border>
    <border>
      <left/>
      <right/>
      <top style="thin">
        <color theme="0" tint="-0.1498458815271462"/>
      </top>
      <bottom/>
      <diagonal/>
    </border>
    <border>
      <left/>
      <right style="thin">
        <color theme="0" tint="-0.1498458815271462"/>
      </right>
      <top style="thin">
        <color theme="0" tint="-0.1498458815271462"/>
      </top>
      <bottom/>
      <diagonal/>
    </border>
    <border>
      <left style="thin">
        <color theme="0" tint="-0.14990691854609822"/>
      </left>
      <right/>
      <top/>
      <bottom style="thin">
        <color theme="0" tint="-0.14990691854609822"/>
      </bottom>
      <diagonal/>
    </border>
    <border>
      <left/>
      <right/>
      <top/>
      <bottom style="thin">
        <color theme="0" tint="-0.14990691854609822"/>
      </bottom>
      <diagonal/>
    </border>
    <border>
      <left/>
      <right style="thin">
        <color theme="0" tint="-0.1498458815271462"/>
      </right>
      <top/>
      <bottom/>
      <diagonal/>
    </border>
    <border>
      <left style="thin">
        <color theme="0" tint="-0.1498458815271462"/>
      </left>
      <right/>
      <top/>
      <bottom style="thin">
        <color theme="0" tint="-0.1498458815271462"/>
      </bottom>
      <diagonal/>
    </border>
    <border>
      <left/>
      <right/>
      <top/>
      <bottom style="thin">
        <color theme="0" tint="-0.1498458815271462"/>
      </bottom>
      <diagonal/>
    </border>
    <border>
      <left/>
      <right style="thin">
        <color theme="0" tint="-0.1498458815271462"/>
      </right>
      <top/>
      <bottom style="thin">
        <color theme="0" tint="-0.1498458815271462"/>
      </bottom>
      <diagonal/>
    </border>
    <border>
      <left style="thin">
        <color theme="0" tint="-0.1498458815271462"/>
      </left>
      <right/>
      <top style="thin">
        <color theme="0" tint="-0.1498458815271462"/>
      </top>
      <bottom/>
      <diagonal/>
    </border>
    <border>
      <left style="thin">
        <color theme="0" tint="-0.14993743705557422"/>
      </left>
      <right/>
      <top/>
      <bottom style="thin">
        <color theme="0" tint="-0.14990691854609822"/>
      </bottom>
      <diagonal/>
    </border>
    <border>
      <left/>
      <right style="thin">
        <color theme="0" tint="-0.14993743705557422"/>
      </right>
      <top/>
      <bottom style="thin">
        <color theme="0" tint="-0.14990691854609822"/>
      </bottom>
      <diagonal/>
    </border>
    <border>
      <left/>
      <right/>
      <top/>
      <bottom style="thin">
        <color theme="0" tint="-0.14978484450819421"/>
      </bottom>
      <diagonal/>
    </border>
    <border>
      <left style="thin">
        <color theme="0" tint="-0.1498458815271462"/>
      </left>
      <right/>
      <top/>
      <bottom/>
      <diagonal/>
    </border>
    <border>
      <left style="thin">
        <color theme="0" tint="-0.14990691854609822"/>
      </left>
      <right/>
      <top/>
      <bottom/>
      <diagonal/>
    </border>
    <border>
      <left/>
      <right style="thin">
        <color theme="0" tint="-0.14990691854609822"/>
      </right>
      <top/>
      <bottom/>
      <diagonal/>
    </border>
    <border>
      <left/>
      <right style="thin">
        <color theme="0" tint="-0.14981536301767021"/>
      </right>
      <top/>
      <bottom/>
      <diagonal/>
    </border>
    <border>
      <left/>
      <right style="thin">
        <color theme="0" tint="-0.14990691854609822"/>
      </right>
      <top/>
      <bottom style="thin">
        <color theme="0" tint="-0.14990691854609822"/>
      </bottom>
      <diagonal/>
    </border>
    <border>
      <left style="thin">
        <color theme="0" tint="-0.14990691854609822"/>
      </left>
      <right/>
      <top/>
      <bottom style="thin">
        <color theme="0" tint="-0.1498764000366222"/>
      </bottom>
      <diagonal/>
    </border>
    <border>
      <left/>
      <right style="thin">
        <color theme="0" tint="-0.14990691854609822"/>
      </right>
      <top style="thin">
        <color theme="0" tint="-0.14990691854609822"/>
      </top>
      <bottom/>
      <diagonal/>
    </border>
    <border>
      <left style="thin">
        <color theme="0" tint="-0.14981536301767021"/>
      </left>
      <right/>
      <top style="thin">
        <color theme="0" tint="-0.14981536301767021"/>
      </top>
      <bottom/>
      <diagonal/>
    </border>
    <border>
      <left/>
      <right/>
      <top style="thin">
        <color theme="0" tint="-0.14981536301767021"/>
      </top>
      <bottom/>
      <diagonal/>
    </border>
    <border>
      <left/>
      <right style="thin">
        <color theme="0" tint="-0.14981536301767021"/>
      </right>
      <top style="thin">
        <color theme="0" tint="-0.14981536301767021"/>
      </top>
      <bottom/>
      <diagonal/>
    </border>
    <border>
      <left style="thin">
        <color theme="0" tint="-0.14981536301767021"/>
      </left>
      <right/>
      <top style="thin">
        <color theme="0" tint="-0.1498458815271462"/>
      </top>
      <bottom/>
      <diagonal/>
    </border>
    <border>
      <left/>
      <right style="thin">
        <color theme="0" tint="-0.14978484450819421"/>
      </right>
      <top style="thin">
        <color theme="0" tint="-0.1498458815271462"/>
      </top>
      <bottom/>
      <diagonal/>
    </border>
    <border>
      <left style="thin">
        <color theme="0" tint="-0.14981536301767021"/>
      </left>
      <right/>
      <top/>
      <bottom/>
      <diagonal/>
    </border>
    <border>
      <left/>
      <right style="thin">
        <color theme="0" tint="-0.14978484450819421"/>
      </right>
      <top/>
      <bottom/>
      <diagonal/>
    </border>
    <border>
      <left style="thin">
        <color theme="0" tint="-0.14981536301767021"/>
      </left>
      <right/>
      <top/>
      <bottom style="thin">
        <color theme="0" tint="-0.14978484450819421"/>
      </bottom>
      <diagonal/>
    </border>
    <border>
      <left/>
      <right style="thin">
        <color theme="0" tint="-0.14978484450819421"/>
      </right>
      <top/>
      <bottom style="thin">
        <color theme="0" tint="-0.14978484450819421"/>
      </bottom>
      <diagonal/>
    </border>
    <border>
      <left style="thin">
        <color theme="0" tint="-0.14996795556505021"/>
      </left>
      <right/>
      <top style="thin">
        <color theme="0" tint="-0.14996795556505021"/>
      </top>
      <bottom/>
      <diagonal/>
    </border>
    <border>
      <left/>
      <right/>
      <top style="thin">
        <color theme="0" tint="-0.14996795556505021"/>
      </top>
      <bottom/>
      <diagonal/>
    </border>
    <border>
      <left/>
      <right style="thin">
        <color theme="0" tint="-0.14996795556505021"/>
      </right>
      <top style="thin">
        <color theme="0" tint="-0.14996795556505021"/>
      </top>
      <bottom/>
      <diagonal/>
    </border>
    <border>
      <left style="thin">
        <color theme="0" tint="-0.14996795556505021"/>
      </left>
      <right/>
      <top style="thin">
        <color theme="0" tint="-0.14990691854609822"/>
      </top>
      <bottom/>
      <diagonal/>
    </border>
    <border>
      <left style="thin">
        <color theme="0" tint="-0.14996795556505021"/>
      </left>
      <right/>
      <top/>
      <bottom style="thin">
        <color theme="0" tint="-0.14996795556505021"/>
      </bottom>
      <diagonal/>
    </border>
    <border>
      <left/>
      <right/>
      <top/>
      <bottom style="thin">
        <color theme="0" tint="-0.14996795556505021"/>
      </bottom>
      <diagonal/>
    </border>
    <border>
      <left/>
      <right style="thin">
        <color theme="0" tint="-0.14996795556505021"/>
      </right>
      <top/>
      <bottom style="thin">
        <color theme="0" tint="-0.14996795556505021"/>
      </bottom>
      <diagonal/>
    </border>
    <border>
      <left style="thin">
        <color theme="0" tint="-0.14996795556505021"/>
      </left>
      <right/>
      <top/>
      <bottom style="thin">
        <color theme="0" tint="-0.14993743705557422"/>
      </bottom>
      <diagonal/>
    </border>
    <border>
      <left/>
      <right style="thin">
        <color theme="0" tint="-0.1498764000366222"/>
      </right>
      <top/>
      <bottom style="thin">
        <color theme="0" tint="-0.14993743705557422"/>
      </bottom>
      <diagonal/>
    </border>
    <border>
      <left style="thin">
        <color theme="0" tint="-0.1498764000366222"/>
      </left>
      <right/>
      <top/>
      <bottom style="thin">
        <color theme="0" tint="-0.14993743705557422"/>
      </bottom>
      <diagonal/>
    </border>
    <border>
      <left/>
      <right style="thin">
        <color theme="0" tint="-0.1498458815271462"/>
      </right>
      <top/>
      <bottom style="thin">
        <color theme="0" tint="-0.14993743705557422"/>
      </bottom>
      <diagonal/>
    </border>
    <border>
      <left/>
      <right/>
      <top style="thin">
        <color theme="0" tint="-0.14990691854609822"/>
      </top>
      <bottom style="thin">
        <color theme="0" tint="-0.1498764000366222"/>
      </bottom>
      <diagonal/>
    </border>
    <border>
      <left style="thin">
        <color theme="0" tint="-0.1498458815271462"/>
      </left>
      <right/>
      <top/>
      <bottom style="thin">
        <color theme="0" tint="-0.14990691854609822"/>
      </bottom>
      <diagonal/>
    </border>
    <border>
      <left style="thin">
        <color theme="0" tint="-0.14981536301767021"/>
      </left>
      <right/>
      <top/>
      <bottom style="thin">
        <color theme="0" tint="-0.14990691854609822"/>
      </bottom>
      <diagonal/>
    </border>
    <border>
      <left/>
      <right style="thin">
        <color theme="0" tint="-0.14981536301767021"/>
      </right>
      <top/>
      <bottom style="thin">
        <color theme="0" tint="-0.14990691854609822"/>
      </bottom>
      <diagonal/>
    </border>
    <border>
      <left/>
      <right style="thin">
        <color theme="0" tint="-0.14978484450819421"/>
      </right>
      <top/>
      <bottom style="thin">
        <color theme="0" tint="-0.14990691854609822"/>
      </bottom>
      <diagonal/>
    </border>
    <border>
      <left style="thin">
        <color theme="0" tint="-0.14990691854609822"/>
      </left>
      <right/>
      <top/>
      <bottom style="thin">
        <color theme="0" tint="-0.1498458815271462"/>
      </bottom>
      <diagonal/>
    </border>
    <border>
      <left style="thin">
        <color theme="0" tint="-0.14996795556505021"/>
      </left>
      <right/>
      <top/>
      <bottom/>
      <diagonal/>
    </border>
    <border>
      <left/>
      <right style="thin">
        <color theme="0" tint="-0.14996795556505021"/>
      </right>
      <top/>
      <bottom/>
      <diagonal/>
    </border>
    <border>
      <left style="thin">
        <color theme="0" tint="-0.1498764000366222"/>
      </left>
      <right/>
      <top style="thin">
        <color theme="0" tint="-0.1498764000366222"/>
      </top>
      <bottom style="thin">
        <color theme="0" tint="-0.1498764000366222"/>
      </bottom>
      <diagonal/>
    </border>
    <border>
      <left/>
      <right/>
      <top style="thin">
        <color theme="0" tint="-0.1498764000366222"/>
      </top>
      <bottom style="thin">
        <color theme="0" tint="-0.1498764000366222"/>
      </bottom>
      <diagonal/>
    </border>
    <border>
      <left style="thin">
        <color theme="0" tint="-0.1498458815271462"/>
      </left>
      <right/>
      <top style="thin">
        <color theme="0" tint="-0.1498458815271462"/>
      </top>
      <bottom style="thin">
        <color theme="0" tint="-0.1498458815271462"/>
      </bottom>
      <diagonal/>
    </border>
    <border>
      <left/>
      <right/>
      <top style="thin">
        <color theme="0" tint="-0.1498458815271462"/>
      </top>
      <bottom style="thin">
        <color theme="0" tint="-0.1498458815271462"/>
      </bottom>
      <diagonal/>
    </border>
    <border>
      <left/>
      <right style="thin">
        <color theme="0" tint="-0.14981536301767021"/>
      </right>
      <top style="thin">
        <color theme="0" tint="-0.1498458815271462"/>
      </top>
      <bottom style="thin">
        <color theme="0" tint="-0.1498458815271462"/>
      </bottom>
      <diagonal/>
    </border>
    <border>
      <left style="thin">
        <color theme="0" tint="-0.14981536301767021"/>
      </left>
      <right/>
      <top style="thin">
        <color theme="0" tint="-0.14981536301767021"/>
      </top>
      <bottom style="thin">
        <color theme="0" tint="-0.14981536301767021"/>
      </bottom>
      <diagonal/>
    </border>
    <border>
      <left/>
      <right/>
      <top style="thin">
        <color theme="0" tint="-0.14981536301767021"/>
      </top>
      <bottom style="thin">
        <color theme="0" tint="-0.14981536301767021"/>
      </bottom>
      <diagonal/>
    </border>
    <border>
      <left/>
      <right style="thin">
        <color theme="0" tint="-0.14981536301767021"/>
      </right>
      <top style="thin">
        <color theme="0" tint="-0.14981536301767021"/>
      </top>
      <bottom style="thin">
        <color theme="0" tint="-0.14981536301767021"/>
      </bottom>
      <diagonal/>
    </border>
    <border>
      <left style="thin">
        <color theme="0" tint="-0.14993743705557422"/>
      </left>
      <right/>
      <top style="thin">
        <color theme="0" tint="-0.1498458815271462"/>
      </top>
      <bottom/>
      <diagonal/>
    </border>
    <border>
      <left/>
      <right style="thin">
        <color theme="0" tint="-0.14990691854609822"/>
      </right>
      <top style="thin">
        <color theme="0" tint="-0.1498458815271462"/>
      </top>
      <bottom/>
      <diagonal/>
    </border>
    <border>
      <left/>
      <right style="thin">
        <color theme="0" tint="-0.14993743705557422"/>
      </right>
      <top/>
      <bottom style="thin">
        <color theme="0" tint="-0.14993743705557422"/>
      </bottom>
      <diagonal/>
    </border>
    <border>
      <left style="medium">
        <color theme="0" tint="-0.14993743705557422"/>
      </left>
      <right/>
      <top style="medium">
        <color theme="0" tint="-0.14993743705557422"/>
      </top>
      <bottom/>
      <diagonal/>
    </border>
    <border>
      <left/>
      <right/>
      <top style="medium">
        <color theme="0" tint="-0.14993743705557422"/>
      </top>
      <bottom/>
      <diagonal/>
    </border>
    <border>
      <left/>
      <right style="medium">
        <color theme="0" tint="-0.14993743705557422"/>
      </right>
      <top style="medium">
        <color theme="0" tint="-0.14993743705557422"/>
      </top>
      <bottom/>
      <diagonal/>
    </border>
    <border>
      <left style="medium">
        <color theme="0" tint="-0.14993743705557422"/>
      </left>
      <right/>
      <top style="medium">
        <color theme="0" tint="-0.14996795556505021"/>
      </top>
      <bottom/>
      <diagonal/>
    </border>
    <border>
      <left/>
      <right/>
      <top style="medium">
        <color theme="0" tint="-0.14996795556505021"/>
      </top>
      <bottom/>
      <diagonal/>
    </border>
    <border>
      <left/>
      <right style="medium">
        <color theme="0" tint="-0.14996795556505021"/>
      </right>
      <top style="medium">
        <color theme="0" tint="-0.14996795556505021"/>
      </top>
      <bottom/>
      <diagonal/>
    </border>
    <border>
      <left style="medium">
        <color theme="0" tint="-0.14993743705557422"/>
      </left>
      <right/>
      <top/>
      <bottom/>
      <diagonal/>
    </border>
    <border>
      <left/>
      <right style="medium">
        <color theme="0" tint="-0.14993743705557422"/>
      </right>
      <top/>
      <bottom/>
      <diagonal/>
    </border>
    <border>
      <left/>
      <right style="medium">
        <color theme="0" tint="-0.14996795556505021"/>
      </right>
      <top/>
      <bottom/>
      <diagonal/>
    </border>
    <border>
      <left style="medium">
        <color theme="0" tint="-0.14993743705557422"/>
      </left>
      <right/>
      <top/>
      <bottom style="medium">
        <color theme="0" tint="-0.14993743705557422"/>
      </bottom>
      <diagonal/>
    </border>
    <border>
      <left/>
      <right/>
      <top/>
      <bottom style="medium">
        <color theme="0" tint="-0.14993743705557422"/>
      </bottom>
      <diagonal/>
    </border>
    <border>
      <left/>
      <right style="medium">
        <color theme="0" tint="-0.14993743705557422"/>
      </right>
      <top/>
      <bottom style="medium">
        <color theme="0" tint="-0.14993743705557422"/>
      </bottom>
      <diagonal/>
    </border>
    <border>
      <left style="medium">
        <color theme="0" tint="-0.14993743705557422"/>
      </left>
      <right/>
      <top/>
      <bottom style="medium">
        <color theme="0" tint="-0.14996795556505021"/>
      </bottom>
      <diagonal/>
    </border>
    <border>
      <left/>
      <right/>
      <top/>
      <bottom style="medium">
        <color theme="0" tint="-0.14996795556505021"/>
      </bottom>
      <diagonal/>
    </border>
    <border>
      <left/>
      <right style="medium">
        <color theme="0" tint="-0.14996795556505021"/>
      </right>
      <top/>
      <bottom style="medium">
        <color theme="0" tint="-0.14996795556505021"/>
      </bottom>
      <diagonal/>
    </border>
    <border>
      <left style="thin">
        <color theme="0" tint="-0.14993743705557422"/>
      </left>
      <right/>
      <top/>
      <bottom style="thin">
        <color theme="0" tint="-0.14993743705557422"/>
      </bottom>
      <diagonal/>
    </border>
    <border>
      <left style="thin">
        <color theme="0" tint="-0.14996795556505021"/>
      </left>
      <right/>
      <top/>
      <bottom style="thin">
        <color theme="0" tint="-0.14990691854609822"/>
      </bottom>
      <diagonal/>
    </border>
    <border>
      <left/>
      <right style="thin">
        <color theme="0" tint="-0.14996795556505021"/>
      </right>
      <top/>
      <bottom style="thin">
        <color theme="0" tint="-0.14990691854609822"/>
      </bottom>
      <diagonal/>
    </border>
    <border>
      <left style="thin">
        <color theme="0" tint="-0.14981536301767021"/>
      </left>
      <right/>
      <top/>
      <bottom style="thin">
        <color theme="0" tint="-0.14996795556505021"/>
      </bottom>
      <diagonal/>
    </border>
    <border>
      <left/>
      <right style="thin">
        <color theme="0" tint="-0.14981536301767021"/>
      </right>
      <top/>
      <bottom style="thin">
        <color theme="0" tint="-0.14996795556505021"/>
      </bottom>
      <diagonal/>
    </border>
    <border>
      <left style="thin">
        <color theme="0" tint="-0.1498458815271462"/>
      </left>
      <right/>
      <top style="thin">
        <color theme="0" tint="-0.14996795556505021"/>
      </top>
      <bottom/>
      <diagonal/>
    </border>
    <border>
      <left style="thin">
        <color theme="0" tint="-0.1498458815271462"/>
      </left>
      <right/>
      <top/>
      <bottom style="thin">
        <color theme="0" tint="-0.14996795556505021"/>
      </bottom>
      <diagonal/>
    </border>
    <border>
      <left style="medium">
        <color rgb="FF008000"/>
      </left>
      <right/>
      <top style="medium">
        <color rgb="FF008000"/>
      </top>
      <bottom style="medium">
        <color rgb="FF008000"/>
      </bottom>
      <diagonal/>
    </border>
    <border>
      <left/>
      <right/>
      <top style="medium">
        <color rgb="FF008000"/>
      </top>
      <bottom style="medium">
        <color rgb="FF008000"/>
      </bottom>
      <diagonal/>
    </border>
    <border>
      <left/>
      <right style="medium">
        <color rgb="FF008000"/>
      </right>
      <top style="medium">
        <color rgb="FF008000"/>
      </top>
      <bottom style="medium">
        <color rgb="FF008000"/>
      </bottom>
      <diagonal/>
    </border>
    <border>
      <left style="medium">
        <color rgb="FF008000"/>
      </left>
      <right/>
      <top style="medium">
        <color rgb="FF008000"/>
      </top>
      <bottom/>
      <diagonal/>
    </border>
    <border>
      <left/>
      <right/>
      <top style="medium">
        <color rgb="FF008000"/>
      </top>
      <bottom/>
      <diagonal/>
    </border>
    <border>
      <left/>
      <right style="medium">
        <color rgb="FF008000"/>
      </right>
      <top style="medium">
        <color rgb="FF008000"/>
      </top>
      <bottom/>
      <diagonal/>
    </border>
    <border>
      <left style="medium">
        <color rgb="FF008000"/>
      </left>
      <right/>
      <top/>
      <bottom/>
      <diagonal/>
    </border>
    <border>
      <left/>
      <right style="medium">
        <color rgb="FF008000"/>
      </right>
      <top/>
      <bottom/>
      <diagonal/>
    </border>
    <border>
      <left style="medium">
        <color rgb="FF008000"/>
      </left>
      <right/>
      <top/>
      <bottom style="medium">
        <color rgb="FF008000"/>
      </bottom>
      <diagonal/>
    </border>
    <border>
      <left/>
      <right/>
      <top/>
      <bottom style="medium">
        <color rgb="FF008000"/>
      </bottom>
      <diagonal/>
    </border>
    <border>
      <left/>
      <right style="medium">
        <color rgb="FF008000"/>
      </right>
      <top/>
      <bottom style="medium">
        <color rgb="FF008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rgb="FFFF99FF"/>
      </left>
      <right/>
      <top style="medium">
        <color rgb="FFFF99FF"/>
      </top>
      <bottom/>
      <diagonal/>
    </border>
    <border>
      <left/>
      <right/>
      <top style="medium">
        <color rgb="FFFF99FF"/>
      </top>
      <bottom/>
      <diagonal/>
    </border>
    <border>
      <left/>
      <right style="medium">
        <color rgb="FFFF99FF"/>
      </right>
      <top style="medium">
        <color rgb="FFFF99FF"/>
      </top>
      <bottom/>
      <diagonal/>
    </border>
    <border>
      <left style="medium">
        <color rgb="FFFF99FF"/>
      </left>
      <right/>
      <top/>
      <bottom/>
      <diagonal/>
    </border>
    <border>
      <left/>
      <right style="medium">
        <color rgb="FFFF99FF"/>
      </right>
      <top/>
      <bottom/>
      <diagonal/>
    </border>
    <border>
      <left style="medium">
        <color rgb="FFFF99FF"/>
      </left>
      <right/>
      <top/>
      <bottom style="medium">
        <color rgb="FFFF99FF"/>
      </bottom>
      <diagonal/>
    </border>
    <border>
      <left/>
      <right/>
      <top/>
      <bottom style="medium">
        <color rgb="FFFF99FF"/>
      </bottom>
      <diagonal/>
    </border>
    <border>
      <left/>
      <right style="medium">
        <color rgb="FFFF99FF"/>
      </right>
      <top/>
      <bottom style="medium">
        <color rgb="FFFF99FF"/>
      </bottom>
      <diagonal/>
    </border>
    <border>
      <left/>
      <right style="thin">
        <color theme="0" tint="-0.1498458815271462"/>
      </right>
      <top style="thin">
        <color theme="0" tint="-0.14990691854609822"/>
      </top>
      <bottom/>
      <diagonal/>
    </border>
    <border>
      <left style="thin">
        <color theme="0" tint="-0.14990691854609822"/>
      </left>
      <right/>
      <top/>
      <bottom style="thin">
        <color theme="0" tint="-0.14996795556505021"/>
      </bottom>
      <diagonal/>
    </border>
    <border>
      <left/>
      <right style="thin">
        <color theme="0" tint="-0.1498458815271462"/>
      </right>
      <top/>
      <bottom style="thin">
        <color theme="0" tint="-0.14996795556505021"/>
      </bottom>
      <diagonal/>
    </border>
    <border>
      <left style="double">
        <color indexed="10"/>
      </left>
      <right style="thin">
        <color indexed="10"/>
      </right>
      <top style="thin">
        <color indexed="10"/>
      </top>
      <bottom/>
      <diagonal/>
    </border>
    <border>
      <left style="double">
        <color indexed="10"/>
      </left>
      <right style="thin">
        <color indexed="10"/>
      </right>
      <top/>
      <bottom/>
      <diagonal/>
    </border>
    <border>
      <left style="double">
        <color indexed="10"/>
      </left>
      <right style="thin">
        <color indexed="10"/>
      </right>
      <top/>
      <bottom style="thin">
        <color indexed="10"/>
      </bottom>
      <diagonal/>
    </border>
  </borders>
  <cellStyleXfs count="5">
    <xf numFmtId="0" fontId="0" fillId="0" borderId="0"/>
    <xf numFmtId="38" fontId="59" fillId="0" borderId="0" applyFont="0" applyFill="0" applyBorder="0" applyAlignment="0" applyProtection="0">
      <alignment vertical="center"/>
    </xf>
    <xf numFmtId="0" fontId="59" fillId="0" borderId="0">
      <alignment vertical="center"/>
    </xf>
    <xf numFmtId="0" fontId="1" fillId="0" borderId="0" applyAlignment="0"/>
    <xf numFmtId="0" fontId="115" fillId="0" borderId="0"/>
  </cellStyleXfs>
  <cellXfs count="2161">
    <xf numFmtId="0" fontId="0" fillId="0" borderId="0" xfId="0"/>
    <xf numFmtId="0" fontId="5" fillId="0" borderId="0" xfId="0" applyFont="1" applyBorder="1" applyAlignment="1">
      <alignment vertical="center"/>
    </xf>
    <xf numFmtId="0" fontId="6" fillId="0" borderId="0" xfId="0" applyFont="1" applyAlignment="1">
      <alignment vertical="center"/>
    </xf>
    <xf numFmtId="0" fontId="6" fillId="0" borderId="1" xfId="0" applyFont="1" applyBorder="1" applyAlignment="1">
      <alignment vertical="center"/>
    </xf>
    <xf numFmtId="0" fontId="9" fillId="0" borderId="1" xfId="0" applyFont="1" applyBorder="1" applyAlignment="1">
      <alignment vertical="center"/>
    </xf>
    <xf numFmtId="0" fontId="6" fillId="0" borderId="2" xfId="0" applyFont="1" applyBorder="1" applyAlignment="1">
      <alignment vertical="center"/>
    </xf>
    <xf numFmtId="0" fontId="6" fillId="0" borderId="3" xfId="0" applyFont="1" applyBorder="1" applyAlignment="1">
      <alignment vertical="center"/>
    </xf>
    <xf numFmtId="0" fontId="9" fillId="0" borderId="0" xfId="0" applyFont="1" applyBorder="1" applyAlignment="1">
      <alignment vertical="center"/>
    </xf>
    <xf numFmtId="0" fontId="6" fillId="0" borderId="0" xfId="0" applyFont="1" applyBorder="1" applyAlignment="1">
      <alignment vertical="center" wrapText="1"/>
    </xf>
    <xf numFmtId="0" fontId="12" fillId="0" borderId="0" xfId="0" applyFont="1" applyBorder="1" applyAlignment="1">
      <alignment vertical="center"/>
    </xf>
    <xf numFmtId="0" fontId="12" fillId="0" borderId="1" xfId="0" applyFont="1" applyBorder="1" applyAlignment="1">
      <alignment vertical="center"/>
    </xf>
    <xf numFmtId="0" fontId="12" fillId="0" borderId="4" xfId="0" applyFont="1" applyBorder="1" applyAlignment="1">
      <alignment vertical="center"/>
    </xf>
    <xf numFmtId="0" fontId="3" fillId="0" borderId="0" xfId="0" applyFont="1" applyBorder="1" applyAlignment="1">
      <alignment vertical="center"/>
    </xf>
    <xf numFmtId="0" fontId="12" fillId="0" borderId="0" xfId="0" applyFont="1" applyAlignment="1">
      <alignment vertical="center"/>
    </xf>
    <xf numFmtId="0" fontId="6" fillId="0" borderId="5" xfId="0" applyFont="1" applyBorder="1" applyAlignment="1">
      <alignment horizontal="center" vertical="center"/>
    </xf>
    <xf numFmtId="0" fontId="6" fillId="0" borderId="5" xfId="0" applyFont="1" applyBorder="1" applyAlignment="1">
      <alignment horizontal="distributed" vertical="center" justifyLastLine="1"/>
    </xf>
    <xf numFmtId="0" fontId="7" fillId="0" borderId="3" xfId="0" applyFont="1" applyBorder="1" applyAlignment="1">
      <alignment horizontal="center" vertical="center" wrapText="1"/>
    </xf>
    <xf numFmtId="0" fontId="6" fillId="0" borderId="1" xfId="0" applyFont="1" applyBorder="1" applyAlignment="1">
      <alignment horizontal="distributed" vertical="center" justifyLastLine="1"/>
    </xf>
    <xf numFmtId="0" fontId="6" fillId="0" borderId="6" xfId="0" applyFont="1" applyBorder="1" applyAlignment="1">
      <alignment vertical="center" wrapText="1"/>
    </xf>
    <xf numFmtId="0" fontId="6" fillId="0" borderId="6" xfId="0" applyFont="1" applyBorder="1" applyAlignment="1">
      <alignment vertical="center"/>
    </xf>
    <xf numFmtId="0" fontId="7" fillId="0" borderId="7" xfId="0" applyFont="1" applyBorder="1" applyAlignment="1">
      <alignment vertical="center" wrapText="1"/>
    </xf>
    <xf numFmtId="0" fontId="7" fillId="0" borderId="6" xfId="0" applyFont="1" applyBorder="1" applyAlignment="1">
      <alignment vertical="center" wrapText="1"/>
    </xf>
    <xf numFmtId="0" fontId="7" fillId="0" borderId="8" xfId="0" applyFont="1" applyBorder="1" applyAlignment="1">
      <alignment horizontal="center" vertical="center" wrapText="1"/>
    </xf>
    <xf numFmtId="0" fontId="12" fillId="0" borderId="9" xfId="0" applyFont="1" applyBorder="1" applyAlignment="1">
      <alignment vertical="center"/>
    </xf>
    <xf numFmtId="0" fontId="12" fillId="0" borderId="2" xfId="0" applyFont="1" applyBorder="1" applyAlignment="1">
      <alignment vertical="center"/>
    </xf>
    <xf numFmtId="0" fontId="12" fillId="0" borderId="7" xfId="0" applyFont="1" applyBorder="1" applyAlignment="1">
      <alignment vertical="center"/>
    </xf>
    <xf numFmtId="0" fontId="12" fillId="0" borderId="3" xfId="0" applyFont="1" applyBorder="1" applyAlignment="1">
      <alignment vertical="center"/>
    </xf>
    <xf numFmtId="0" fontId="12" fillId="0" borderId="8" xfId="0" applyFont="1" applyBorder="1" applyAlignment="1">
      <alignment vertical="center"/>
    </xf>
    <xf numFmtId="0" fontId="6" fillId="0" borderId="9" xfId="0" applyFont="1" applyBorder="1" applyAlignment="1">
      <alignment vertical="center"/>
    </xf>
    <xf numFmtId="0" fontId="5" fillId="0" borderId="0" xfId="0" applyFont="1" applyAlignment="1">
      <alignment vertical="center"/>
    </xf>
    <xf numFmtId="0" fontId="15" fillId="0" borderId="0" xfId="0" applyFont="1" applyBorder="1" applyAlignment="1">
      <alignment vertical="center"/>
    </xf>
    <xf numFmtId="0" fontId="3" fillId="0" borderId="0" xfId="0" applyFont="1" applyAlignment="1">
      <alignment vertical="center"/>
    </xf>
    <xf numFmtId="0" fontId="6" fillId="0" borderId="10" xfId="0" applyFont="1" applyBorder="1" applyAlignment="1">
      <alignment vertical="center"/>
    </xf>
    <xf numFmtId="0" fontId="6" fillId="0" borderId="11" xfId="0" applyFont="1" applyBorder="1" applyAlignment="1">
      <alignment vertical="center"/>
    </xf>
    <xf numFmtId="0" fontId="6" fillId="0" borderId="12" xfId="0" applyFont="1" applyBorder="1" applyAlignment="1">
      <alignment vertical="center"/>
    </xf>
    <xf numFmtId="0" fontId="6" fillId="0" borderId="13" xfId="0" applyFont="1" applyBorder="1" applyAlignment="1">
      <alignment vertical="center"/>
    </xf>
    <xf numFmtId="0" fontId="6" fillId="0" borderId="14" xfId="0" applyFont="1" applyBorder="1" applyAlignment="1">
      <alignment vertical="center"/>
    </xf>
    <xf numFmtId="0" fontId="5" fillId="0" borderId="15" xfId="0" applyFont="1" applyBorder="1" applyAlignment="1">
      <alignment vertical="center"/>
    </xf>
    <xf numFmtId="0" fontId="5" fillId="0" borderId="10" xfId="0" applyFont="1" applyBorder="1" applyAlignment="1">
      <alignment vertical="center"/>
    </xf>
    <xf numFmtId="0" fontId="5" fillId="0" borderId="16" xfId="0" applyFont="1" applyBorder="1" applyAlignment="1">
      <alignment vertical="center"/>
    </xf>
    <xf numFmtId="0" fontId="9" fillId="0" borderId="10" xfId="0" applyFont="1" applyBorder="1" applyAlignment="1">
      <alignment vertical="center"/>
    </xf>
    <xf numFmtId="0" fontId="5" fillId="0" borderId="17" xfId="0" applyFont="1" applyBorder="1" applyAlignment="1">
      <alignment vertical="center"/>
    </xf>
    <xf numFmtId="0" fontId="5" fillId="0" borderId="13" xfId="0" applyFont="1" applyBorder="1" applyAlignment="1">
      <alignment vertical="center"/>
    </xf>
    <xf numFmtId="0" fontId="5" fillId="0" borderId="18" xfId="0" applyFont="1" applyBorder="1" applyAlignment="1">
      <alignment vertical="center"/>
    </xf>
    <xf numFmtId="0" fontId="6" fillId="0" borderId="17" xfId="0" applyFont="1" applyBorder="1" applyAlignment="1">
      <alignment vertical="center"/>
    </xf>
    <xf numFmtId="0" fontId="6" fillId="0" borderId="15" xfId="0" applyFont="1" applyBorder="1" applyAlignment="1">
      <alignment vertical="center"/>
    </xf>
    <xf numFmtId="0" fontId="6" fillId="2" borderId="4" xfId="0" applyFont="1" applyFill="1" applyBorder="1" applyAlignment="1">
      <alignment horizontal="center" vertical="center"/>
    </xf>
    <xf numFmtId="0" fontId="20" fillId="0" borderId="0" xfId="0" applyFont="1" applyAlignment="1" applyProtection="1">
      <alignment vertical="center"/>
    </xf>
    <xf numFmtId="0" fontId="20" fillId="0" borderId="0" xfId="0" applyFont="1" applyFill="1" applyAlignment="1" applyProtection="1">
      <alignment vertical="center"/>
    </xf>
    <xf numFmtId="0" fontId="20" fillId="0" borderId="0" xfId="0" applyFont="1" applyFill="1" applyAlignment="1" applyProtection="1">
      <alignment horizontal="center" vertical="center"/>
    </xf>
    <xf numFmtId="177" fontId="19" fillId="0" borderId="19" xfId="0" applyNumberFormat="1" applyFont="1" applyFill="1" applyBorder="1" applyAlignment="1" applyProtection="1">
      <alignment vertical="center"/>
    </xf>
    <xf numFmtId="0" fontId="19" fillId="0" borderId="0" xfId="0" applyFont="1" applyFill="1" applyAlignment="1" applyProtection="1">
      <alignment vertical="center"/>
    </xf>
    <xf numFmtId="0" fontId="22" fillId="0" borderId="0" xfId="0" applyFont="1" applyFill="1" applyAlignment="1" applyProtection="1">
      <alignment vertical="center"/>
    </xf>
    <xf numFmtId="177" fontId="20" fillId="0" borderId="20" xfId="0" applyNumberFormat="1" applyFont="1" applyFill="1" applyBorder="1" applyAlignment="1" applyProtection="1">
      <alignment vertical="center"/>
    </xf>
    <xf numFmtId="177" fontId="20" fillId="0" borderId="19" xfId="0" applyNumberFormat="1" applyFont="1" applyFill="1" applyBorder="1" applyAlignment="1" applyProtection="1">
      <alignment vertical="center"/>
    </xf>
    <xf numFmtId="177" fontId="20" fillId="0" borderId="0" xfId="0" applyNumberFormat="1" applyFont="1" applyFill="1" applyAlignment="1" applyProtection="1">
      <alignment vertical="center"/>
    </xf>
    <xf numFmtId="177" fontId="19" fillId="0" borderId="21" xfId="0" applyNumberFormat="1" applyFont="1" applyBorder="1" applyAlignment="1" applyProtection="1">
      <alignment vertical="center"/>
    </xf>
    <xf numFmtId="177" fontId="20" fillId="0" borderId="21" xfId="0" applyNumberFormat="1" applyFont="1" applyBorder="1" applyAlignment="1" applyProtection="1">
      <alignment vertical="center"/>
    </xf>
    <xf numFmtId="0" fontId="19" fillId="3" borderId="22" xfId="0" applyFont="1" applyFill="1" applyBorder="1" applyAlignment="1" applyProtection="1">
      <alignment horizontal="center" vertical="center" shrinkToFit="1"/>
    </xf>
    <xf numFmtId="0" fontId="19" fillId="3" borderId="21" xfId="0" applyFont="1" applyFill="1" applyBorder="1" applyAlignment="1" applyProtection="1">
      <alignment horizontal="center" vertical="center" shrinkToFit="1"/>
    </xf>
    <xf numFmtId="177" fontId="20" fillId="0" borderId="19" xfId="0" applyNumberFormat="1" applyFont="1" applyBorder="1" applyAlignment="1" applyProtection="1">
      <alignment vertical="center"/>
    </xf>
    <xf numFmtId="177" fontId="19" fillId="0" borderId="19" xfId="0" applyNumberFormat="1" applyFont="1" applyBorder="1" applyAlignment="1" applyProtection="1">
      <alignment vertical="center"/>
    </xf>
    <xf numFmtId="177" fontId="20" fillId="0" borderId="23" xfId="0" applyNumberFormat="1" applyFont="1" applyBorder="1" applyAlignment="1" applyProtection="1">
      <alignment vertical="center"/>
    </xf>
    <xf numFmtId="0" fontId="20" fillId="3" borderId="19" xfId="0" applyFont="1" applyFill="1" applyBorder="1" applyAlignment="1" applyProtection="1">
      <alignment horizontal="center" vertical="center" shrinkToFit="1"/>
    </xf>
    <xf numFmtId="177" fontId="19" fillId="0" borderId="23" xfId="0" applyNumberFormat="1" applyFont="1" applyFill="1" applyBorder="1" applyAlignment="1" applyProtection="1">
      <alignment vertical="center"/>
    </xf>
    <xf numFmtId="176" fontId="19" fillId="0" borderId="19" xfId="0" applyNumberFormat="1" applyFont="1" applyFill="1" applyBorder="1" applyAlignment="1" applyProtection="1">
      <alignment horizontal="center" vertical="center"/>
    </xf>
    <xf numFmtId="177" fontId="20" fillId="0" borderId="24" xfId="0" applyNumberFormat="1" applyFont="1" applyBorder="1" applyAlignment="1" applyProtection="1">
      <alignment vertical="center"/>
    </xf>
    <xf numFmtId="0" fontId="20" fillId="3" borderId="19" xfId="0" applyFont="1" applyFill="1" applyBorder="1" applyAlignment="1" applyProtection="1">
      <alignment horizontal="center" vertical="center"/>
    </xf>
    <xf numFmtId="177" fontId="19" fillId="3" borderId="19" xfId="0" applyNumberFormat="1" applyFont="1" applyFill="1" applyBorder="1" applyAlignment="1" applyProtection="1">
      <alignment horizontal="center" vertical="center"/>
    </xf>
    <xf numFmtId="177" fontId="20" fillId="3" borderId="19" xfId="0" applyNumberFormat="1" applyFont="1" applyFill="1" applyBorder="1" applyAlignment="1" applyProtection="1">
      <alignment horizontal="center" vertical="center"/>
    </xf>
    <xf numFmtId="177" fontId="19" fillId="3" borderId="22" xfId="0" applyNumberFormat="1" applyFont="1" applyFill="1" applyBorder="1" applyAlignment="1" applyProtection="1">
      <alignment horizontal="center" vertical="center"/>
    </xf>
    <xf numFmtId="177" fontId="20" fillId="3" borderId="22" xfId="0" applyNumberFormat="1" applyFont="1" applyFill="1" applyBorder="1" applyAlignment="1" applyProtection="1">
      <alignment horizontal="center" vertical="center"/>
    </xf>
    <xf numFmtId="177" fontId="20" fillId="3" borderId="25" xfId="0" applyNumberFormat="1" applyFont="1" applyFill="1" applyBorder="1" applyAlignment="1" applyProtection="1">
      <alignment horizontal="center" vertical="center"/>
    </xf>
    <xf numFmtId="0" fontId="6" fillId="0" borderId="0" xfId="0" applyFont="1" applyFill="1" applyAlignment="1">
      <alignment vertical="center"/>
    </xf>
    <xf numFmtId="177" fontId="19" fillId="0" borderId="20" xfId="0" applyNumberFormat="1" applyFont="1" applyFill="1" applyBorder="1" applyAlignment="1" applyProtection="1">
      <alignment vertical="center"/>
    </xf>
    <xf numFmtId="176" fontId="19" fillId="0" borderId="22" xfId="0" applyNumberFormat="1" applyFont="1" applyFill="1" applyBorder="1" applyAlignment="1" applyProtection="1">
      <alignment horizontal="center" vertical="center"/>
    </xf>
    <xf numFmtId="181" fontId="20" fillId="0" borderId="23" xfId="0" applyNumberFormat="1" applyFont="1" applyFill="1" applyBorder="1" applyAlignment="1" applyProtection="1">
      <alignment vertical="center"/>
    </xf>
    <xf numFmtId="0" fontId="6" fillId="0" borderId="0" xfId="0" applyFont="1" applyFill="1" applyBorder="1" applyAlignment="1">
      <alignment vertical="center"/>
    </xf>
    <xf numFmtId="0" fontId="11" fillId="0" borderId="15" xfId="0" applyFont="1" applyBorder="1" applyAlignment="1">
      <alignment vertical="center"/>
    </xf>
    <xf numFmtId="0" fontId="3" fillId="0" borderId="17" xfId="0" applyFont="1" applyBorder="1" applyAlignment="1"/>
    <xf numFmtId="0" fontId="11" fillId="0" borderId="17" xfId="0" applyFont="1" applyBorder="1" applyAlignment="1">
      <alignment vertical="center"/>
    </xf>
    <xf numFmtId="0" fontId="20" fillId="0" borderId="19" xfId="0" applyFont="1" applyBorder="1" applyAlignment="1" applyProtection="1">
      <alignment horizontal="center" vertical="center"/>
    </xf>
    <xf numFmtId="176" fontId="20" fillId="0" borderId="26" xfId="0" applyNumberFormat="1" applyFont="1" applyFill="1" applyBorder="1" applyAlignment="1" applyProtection="1">
      <alignment vertical="center"/>
    </xf>
    <xf numFmtId="0" fontId="0" fillId="0" borderId="24" xfId="0" applyBorder="1" applyAlignment="1"/>
    <xf numFmtId="0" fontId="0" fillId="0" borderId="25" xfId="0" applyFill="1" applyBorder="1" applyAlignment="1"/>
    <xf numFmtId="0" fontId="0" fillId="0" borderId="27" xfId="0" applyFill="1" applyBorder="1" applyAlignment="1"/>
    <xf numFmtId="14" fontId="6" fillId="0" borderId="0" xfId="0" applyNumberFormat="1" applyFont="1" applyBorder="1" applyAlignment="1">
      <alignment vertical="center"/>
    </xf>
    <xf numFmtId="178" fontId="3" fillId="0" borderId="0" xfId="0" applyNumberFormat="1" applyFont="1" applyBorder="1" applyAlignment="1">
      <alignment vertical="center"/>
    </xf>
    <xf numFmtId="0" fontId="5" fillId="0" borderId="0" xfId="0" applyFont="1" applyFill="1" applyAlignment="1" applyProtection="1">
      <alignment vertical="center"/>
    </xf>
    <xf numFmtId="0" fontId="5" fillId="0" borderId="0" xfId="0" applyFont="1" applyFill="1" applyAlignment="1">
      <alignment vertical="center"/>
    </xf>
    <xf numFmtId="0" fontId="26" fillId="0" borderId="0" xfId="0" applyFont="1" applyFill="1" applyBorder="1" applyAlignment="1" applyProtection="1">
      <alignment vertical="center"/>
    </xf>
    <xf numFmtId="0" fontId="26" fillId="0" borderId="0" xfId="0" applyFont="1" applyFill="1" applyBorder="1" applyAlignment="1" applyProtection="1">
      <alignment horizontal="center" vertical="center"/>
    </xf>
    <xf numFmtId="0" fontId="5" fillId="0" borderId="0" xfId="0" applyFont="1" applyFill="1" applyBorder="1" applyAlignment="1">
      <alignment horizontal="center" vertical="center"/>
    </xf>
    <xf numFmtId="0" fontId="27" fillId="0" borderId="0" xfId="0" applyFont="1" applyFill="1" applyBorder="1" applyAlignment="1">
      <alignment vertical="center"/>
    </xf>
    <xf numFmtId="188" fontId="6" fillId="0" borderId="0" xfId="0" applyNumberFormat="1" applyFont="1" applyFill="1" applyBorder="1" applyAlignment="1">
      <alignment vertical="center"/>
    </xf>
    <xf numFmtId="0" fontId="5" fillId="0" borderId="0" xfId="0" applyFont="1" applyBorder="1" applyAlignment="1">
      <alignment vertical="center" shrinkToFit="1"/>
    </xf>
    <xf numFmtId="0" fontId="5" fillId="0" borderId="0" xfId="0" applyFont="1" applyBorder="1" applyAlignment="1">
      <alignment vertical="center" justifyLastLine="1"/>
    </xf>
    <xf numFmtId="0" fontId="17" fillId="0" borderId="0" xfId="0" applyFont="1" applyBorder="1" applyAlignment="1">
      <alignment vertical="center"/>
    </xf>
    <xf numFmtId="0" fontId="13" fillId="0" borderId="0" xfId="0" applyFont="1" applyFill="1" applyBorder="1" applyAlignment="1">
      <alignment vertical="center"/>
    </xf>
    <xf numFmtId="0" fontId="6" fillId="2" borderId="5" xfId="0" applyFont="1" applyFill="1" applyBorder="1" applyAlignment="1">
      <alignment horizontal="distributed" vertical="center" justifyLastLine="1"/>
    </xf>
    <xf numFmtId="0" fontId="4" fillId="0" borderId="0" xfId="0" applyFont="1" applyBorder="1" applyAlignment="1">
      <alignment vertical="center"/>
    </xf>
    <xf numFmtId="0" fontId="6" fillId="0" borderId="29" xfId="0" applyFont="1" applyBorder="1" applyAlignment="1">
      <alignment vertical="center"/>
    </xf>
    <xf numFmtId="0" fontId="6" fillId="0" borderId="30" xfId="0" applyFont="1" applyBorder="1" applyAlignment="1">
      <alignment vertical="center"/>
    </xf>
    <xf numFmtId="0" fontId="6" fillId="0" borderId="31" xfId="0" applyFont="1" applyBorder="1" applyAlignment="1">
      <alignment vertical="center"/>
    </xf>
    <xf numFmtId="0" fontId="6" fillId="0" borderId="32" xfId="0" applyFont="1" applyBorder="1" applyAlignment="1">
      <alignment vertical="center"/>
    </xf>
    <xf numFmtId="0" fontId="13" fillId="0" borderId="1" xfId="0" applyFont="1" applyFill="1" applyBorder="1" applyAlignment="1">
      <alignment vertical="center"/>
    </xf>
    <xf numFmtId="0" fontId="21" fillId="0" borderId="1" xfId="0" applyFont="1" applyBorder="1" applyAlignment="1">
      <alignment horizontal="right" vertical="center"/>
    </xf>
    <xf numFmtId="0" fontId="31" fillId="0" borderId="0" xfId="0" applyFont="1" applyFill="1" applyBorder="1" applyAlignment="1" applyProtection="1">
      <alignment vertical="center"/>
    </xf>
    <xf numFmtId="0" fontId="5" fillId="4" borderId="0" xfId="0" applyFont="1" applyFill="1" applyAlignment="1">
      <alignment vertical="center"/>
    </xf>
    <xf numFmtId="0" fontId="5" fillId="4" borderId="0" xfId="0" applyFont="1" applyFill="1" applyAlignment="1" applyProtection="1">
      <alignment vertical="center"/>
    </xf>
    <xf numFmtId="0" fontId="32" fillId="0" borderId="0" xfId="0" applyFont="1" applyBorder="1" applyAlignment="1">
      <alignment vertical="center"/>
    </xf>
    <xf numFmtId="0" fontId="33" fillId="0" borderId="0" xfId="3" applyFont="1" applyBorder="1" applyAlignment="1">
      <alignment vertical="center"/>
    </xf>
    <xf numFmtId="49" fontId="32" fillId="0" borderId="0" xfId="3" applyNumberFormat="1" applyFont="1" applyFill="1" applyBorder="1" applyAlignment="1">
      <alignment vertical="center"/>
    </xf>
    <xf numFmtId="0" fontId="32" fillId="0" borderId="0" xfId="3" applyFont="1" applyBorder="1" applyAlignment="1">
      <alignment vertical="center"/>
    </xf>
    <xf numFmtId="0" fontId="32" fillId="0" borderId="33" xfId="0" applyFont="1" applyFill="1" applyBorder="1" applyAlignment="1">
      <alignment vertical="center"/>
    </xf>
    <xf numFmtId="0" fontId="32" fillId="0" borderId="34" xfId="3" applyFont="1" applyFill="1" applyBorder="1" applyAlignment="1">
      <alignment vertical="center"/>
    </xf>
    <xf numFmtId="0" fontId="32" fillId="0" borderId="34" xfId="0" applyFont="1" applyFill="1" applyBorder="1" applyAlignment="1">
      <alignment vertical="center"/>
    </xf>
    <xf numFmtId="0" fontId="32" fillId="0" borderId="35" xfId="3" applyFont="1" applyFill="1" applyBorder="1" applyAlignment="1">
      <alignment vertical="center"/>
    </xf>
    <xf numFmtId="0" fontId="32" fillId="0" borderId="36" xfId="0" applyFont="1" applyFill="1" applyBorder="1" applyAlignment="1">
      <alignment vertical="center"/>
    </xf>
    <xf numFmtId="0" fontId="32" fillId="0" borderId="0" xfId="3" applyFont="1" applyFill="1" applyBorder="1" applyAlignment="1">
      <alignment vertical="center"/>
    </xf>
    <xf numFmtId="0" fontId="32" fillId="0" borderId="0" xfId="0" applyFont="1" applyFill="1" applyBorder="1" applyAlignment="1">
      <alignment vertical="center"/>
    </xf>
    <xf numFmtId="0" fontId="32" fillId="0" borderId="37" xfId="3" applyFont="1" applyFill="1" applyBorder="1" applyAlignment="1">
      <alignment vertical="center"/>
    </xf>
    <xf numFmtId="0" fontId="32" fillId="0" borderId="38" xfId="0" applyFont="1" applyFill="1" applyBorder="1" applyAlignment="1">
      <alignment vertical="center"/>
    </xf>
    <xf numFmtId="49" fontId="32" fillId="0" borderId="39" xfId="3" applyNumberFormat="1" applyFont="1" applyFill="1" applyBorder="1" applyAlignment="1">
      <alignment vertical="center"/>
    </xf>
    <xf numFmtId="0" fontId="32" fillId="0" borderId="39" xfId="3" applyFont="1" applyFill="1" applyBorder="1" applyAlignment="1">
      <alignment vertical="center"/>
    </xf>
    <xf numFmtId="0" fontId="32" fillId="0" borderId="40" xfId="3" applyFont="1" applyFill="1" applyBorder="1" applyAlignment="1">
      <alignment vertical="center"/>
    </xf>
    <xf numFmtId="0" fontId="32" fillId="0" borderId="41" xfId="0" applyFont="1" applyFill="1" applyBorder="1" applyAlignment="1">
      <alignment vertical="center"/>
    </xf>
    <xf numFmtId="0" fontId="32" fillId="0" borderId="42" xfId="3" applyFont="1" applyFill="1" applyBorder="1" applyAlignment="1">
      <alignment vertical="center"/>
    </xf>
    <xf numFmtId="0" fontId="32" fillId="0" borderId="42" xfId="0" applyFont="1" applyFill="1" applyBorder="1" applyAlignment="1">
      <alignment vertical="center"/>
    </xf>
    <xf numFmtId="0" fontId="32" fillId="0" borderId="43" xfId="3" applyFont="1" applyFill="1" applyBorder="1" applyAlignment="1">
      <alignment vertical="center"/>
    </xf>
    <xf numFmtId="0" fontId="32" fillId="0" borderId="44" xfId="0" applyFont="1" applyFill="1" applyBorder="1" applyAlignment="1">
      <alignment vertical="center"/>
    </xf>
    <xf numFmtId="0" fontId="32" fillId="0" borderId="45" xfId="3" applyFont="1" applyFill="1" applyBorder="1" applyAlignment="1">
      <alignment vertical="center"/>
    </xf>
    <xf numFmtId="0" fontId="32" fillId="0" borderId="46" xfId="0" applyFont="1" applyFill="1" applyBorder="1" applyAlignment="1">
      <alignment vertical="center"/>
    </xf>
    <xf numFmtId="49" fontId="32" fillId="0" borderId="47" xfId="3" applyNumberFormat="1" applyFont="1" applyFill="1" applyBorder="1" applyAlignment="1">
      <alignment vertical="center"/>
    </xf>
    <xf numFmtId="0" fontId="32" fillId="0" borderId="47" xfId="3" applyFont="1" applyFill="1" applyBorder="1" applyAlignment="1">
      <alignment vertical="center"/>
    </xf>
    <xf numFmtId="0" fontId="32" fillId="0" borderId="48" xfId="3" applyFont="1" applyFill="1" applyBorder="1" applyAlignment="1">
      <alignment vertical="center"/>
    </xf>
    <xf numFmtId="0" fontId="34" fillId="0" borderId="0" xfId="3" applyFont="1" applyBorder="1" applyAlignment="1">
      <alignment vertical="center"/>
    </xf>
    <xf numFmtId="0" fontId="34" fillId="0" borderId="49" xfId="3" applyFont="1" applyFill="1" applyBorder="1" applyAlignment="1">
      <alignment vertical="center"/>
    </xf>
    <xf numFmtId="0" fontId="32" fillId="0" borderId="50" xfId="0" applyFont="1" applyFill="1" applyBorder="1" applyAlignment="1">
      <alignment vertical="center"/>
    </xf>
    <xf numFmtId="0" fontId="32" fillId="0" borderId="50" xfId="3" applyFont="1" applyFill="1" applyBorder="1" applyAlignment="1">
      <alignment vertical="center"/>
    </xf>
    <xf numFmtId="0" fontId="32" fillId="0" borderId="51" xfId="3" applyFont="1" applyFill="1" applyBorder="1" applyAlignment="1">
      <alignment vertical="center"/>
    </xf>
    <xf numFmtId="0" fontId="32" fillId="0" borderId="52" xfId="0" applyFont="1" applyFill="1" applyBorder="1" applyAlignment="1">
      <alignment vertical="center"/>
    </xf>
    <xf numFmtId="0" fontId="32" fillId="0" borderId="53" xfId="0" applyFont="1" applyFill="1" applyBorder="1" applyAlignment="1">
      <alignment vertical="center"/>
    </xf>
    <xf numFmtId="0" fontId="35" fillId="0" borderId="0" xfId="0" applyFont="1" applyFill="1" applyBorder="1" applyAlignment="1">
      <alignment vertical="center"/>
    </xf>
    <xf numFmtId="0" fontId="32" fillId="0" borderId="54" xfId="0" applyFont="1" applyFill="1" applyBorder="1" applyAlignment="1">
      <alignment vertical="center"/>
    </xf>
    <xf numFmtId="0" fontId="32" fillId="0" borderId="55" xfId="0" applyFont="1" applyFill="1" applyBorder="1" applyAlignment="1">
      <alignment vertical="center"/>
    </xf>
    <xf numFmtId="0" fontId="32" fillId="0" borderId="56" xfId="0" applyFont="1" applyFill="1" applyBorder="1" applyAlignment="1">
      <alignment vertical="center"/>
    </xf>
    <xf numFmtId="0" fontId="36" fillId="0" borderId="0" xfId="3" applyFont="1" applyFill="1" applyBorder="1" applyAlignment="1">
      <alignment vertical="center"/>
    </xf>
    <xf numFmtId="0" fontId="38" fillId="0" borderId="0" xfId="3" applyFont="1" applyFill="1" applyBorder="1" applyAlignment="1">
      <alignment vertical="center"/>
    </xf>
    <xf numFmtId="0" fontId="32" fillId="0" borderId="57" xfId="0" applyFont="1" applyBorder="1" applyAlignment="1">
      <alignment vertical="center"/>
    </xf>
    <xf numFmtId="49" fontId="32" fillId="0" borderId="58" xfId="3" applyNumberFormat="1" applyFont="1" applyFill="1" applyBorder="1" applyAlignment="1">
      <alignment vertical="center"/>
    </xf>
    <xf numFmtId="0" fontId="33" fillId="0" borderId="58" xfId="3" applyFont="1" applyBorder="1" applyAlignment="1">
      <alignment vertical="center"/>
    </xf>
    <xf numFmtId="0" fontId="32" fillId="0" borderId="58" xfId="3" applyFont="1" applyBorder="1" applyAlignment="1">
      <alignment vertical="center"/>
    </xf>
    <xf numFmtId="0" fontId="32" fillId="0" borderId="25" xfId="3" applyFont="1" applyBorder="1" applyAlignment="1">
      <alignment vertical="center"/>
    </xf>
    <xf numFmtId="0" fontId="32" fillId="0" borderId="59" xfId="0" applyFont="1" applyBorder="1" applyAlignment="1">
      <alignment vertical="center"/>
    </xf>
    <xf numFmtId="0" fontId="32" fillId="0" borderId="60" xfId="3" applyFont="1" applyBorder="1" applyAlignment="1">
      <alignment vertical="center"/>
    </xf>
    <xf numFmtId="0" fontId="32" fillId="0" borderId="0" xfId="3" applyFont="1" applyBorder="1" applyAlignment="1">
      <alignment horizontal="center" vertical="center"/>
    </xf>
    <xf numFmtId="0" fontId="32" fillId="0" borderId="59" xfId="0" applyFont="1" applyFill="1" applyBorder="1" applyAlignment="1">
      <alignment vertical="center"/>
    </xf>
    <xf numFmtId="0" fontId="32" fillId="0" borderId="60" xfId="3" applyFont="1" applyBorder="1" applyAlignment="1">
      <alignment horizontal="center" vertical="center"/>
    </xf>
    <xf numFmtId="0" fontId="32" fillId="0" borderId="24" xfId="0" applyFont="1" applyBorder="1" applyAlignment="1">
      <alignment vertical="center"/>
    </xf>
    <xf numFmtId="0" fontId="32" fillId="0" borderId="61" xfId="3" applyFont="1" applyBorder="1" applyAlignment="1">
      <alignment vertical="center"/>
    </xf>
    <xf numFmtId="0" fontId="32" fillId="0" borderId="61" xfId="0" applyFont="1" applyBorder="1" applyAlignment="1">
      <alignment vertical="center"/>
    </xf>
    <xf numFmtId="0" fontId="32" fillId="0" borderId="62" xfId="3" applyFont="1" applyBorder="1" applyAlignment="1">
      <alignment vertical="center"/>
    </xf>
    <xf numFmtId="49" fontId="36" fillId="0" borderId="0" xfId="3" applyNumberFormat="1" applyFont="1" applyFill="1" applyBorder="1" applyAlignment="1">
      <alignment vertical="center"/>
    </xf>
    <xf numFmtId="0" fontId="38" fillId="0" borderId="0" xfId="3" applyFont="1" applyBorder="1" applyAlignment="1">
      <alignment vertical="center"/>
    </xf>
    <xf numFmtId="0" fontId="32" fillId="0" borderId="63" xfId="0" applyFont="1" applyFill="1" applyBorder="1" applyAlignment="1">
      <alignment vertical="center"/>
    </xf>
    <xf numFmtId="0" fontId="32" fillId="0" borderId="64" xfId="3" applyFont="1" applyFill="1" applyBorder="1" applyAlignment="1">
      <alignment vertical="center"/>
    </xf>
    <xf numFmtId="0" fontId="32" fillId="0" borderId="65" xfId="3" applyFont="1" applyFill="1" applyBorder="1" applyAlignment="1">
      <alignment vertical="center"/>
    </xf>
    <xf numFmtId="0" fontId="32" fillId="0" borderId="66" xfId="0" applyFont="1" applyFill="1" applyBorder="1" applyAlignment="1">
      <alignment vertical="center"/>
    </xf>
    <xf numFmtId="0" fontId="32" fillId="0" borderId="67" xfId="3" applyFont="1" applyFill="1" applyBorder="1" applyAlignment="1">
      <alignment vertical="center"/>
    </xf>
    <xf numFmtId="0" fontId="32" fillId="0" borderId="68" xfId="0" applyFont="1" applyFill="1" applyBorder="1" applyAlignment="1">
      <alignment vertical="center"/>
    </xf>
    <xf numFmtId="0" fontId="32" fillId="0" borderId="69" xfId="3" applyFont="1" applyFill="1" applyBorder="1" applyAlignment="1">
      <alignment vertical="center"/>
    </xf>
    <xf numFmtId="0" fontId="40" fillId="0" borderId="0" xfId="3" applyFont="1" applyFill="1" applyBorder="1" applyAlignment="1">
      <alignment vertical="center"/>
    </xf>
    <xf numFmtId="0" fontId="32" fillId="0" borderId="66" xfId="3" applyFont="1" applyFill="1" applyBorder="1" applyAlignment="1">
      <alignment vertical="center"/>
    </xf>
    <xf numFmtId="0" fontId="41" fillId="0" borderId="66" xfId="3" applyFont="1" applyFill="1" applyBorder="1" applyAlignment="1">
      <alignment vertical="center"/>
    </xf>
    <xf numFmtId="0" fontId="32" fillId="0" borderId="70" xfId="3" applyFont="1" applyFill="1" applyBorder="1" applyAlignment="1">
      <alignment vertical="center"/>
    </xf>
    <xf numFmtId="0" fontId="32" fillId="0" borderId="71" xfId="3" applyFont="1" applyFill="1" applyBorder="1" applyAlignment="1">
      <alignment vertical="center"/>
    </xf>
    <xf numFmtId="0" fontId="32" fillId="0" borderId="72" xfId="3" applyFont="1" applyFill="1" applyBorder="1" applyAlignment="1">
      <alignment vertical="center"/>
    </xf>
    <xf numFmtId="49" fontId="32" fillId="0" borderId="0" xfId="3" applyNumberFormat="1" applyFont="1" applyFill="1" applyBorder="1" applyAlignment="1">
      <alignment horizontal="center" vertical="center"/>
    </xf>
    <xf numFmtId="0" fontId="32" fillId="0" borderId="0" xfId="3" applyFont="1" applyFill="1" applyBorder="1" applyAlignment="1">
      <alignment horizontal="center" vertical="center"/>
    </xf>
    <xf numFmtId="0" fontId="36" fillId="0" borderId="0" xfId="3" applyFont="1" applyBorder="1" applyAlignment="1">
      <alignment vertical="center"/>
    </xf>
    <xf numFmtId="0" fontId="34" fillId="0" borderId="0" xfId="3" applyFont="1" applyFill="1" applyBorder="1" applyAlignment="1">
      <alignment vertical="center"/>
    </xf>
    <xf numFmtId="0" fontId="35" fillId="0" borderId="0" xfId="3" applyFont="1" applyBorder="1" applyAlignment="1">
      <alignment vertical="center"/>
    </xf>
    <xf numFmtId="49" fontId="38" fillId="0" borderId="0" xfId="3" applyNumberFormat="1" applyFont="1" applyFill="1" applyBorder="1" applyAlignment="1">
      <alignment vertical="center"/>
    </xf>
    <xf numFmtId="0" fontId="42" fillId="0" borderId="0" xfId="3" applyFont="1" applyBorder="1" applyAlignment="1">
      <alignment vertical="center"/>
    </xf>
    <xf numFmtId="0" fontId="33" fillId="0" borderId="0" xfId="3" applyFont="1" applyFill="1" applyBorder="1" applyAlignment="1">
      <alignment vertical="center"/>
    </xf>
    <xf numFmtId="49" fontId="32" fillId="0" borderId="73" xfId="3" applyNumberFormat="1" applyFont="1" applyFill="1" applyBorder="1" applyAlignment="1">
      <alignment vertical="center"/>
    </xf>
    <xf numFmtId="0" fontId="32" fillId="0" borderId="74" xfId="3" applyFont="1" applyFill="1" applyBorder="1" applyAlignment="1">
      <alignment vertical="center"/>
    </xf>
    <xf numFmtId="0" fontId="32" fillId="0" borderId="75" xfId="3" applyFont="1" applyFill="1" applyBorder="1" applyAlignment="1">
      <alignment vertical="center"/>
    </xf>
    <xf numFmtId="49" fontId="32" fillId="0" borderId="68" xfId="3" applyNumberFormat="1" applyFont="1" applyFill="1" applyBorder="1" applyAlignment="1">
      <alignment vertical="center"/>
    </xf>
    <xf numFmtId="0" fontId="39" fillId="0" borderId="0" xfId="0" applyFont="1" applyFill="1" applyBorder="1" applyAlignment="1">
      <alignment vertical="center"/>
    </xf>
    <xf numFmtId="0" fontId="39" fillId="0" borderId="0" xfId="3" applyFont="1" applyFill="1" applyBorder="1" applyAlignment="1">
      <alignment vertical="center"/>
    </xf>
    <xf numFmtId="49" fontId="32" fillId="0" borderId="76" xfId="3" applyNumberFormat="1" applyFont="1" applyFill="1" applyBorder="1" applyAlignment="1">
      <alignment vertical="center"/>
    </xf>
    <xf numFmtId="0" fontId="32" fillId="0" borderId="77" xfId="3" applyFont="1" applyFill="1" applyBorder="1" applyAlignment="1">
      <alignment horizontal="left" vertical="center"/>
    </xf>
    <xf numFmtId="0" fontId="32" fillId="0" borderId="78" xfId="3" applyFont="1" applyFill="1" applyBorder="1" applyAlignment="1">
      <alignment horizontal="left" vertical="center"/>
    </xf>
    <xf numFmtId="0" fontId="32" fillId="0" borderId="0" xfId="3" applyFont="1" applyBorder="1" applyAlignment="1">
      <alignment horizontal="left" vertical="center"/>
    </xf>
    <xf numFmtId="0" fontId="32" fillId="0" borderId="0" xfId="3" applyFont="1" applyFill="1" applyBorder="1" applyAlignment="1">
      <alignment horizontal="left" vertical="center"/>
    </xf>
    <xf numFmtId="0" fontId="34" fillId="0" borderId="0" xfId="3" applyFont="1" applyFill="1" applyBorder="1" applyAlignment="1">
      <alignment horizontal="left" vertical="center"/>
    </xf>
    <xf numFmtId="0" fontId="6" fillId="0" borderId="79" xfId="0" applyFont="1" applyBorder="1" applyAlignment="1">
      <alignment vertical="center"/>
    </xf>
    <xf numFmtId="0" fontId="6" fillId="0" borderId="80" xfId="0" applyFont="1" applyBorder="1" applyAlignment="1">
      <alignment vertical="center"/>
    </xf>
    <xf numFmtId="0" fontId="38" fillId="0" borderId="0" xfId="3" applyFont="1" applyFill="1" applyBorder="1" applyAlignment="1">
      <alignment horizontal="left" vertical="center"/>
    </xf>
    <xf numFmtId="0" fontId="43" fillId="0" borderId="0" xfId="0" applyFont="1" applyFill="1" applyBorder="1" applyAlignment="1">
      <alignment vertical="center"/>
    </xf>
    <xf numFmtId="0" fontId="27" fillId="0" borderId="0" xfId="0" applyFont="1" applyFill="1" applyBorder="1" applyAlignment="1">
      <alignment horizontal="center" vertical="center"/>
    </xf>
    <xf numFmtId="187" fontId="19" fillId="0" borderId="22" xfId="0" applyNumberFormat="1" applyFont="1" applyFill="1" applyBorder="1" applyAlignment="1" applyProtection="1">
      <alignment horizontal="center" vertical="center"/>
    </xf>
    <xf numFmtId="0" fontId="45" fillId="0" borderId="0" xfId="0" applyFont="1"/>
    <xf numFmtId="0" fontId="32" fillId="0" borderId="0" xfId="0" applyFont="1"/>
    <xf numFmtId="49" fontId="35" fillId="0" borderId="0" xfId="3" applyNumberFormat="1" applyFont="1" applyFill="1" applyBorder="1" applyAlignment="1">
      <alignment vertical="center"/>
    </xf>
    <xf numFmtId="0" fontId="32" fillId="0" borderId="60" xfId="0" applyFont="1" applyBorder="1" applyAlignment="1">
      <alignment vertical="center"/>
    </xf>
    <xf numFmtId="0" fontId="48" fillId="0" borderId="0" xfId="0" applyFont="1" applyAlignment="1">
      <alignment horizontal="center" vertical="center"/>
    </xf>
    <xf numFmtId="0" fontId="49" fillId="0" borderId="0" xfId="0" applyFont="1" applyBorder="1" applyAlignment="1">
      <alignment horizontal="right" vertical="center"/>
    </xf>
    <xf numFmtId="0" fontId="47" fillId="0" borderId="0" xfId="0" applyFont="1" applyAlignment="1">
      <alignment horizontal="left" vertical="center"/>
    </xf>
    <xf numFmtId="0" fontId="17" fillId="0" borderId="0" xfId="0" applyNumberFormat="1" applyFont="1" applyFill="1" applyBorder="1" applyAlignment="1" applyProtection="1">
      <alignment horizontal="center" vertical="center"/>
    </xf>
    <xf numFmtId="0" fontId="5" fillId="0" borderId="0" xfId="0" applyFont="1" applyFill="1" applyBorder="1" applyAlignment="1">
      <alignment vertical="center"/>
    </xf>
    <xf numFmtId="0" fontId="59" fillId="0" borderId="0" xfId="2">
      <alignment vertical="center"/>
    </xf>
    <xf numFmtId="0" fontId="60" fillId="0" borderId="0" xfId="2" applyFont="1">
      <alignment vertical="center"/>
    </xf>
    <xf numFmtId="0" fontId="60" fillId="0" borderId="0" xfId="2" applyFont="1" applyAlignment="1">
      <alignment vertical="center"/>
    </xf>
    <xf numFmtId="0" fontId="60" fillId="0" borderId="81" xfId="2" applyFont="1" applyBorder="1" applyAlignment="1">
      <alignment vertical="center"/>
    </xf>
    <xf numFmtId="0" fontId="60" fillId="0" borderId="82" xfId="2" applyFont="1" applyBorder="1" applyAlignment="1">
      <alignment vertical="center"/>
    </xf>
    <xf numFmtId="0" fontId="60" fillId="0" borderId="60" xfId="2" applyFont="1" applyBorder="1" applyAlignment="1">
      <alignment vertical="center"/>
    </xf>
    <xf numFmtId="0" fontId="60" fillId="0" borderId="0" xfId="2" applyFont="1" applyBorder="1" applyAlignment="1">
      <alignment vertical="center"/>
    </xf>
    <xf numFmtId="0" fontId="60" fillId="0" borderId="59" xfId="2" applyFont="1" applyBorder="1" applyAlignment="1">
      <alignment vertical="center"/>
    </xf>
    <xf numFmtId="0" fontId="60" fillId="0" borderId="58" xfId="2" applyFont="1" applyBorder="1" applyAlignment="1">
      <alignment vertical="center"/>
    </xf>
    <xf numFmtId="0" fontId="60" fillId="0" borderId="57" xfId="2" applyFont="1" applyBorder="1" applyAlignment="1">
      <alignment vertical="center"/>
    </xf>
    <xf numFmtId="0" fontId="61" fillId="0" borderId="0" xfId="2" applyFont="1" applyAlignment="1">
      <alignment horizontal="center" vertical="center"/>
    </xf>
    <xf numFmtId="0" fontId="62" fillId="0" borderId="0" xfId="0" applyFont="1" applyAlignment="1">
      <alignment vertical="center"/>
    </xf>
    <xf numFmtId="0" fontId="52" fillId="0" borderId="0" xfId="0" applyFont="1" applyFill="1" applyAlignment="1">
      <alignment vertical="center"/>
    </xf>
    <xf numFmtId="0" fontId="5" fillId="0" borderId="19" xfId="0" applyNumberFormat="1" applyFont="1" applyFill="1" applyBorder="1" applyAlignment="1">
      <alignment horizontal="center" vertical="center"/>
    </xf>
    <xf numFmtId="177" fontId="19" fillId="0" borderId="84" xfId="0" applyNumberFormat="1" applyFont="1" applyFill="1" applyBorder="1" applyAlignment="1" applyProtection="1">
      <alignment vertical="center"/>
    </xf>
    <xf numFmtId="176" fontId="19" fillId="0" borderId="84" xfId="0" applyNumberFormat="1" applyFont="1" applyFill="1" applyBorder="1" applyAlignment="1" applyProtection="1">
      <alignment horizontal="center" vertical="center"/>
    </xf>
    <xf numFmtId="0" fontId="5" fillId="0" borderId="19" xfId="0" applyFont="1" applyBorder="1" applyAlignment="1">
      <alignment horizontal="center" vertical="center"/>
    </xf>
    <xf numFmtId="0" fontId="64" fillId="0" borderId="0" xfId="3" applyFont="1" applyFill="1" applyBorder="1" applyAlignment="1">
      <alignment vertical="center"/>
    </xf>
    <xf numFmtId="0" fontId="65" fillId="0" borderId="0" xfId="3" applyFont="1" applyFill="1" applyBorder="1" applyAlignment="1">
      <alignment vertical="center"/>
    </xf>
    <xf numFmtId="177" fontId="20" fillId="0" borderId="0" xfId="0" applyNumberFormat="1" applyFont="1" applyAlignment="1" applyProtection="1">
      <alignment vertical="center"/>
    </xf>
    <xf numFmtId="180" fontId="20" fillId="0" borderId="19" xfId="0" applyNumberFormat="1" applyFont="1" applyFill="1" applyBorder="1" applyAlignment="1" applyProtection="1">
      <alignment vertical="center"/>
    </xf>
    <xf numFmtId="0" fontId="60" fillId="0" borderId="0" xfId="2" applyFont="1" applyFill="1">
      <alignment vertical="center"/>
    </xf>
    <xf numFmtId="189" fontId="60" fillId="0" borderId="0" xfId="2" applyNumberFormat="1" applyFont="1" applyFill="1">
      <alignment vertical="center"/>
    </xf>
    <xf numFmtId="0" fontId="32" fillId="0" borderId="0" xfId="3" applyFont="1" applyBorder="1" applyAlignment="1">
      <alignment horizontal="centerContinuous" vertical="center"/>
    </xf>
    <xf numFmtId="0" fontId="3" fillId="0" borderId="0" xfId="3" applyFont="1" applyBorder="1" applyAlignment="1">
      <alignment horizontal="centerContinuous" vertical="center"/>
    </xf>
    <xf numFmtId="0" fontId="7" fillId="0" borderId="4" xfId="0" applyFont="1" applyBorder="1" applyAlignment="1">
      <alignment horizontal="center" vertical="center" wrapText="1"/>
    </xf>
    <xf numFmtId="0" fontId="17" fillId="0" borderId="4" xfId="0" applyFont="1" applyBorder="1" applyAlignment="1">
      <alignment horizontal="center" vertical="center"/>
    </xf>
    <xf numFmtId="0" fontId="6" fillId="0" borderId="0" xfId="0" applyFont="1" applyBorder="1" applyAlignment="1">
      <alignment horizontal="center" vertical="center"/>
    </xf>
    <xf numFmtId="0" fontId="6" fillId="0" borderId="4" xfId="0" applyFont="1" applyBorder="1" applyAlignment="1">
      <alignment horizontal="center" vertical="center"/>
    </xf>
    <xf numFmtId="0" fontId="6" fillId="0" borderId="0" xfId="0" applyFont="1" applyBorder="1" applyAlignment="1">
      <alignment vertical="center"/>
    </xf>
    <xf numFmtId="0" fontId="6" fillId="0" borderId="28" xfId="0" applyFont="1" applyBorder="1" applyAlignment="1">
      <alignment vertical="center"/>
    </xf>
    <xf numFmtId="0" fontId="11" fillId="0" borderId="10" xfId="0" applyFont="1" applyBorder="1" applyAlignment="1">
      <alignment vertical="top" wrapText="1"/>
    </xf>
    <xf numFmtId="0" fontId="11" fillId="0" borderId="0" xfId="0" applyFont="1" applyBorder="1" applyAlignment="1">
      <alignment vertical="top" wrapText="1"/>
    </xf>
    <xf numFmtId="0" fontId="11" fillId="0" borderId="18" xfId="0" applyFont="1" applyBorder="1" applyAlignment="1">
      <alignment vertical="top" wrapText="1"/>
    </xf>
    <xf numFmtId="0" fontId="6" fillId="0" borderId="18" xfId="0" applyFont="1" applyBorder="1" applyAlignment="1">
      <alignment horizontal="center" vertical="center"/>
    </xf>
    <xf numFmtId="0" fontId="6" fillId="0" borderId="8" xfId="0" applyFont="1" applyBorder="1" applyAlignment="1">
      <alignment horizontal="center" vertical="center"/>
    </xf>
    <xf numFmtId="0" fontId="6" fillId="0" borderId="4" xfId="0" applyFont="1" applyBorder="1" applyAlignment="1">
      <alignment vertical="center"/>
    </xf>
    <xf numFmtId="0" fontId="11" fillId="0" borderId="4" xfId="0" applyFont="1" applyBorder="1" applyAlignment="1">
      <alignment vertical="top" wrapText="1"/>
    </xf>
    <xf numFmtId="0" fontId="6" fillId="0" borderId="18" xfId="0" applyFont="1" applyBorder="1" applyAlignment="1">
      <alignment vertical="center"/>
    </xf>
    <xf numFmtId="0" fontId="6" fillId="0" borderId="8" xfId="0" applyFont="1" applyBorder="1" applyAlignment="1">
      <alignment vertical="center"/>
    </xf>
    <xf numFmtId="0" fontId="6" fillId="0" borderId="7" xfId="0" applyFont="1" applyBorder="1" applyAlignment="1">
      <alignment horizontal="distributed" vertical="center" wrapText="1"/>
    </xf>
    <xf numFmtId="0" fontId="6" fillId="0" borderId="0" xfId="0" applyFont="1" applyBorder="1" applyAlignment="1">
      <alignment horizontal="distributed" vertical="center" wrapText="1"/>
    </xf>
    <xf numFmtId="0" fontId="6" fillId="0" borderId="28" xfId="0" applyFont="1" applyBorder="1" applyAlignment="1">
      <alignment horizontal="distributed" vertical="center" wrapText="1"/>
    </xf>
    <xf numFmtId="0" fontId="6" fillId="0" borderId="7" xfId="0" applyFont="1" applyBorder="1" applyAlignment="1">
      <alignment vertical="center"/>
    </xf>
    <xf numFmtId="0" fontId="0" fillId="0" borderId="0" xfId="0" applyBorder="1" applyAlignment="1"/>
    <xf numFmtId="0" fontId="7" fillId="0" borderId="0" xfId="0" applyFont="1" applyAlignment="1">
      <alignment vertical="center"/>
    </xf>
    <xf numFmtId="0" fontId="11" fillId="0" borderId="0" xfId="0" applyFont="1" applyAlignment="1">
      <alignment vertical="center"/>
    </xf>
    <xf numFmtId="0" fontId="1" fillId="0" borderId="0" xfId="0" applyFont="1" applyFill="1" applyBorder="1" applyProtection="1"/>
    <xf numFmtId="0" fontId="66" fillId="0" borderId="164" xfId="0" applyNumberFormat="1" applyFont="1" applyBorder="1" applyAlignment="1">
      <alignment vertical="center"/>
    </xf>
    <xf numFmtId="0" fontId="66" fillId="0" borderId="165" xfId="0" applyNumberFormat="1" applyFont="1" applyBorder="1" applyAlignment="1">
      <alignment vertical="center"/>
    </xf>
    <xf numFmtId="0" fontId="66" fillId="0" borderId="166" xfId="0" applyNumberFormat="1" applyFont="1" applyBorder="1" applyAlignment="1">
      <alignment vertical="center"/>
    </xf>
    <xf numFmtId="0" fontId="66" fillId="0" borderId="167" xfId="0" applyNumberFormat="1" applyFont="1" applyBorder="1" applyAlignment="1">
      <alignment vertical="center"/>
    </xf>
    <xf numFmtId="0" fontId="66" fillId="0" borderId="168" xfId="0" applyNumberFormat="1" applyFont="1" applyBorder="1" applyAlignment="1">
      <alignment vertical="center"/>
    </xf>
    <xf numFmtId="0" fontId="66" fillId="0" borderId="169" xfId="0" applyNumberFormat="1" applyFont="1" applyBorder="1" applyAlignment="1">
      <alignment vertical="center"/>
    </xf>
    <xf numFmtId="0" fontId="66" fillId="0" borderId="164" xfId="0" applyFont="1" applyBorder="1" applyAlignment="1">
      <alignment vertical="center"/>
    </xf>
    <xf numFmtId="0" fontId="66" fillId="0" borderId="165" xfId="0" applyFont="1" applyBorder="1" applyAlignment="1">
      <alignment vertical="center"/>
    </xf>
    <xf numFmtId="0" fontId="66" fillId="0" borderId="166" xfId="0" applyFont="1" applyBorder="1" applyAlignment="1">
      <alignment vertical="center"/>
    </xf>
    <xf numFmtId="0" fontId="67" fillId="0" borderId="164" xfId="0" applyFont="1" applyBorder="1" applyAlignment="1">
      <alignment vertical="center"/>
    </xf>
    <xf numFmtId="0" fontId="67" fillId="0" borderId="165" xfId="0" applyFont="1" applyBorder="1" applyAlignment="1">
      <alignment vertical="center"/>
    </xf>
    <xf numFmtId="0" fontId="67" fillId="0" borderId="166" xfId="0" applyFont="1" applyBorder="1" applyAlignment="1">
      <alignment vertical="center"/>
    </xf>
    <xf numFmtId="0" fontId="66" fillId="0" borderId="0" xfId="0" applyFont="1" applyBorder="1" applyAlignment="1">
      <alignment vertical="center"/>
    </xf>
    <xf numFmtId="0" fontId="66" fillId="0" borderId="171" xfId="0" applyFont="1" applyBorder="1" applyAlignment="1">
      <alignment vertical="center"/>
    </xf>
    <xf numFmtId="0" fontId="67" fillId="0" borderId="170" xfId="0" applyFont="1" applyBorder="1" applyAlignment="1">
      <alignment vertical="center"/>
    </xf>
    <xf numFmtId="0" fontId="67" fillId="0" borderId="0" xfId="0" applyFont="1" applyBorder="1" applyAlignment="1">
      <alignment vertical="center"/>
    </xf>
    <xf numFmtId="0" fontId="67" fillId="0" borderId="171" xfId="0" applyFont="1" applyBorder="1" applyAlignment="1">
      <alignment vertical="center"/>
    </xf>
    <xf numFmtId="0" fontId="67" fillId="0" borderId="170" xfId="0" applyFont="1" applyBorder="1" applyAlignment="1">
      <alignment vertical="center" justifyLastLine="1"/>
    </xf>
    <xf numFmtId="0" fontId="67" fillId="0" borderId="171" xfId="0" applyFont="1" applyBorder="1" applyAlignment="1">
      <alignment vertical="center" justifyLastLine="1"/>
    </xf>
    <xf numFmtId="0" fontId="5" fillId="0" borderId="164" xfId="0" applyFont="1" applyBorder="1" applyAlignment="1">
      <alignment vertical="center"/>
    </xf>
    <xf numFmtId="0" fontId="5" fillId="0" borderId="165" xfId="0" applyFont="1" applyBorder="1" applyAlignment="1">
      <alignment vertical="center"/>
    </xf>
    <xf numFmtId="0" fontId="5" fillId="0" borderId="170" xfId="0" applyFont="1" applyBorder="1" applyAlignment="1">
      <alignment vertical="center"/>
    </xf>
    <xf numFmtId="0" fontId="3" fillId="0" borderId="171" xfId="0" applyFont="1" applyBorder="1" applyAlignment="1">
      <alignment vertical="center"/>
    </xf>
    <xf numFmtId="0" fontId="5" fillId="0" borderId="167" xfId="0" applyFont="1" applyBorder="1" applyAlignment="1">
      <alignment vertical="center"/>
    </xf>
    <xf numFmtId="0" fontId="5" fillId="0" borderId="168" xfId="0" applyFont="1" applyBorder="1" applyAlignment="1">
      <alignment vertical="center"/>
    </xf>
    <xf numFmtId="0" fontId="6" fillId="0" borderId="164" xfId="0" applyFont="1" applyBorder="1" applyAlignment="1">
      <alignment vertical="center"/>
    </xf>
    <xf numFmtId="0" fontId="6" fillId="0" borderId="165" xfId="0" applyFont="1" applyBorder="1" applyAlignment="1">
      <alignment vertical="center"/>
    </xf>
    <xf numFmtId="0" fontId="6" fillId="0" borderId="166" xfId="0" applyFont="1" applyBorder="1" applyAlignment="1">
      <alignment vertical="center"/>
    </xf>
    <xf numFmtId="0" fontId="6" fillId="0" borderId="170" xfId="0" applyFont="1" applyBorder="1" applyAlignment="1">
      <alignment vertical="center"/>
    </xf>
    <xf numFmtId="0" fontId="6" fillId="0" borderId="167" xfId="0" applyFont="1" applyBorder="1" applyAlignment="1">
      <alignment vertical="center"/>
    </xf>
    <xf numFmtId="0" fontId="6" fillId="0" borderId="168" xfId="0" applyFont="1" applyBorder="1" applyAlignment="1">
      <alignment vertical="center"/>
    </xf>
    <xf numFmtId="0" fontId="6" fillId="0" borderId="169" xfId="0" applyFont="1" applyBorder="1" applyAlignment="1">
      <alignment vertical="center"/>
    </xf>
    <xf numFmtId="0" fontId="69" fillId="0" borderId="165" xfId="0" applyFont="1" applyBorder="1" applyAlignment="1">
      <alignment vertical="center"/>
    </xf>
    <xf numFmtId="0" fontId="69" fillId="0" borderId="166" xfId="0" applyFont="1" applyBorder="1" applyAlignment="1">
      <alignment vertical="center"/>
    </xf>
    <xf numFmtId="0" fontId="69" fillId="0" borderId="171" xfId="0" applyFont="1" applyBorder="1" applyAlignment="1">
      <alignment vertical="center"/>
    </xf>
    <xf numFmtId="0" fontId="69" fillId="0" borderId="170" xfId="0" applyFont="1" applyBorder="1" applyAlignment="1">
      <alignment vertical="center"/>
    </xf>
    <xf numFmtId="0" fontId="66" fillId="0" borderId="167" xfId="0" applyFont="1" applyBorder="1" applyAlignment="1">
      <alignment vertical="center"/>
    </xf>
    <xf numFmtId="0" fontId="66" fillId="6" borderId="0" xfId="0" applyFont="1" applyFill="1" applyBorder="1" applyAlignment="1">
      <alignment vertical="center"/>
    </xf>
    <xf numFmtId="0" fontId="66" fillId="6" borderId="170" xfId="0" applyFont="1" applyFill="1" applyBorder="1" applyAlignment="1">
      <alignment vertical="center"/>
    </xf>
    <xf numFmtId="0" fontId="66" fillId="6" borderId="171" xfId="0" applyFont="1" applyFill="1" applyBorder="1" applyAlignment="1">
      <alignment vertical="center"/>
    </xf>
    <xf numFmtId="0" fontId="70" fillId="6" borderId="171" xfId="0" applyFont="1" applyFill="1" applyBorder="1" applyAlignment="1"/>
    <xf numFmtId="0" fontId="70" fillId="6" borderId="169" xfId="0" applyFont="1" applyFill="1" applyBorder="1" applyAlignment="1"/>
    <xf numFmtId="0" fontId="66" fillId="6" borderId="167" xfId="0" applyFont="1" applyFill="1" applyBorder="1" applyAlignment="1">
      <alignment vertical="center"/>
    </xf>
    <xf numFmtId="0" fontId="66" fillId="6" borderId="168" xfId="0" applyFont="1" applyFill="1" applyBorder="1" applyAlignment="1">
      <alignment vertical="center"/>
    </xf>
    <xf numFmtId="0" fontId="66" fillId="6" borderId="169" xfId="0" applyFont="1" applyFill="1" applyBorder="1" applyAlignment="1">
      <alignment vertical="center"/>
    </xf>
    <xf numFmtId="0" fontId="66" fillId="6" borderId="165" xfId="0" applyFont="1" applyFill="1" applyBorder="1" applyAlignment="1">
      <alignment vertical="center"/>
    </xf>
    <xf numFmtId="0" fontId="66" fillId="6" borderId="166" xfId="0" applyFont="1" applyFill="1" applyBorder="1" applyAlignment="1">
      <alignment vertical="center"/>
    </xf>
    <xf numFmtId="0" fontId="70" fillId="6" borderId="164" xfId="0" applyFont="1" applyFill="1" applyBorder="1" applyAlignment="1">
      <alignment vertical="center"/>
    </xf>
    <xf numFmtId="0" fontId="70" fillId="6" borderId="165" xfId="0" applyFont="1" applyFill="1" applyBorder="1" applyAlignment="1">
      <alignment vertical="center"/>
    </xf>
    <xf numFmtId="0" fontId="70" fillId="6" borderId="166" xfId="0" applyFont="1" applyFill="1" applyBorder="1" applyAlignment="1">
      <alignment vertical="center"/>
    </xf>
    <xf numFmtId="0" fontId="66" fillId="6" borderId="164" xfId="0" applyFont="1" applyFill="1" applyBorder="1" applyAlignment="1" applyProtection="1">
      <alignment vertical="center"/>
    </xf>
    <xf numFmtId="0" fontId="66" fillId="6" borderId="166" xfId="0" applyFont="1" applyFill="1" applyBorder="1" applyAlignment="1" applyProtection="1">
      <alignment vertical="center"/>
    </xf>
    <xf numFmtId="0" fontId="70" fillId="6" borderId="170" xfId="0" applyFont="1" applyFill="1" applyBorder="1" applyAlignment="1">
      <alignment vertical="center"/>
    </xf>
    <xf numFmtId="0" fontId="70" fillId="6" borderId="171" xfId="0" applyFont="1" applyFill="1" applyBorder="1" applyAlignment="1">
      <alignment vertical="center"/>
    </xf>
    <xf numFmtId="0" fontId="66" fillId="6" borderId="171" xfId="0" applyFont="1" applyFill="1" applyBorder="1" applyAlignment="1" applyProtection="1">
      <alignment vertical="center"/>
    </xf>
    <xf numFmtId="0" fontId="70" fillId="6" borderId="0" xfId="0" applyFont="1" applyFill="1" applyBorder="1" applyAlignment="1">
      <alignment vertical="distributed" textRotation="255"/>
    </xf>
    <xf numFmtId="0" fontId="70" fillId="6" borderId="171" xfId="0" applyFont="1" applyFill="1" applyBorder="1" applyAlignment="1">
      <alignment vertical="distributed" textRotation="255"/>
    </xf>
    <xf numFmtId="0" fontId="70" fillId="6" borderId="167" xfId="0" applyFont="1" applyFill="1" applyBorder="1" applyAlignment="1">
      <alignment vertical="center"/>
    </xf>
    <xf numFmtId="0" fontId="69" fillId="6" borderId="168" xfId="0" applyFont="1" applyFill="1" applyBorder="1" applyAlignment="1">
      <alignment vertical="center"/>
    </xf>
    <xf numFmtId="0" fontId="70" fillId="6" borderId="169" xfId="0" applyFont="1" applyFill="1" applyBorder="1" applyAlignment="1">
      <alignment vertical="center"/>
    </xf>
    <xf numFmtId="0" fontId="66" fillId="6" borderId="167" xfId="0" applyFont="1" applyFill="1" applyBorder="1" applyAlignment="1" applyProtection="1">
      <alignment vertical="center"/>
    </xf>
    <xf numFmtId="0" fontId="66" fillId="6" borderId="169" xfId="0" applyFont="1" applyFill="1" applyBorder="1" applyAlignment="1" applyProtection="1">
      <alignment vertical="center"/>
    </xf>
    <xf numFmtId="0" fontId="69" fillId="6" borderId="165" xfId="0" applyFont="1" applyFill="1" applyBorder="1" applyAlignment="1">
      <alignment vertical="center"/>
    </xf>
    <xf numFmtId="0" fontId="6" fillId="4" borderId="164" xfId="0" applyFont="1" applyFill="1" applyBorder="1" applyAlignment="1">
      <alignment vertical="center"/>
    </xf>
    <xf numFmtId="0" fontId="6" fillId="4" borderId="165" xfId="0" applyFont="1" applyFill="1" applyBorder="1" applyAlignment="1">
      <alignment vertical="center"/>
    </xf>
    <xf numFmtId="0" fontId="6" fillId="4" borderId="174" xfId="0" applyFont="1" applyFill="1" applyBorder="1" applyAlignment="1">
      <alignment vertical="center"/>
    </xf>
    <xf numFmtId="0" fontId="6" fillId="4" borderId="0" xfId="0" applyFont="1" applyFill="1" applyBorder="1" applyAlignment="1">
      <alignment vertical="center"/>
    </xf>
    <xf numFmtId="0" fontId="6" fillId="4" borderId="12" xfId="0" applyFont="1" applyFill="1" applyBorder="1" applyAlignment="1">
      <alignment vertical="center"/>
    </xf>
    <xf numFmtId="0" fontId="6" fillId="4" borderId="170" xfId="0" applyFont="1" applyFill="1" applyBorder="1" applyAlignment="1">
      <alignment vertical="center"/>
    </xf>
    <xf numFmtId="0" fontId="6" fillId="4" borderId="171" xfId="0" applyFont="1" applyFill="1" applyBorder="1" applyAlignment="1">
      <alignment vertical="center"/>
    </xf>
    <xf numFmtId="0" fontId="0" fillId="0" borderId="10" xfId="0" applyBorder="1"/>
    <xf numFmtId="0" fontId="21" fillId="0" borderId="10" xfId="0" applyFont="1" applyBorder="1" applyAlignment="1">
      <alignment horizontal="right" vertical="center"/>
    </xf>
    <xf numFmtId="0" fontId="6" fillId="0" borderId="171" xfId="0" applyFont="1" applyBorder="1" applyAlignment="1">
      <alignment vertical="center"/>
    </xf>
    <xf numFmtId="0" fontId="70" fillId="0" borderId="165" xfId="0" applyFont="1" applyBorder="1" applyAlignment="1">
      <alignment vertical="center"/>
    </xf>
    <xf numFmtId="0" fontId="66" fillId="0" borderId="168" xfId="0" applyFont="1" applyBorder="1" applyAlignment="1">
      <alignment vertical="center"/>
    </xf>
    <xf numFmtId="0" fontId="66" fillId="0" borderId="169" xfId="0" applyFont="1" applyBorder="1" applyAlignment="1">
      <alignment vertical="center"/>
    </xf>
    <xf numFmtId="0" fontId="13" fillId="0" borderId="0" xfId="0" applyFont="1" applyFill="1" applyBorder="1" applyAlignment="1">
      <alignment horizontal="center" vertical="center"/>
    </xf>
    <xf numFmtId="0" fontId="18" fillId="0" borderId="0" xfId="0" applyFont="1" applyFill="1" applyBorder="1" applyAlignment="1">
      <alignment horizontal="center" vertical="center"/>
    </xf>
    <xf numFmtId="0" fontId="11" fillId="0" borderId="0" xfId="0" applyFont="1" applyBorder="1" applyAlignment="1">
      <alignment horizontal="center" shrinkToFit="1"/>
    </xf>
    <xf numFmtId="0" fontId="6" fillId="0" borderId="0" xfId="0" applyFont="1" applyBorder="1" applyAlignment="1">
      <alignment horizontal="distributed"/>
    </xf>
    <xf numFmtId="179" fontId="18" fillId="0" borderId="0" xfId="0" applyNumberFormat="1" applyFont="1" applyFill="1" applyBorder="1" applyAlignment="1">
      <alignment horizontal="center" vertical="center"/>
    </xf>
    <xf numFmtId="0" fontId="11" fillId="0" borderId="10" xfId="0" applyFont="1" applyBorder="1" applyAlignment="1">
      <alignment vertical="center"/>
    </xf>
    <xf numFmtId="0" fontId="11" fillId="0" borderId="10" xfId="0" applyFont="1" applyBorder="1" applyAlignment="1">
      <alignment horizontal="center" shrinkToFit="1"/>
    </xf>
    <xf numFmtId="0" fontId="6" fillId="0" borderId="10" xfId="0" applyFont="1" applyBorder="1" applyAlignment="1">
      <alignment horizontal="distributed"/>
    </xf>
    <xf numFmtId="0" fontId="6" fillId="0" borderId="10" xfId="0" applyFont="1" applyBorder="1" applyAlignment="1">
      <alignment horizontal="center" vertical="center"/>
    </xf>
    <xf numFmtId="0" fontId="10" fillId="0" borderId="7" xfId="0" applyFont="1" applyBorder="1" applyAlignment="1">
      <alignment horizontal="center" vertical="center"/>
    </xf>
    <xf numFmtId="0" fontId="10" fillId="0" borderId="0" xfId="0" applyFont="1" applyBorder="1" applyAlignment="1">
      <alignment horizontal="center" vertical="center"/>
    </xf>
    <xf numFmtId="0" fontId="69" fillId="0" borderId="0" xfId="0" applyFont="1" applyBorder="1" applyAlignment="1">
      <alignment vertical="center"/>
    </xf>
    <xf numFmtId="0" fontId="66" fillId="6" borderId="165" xfId="0" applyFont="1" applyFill="1" applyBorder="1" applyAlignment="1" applyProtection="1">
      <alignment vertical="center"/>
    </xf>
    <xf numFmtId="0" fontId="66" fillId="6" borderId="0" xfId="0" applyFont="1" applyFill="1" applyBorder="1" applyAlignment="1" applyProtection="1">
      <alignment vertical="center"/>
    </xf>
    <xf numFmtId="0" fontId="70" fillId="6" borderId="0" xfId="0" applyFont="1" applyFill="1" applyBorder="1" applyAlignment="1">
      <alignment vertical="center"/>
    </xf>
    <xf numFmtId="0" fontId="70" fillId="6" borderId="168" xfId="0" applyFont="1" applyFill="1" applyBorder="1" applyAlignment="1">
      <alignment vertical="center"/>
    </xf>
    <xf numFmtId="0" fontId="66" fillId="6" borderId="0" xfId="0" applyFont="1" applyFill="1" applyBorder="1" applyAlignment="1" applyProtection="1">
      <alignment horizontal="center" vertical="center"/>
    </xf>
    <xf numFmtId="0" fontId="71" fillId="6" borderId="0" xfId="0" applyFont="1" applyFill="1" applyBorder="1" applyAlignment="1" applyProtection="1">
      <alignment horizontal="right" vertical="center"/>
    </xf>
    <xf numFmtId="0" fontId="71" fillId="6" borderId="168" xfId="0" applyFont="1" applyFill="1" applyBorder="1" applyAlignment="1" applyProtection="1">
      <alignment horizontal="right" vertical="center"/>
    </xf>
    <xf numFmtId="0" fontId="71" fillId="6" borderId="0" xfId="0" applyFont="1" applyFill="1" applyBorder="1" applyAlignment="1" applyProtection="1">
      <alignment horizontal="center" vertical="center"/>
    </xf>
    <xf numFmtId="0" fontId="71" fillId="6" borderId="168" xfId="0" applyFont="1" applyFill="1" applyBorder="1" applyAlignment="1" applyProtection="1">
      <alignment horizontal="center" vertical="center"/>
    </xf>
    <xf numFmtId="0" fontId="66" fillId="6" borderId="168" xfId="0" applyFont="1" applyFill="1" applyBorder="1" applyAlignment="1" applyProtection="1">
      <alignment horizontal="center" vertical="center"/>
    </xf>
    <xf numFmtId="186" fontId="72" fillId="0" borderId="0" xfId="0" applyNumberFormat="1" applyFont="1" applyBorder="1" applyAlignment="1">
      <alignment vertical="center" shrinkToFit="1"/>
    </xf>
    <xf numFmtId="0" fontId="66" fillId="6" borderId="170" xfId="0" applyFont="1" applyFill="1" applyBorder="1" applyAlignment="1" applyProtection="1">
      <alignment vertical="center"/>
    </xf>
    <xf numFmtId="0" fontId="73" fillId="0" borderId="165" xfId="0" applyFont="1" applyBorder="1" applyAlignment="1">
      <alignment vertical="center"/>
    </xf>
    <xf numFmtId="0" fontId="73" fillId="0" borderId="0" xfId="0" applyFont="1" applyBorder="1" applyAlignment="1">
      <alignment vertical="center"/>
    </xf>
    <xf numFmtId="3" fontId="72" fillId="0" borderId="0" xfId="0" applyNumberFormat="1" applyFont="1" applyBorder="1" applyAlignment="1">
      <alignment vertical="center" shrinkToFit="1"/>
    </xf>
    <xf numFmtId="186" fontId="18" fillId="0" borderId="0" xfId="0" applyNumberFormat="1" applyFont="1" applyBorder="1" applyAlignment="1">
      <alignment vertical="center" shrinkToFit="1"/>
    </xf>
    <xf numFmtId="0" fontId="10" fillId="0" borderId="9" xfId="0" applyFont="1" applyBorder="1" applyAlignment="1">
      <alignment vertical="center"/>
    </xf>
    <xf numFmtId="0" fontId="10" fillId="0" borderId="1" xfId="0" applyFont="1" applyBorder="1" applyAlignment="1">
      <alignment vertical="center"/>
    </xf>
    <xf numFmtId="0" fontId="10" fillId="0" borderId="7" xfId="0" applyFont="1" applyBorder="1" applyAlignment="1">
      <alignment vertical="center"/>
    </xf>
    <xf numFmtId="0" fontId="10" fillId="0" borderId="0" xfId="0" applyFont="1" applyBorder="1" applyAlignment="1">
      <alignment vertical="center"/>
    </xf>
    <xf numFmtId="0" fontId="6" fillId="0" borderId="1"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4" xfId="0" applyFont="1" applyFill="1" applyBorder="1" applyAlignment="1">
      <alignment horizontal="center" vertical="center"/>
    </xf>
    <xf numFmtId="0" fontId="0" fillId="0" borderId="0" xfId="0" applyBorder="1" applyAlignment="1">
      <alignment horizontal="center" vertical="center"/>
    </xf>
    <xf numFmtId="0" fontId="5" fillId="0" borderId="0" xfId="0" applyFont="1" applyFill="1" applyBorder="1" applyAlignment="1" applyProtection="1">
      <alignment vertical="center"/>
    </xf>
    <xf numFmtId="0" fontId="74" fillId="0" borderId="175" xfId="0" applyFont="1" applyFill="1" applyBorder="1" applyAlignment="1">
      <alignment vertical="center"/>
    </xf>
    <xf numFmtId="0" fontId="0" fillId="0" borderId="175" xfId="0" applyBorder="1" applyAlignment="1"/>
    <xf numFmtId="0" fontId="6" fillId="0" borderId="175" xfId="0" applyFont="1" applyBorder="1" applyAlignment="1">
      <alignment vertical="center"/>
    </xf>
    <xf numFmtId="0" fontId="6" fillId="0" borderId="176" xfId="0" applyFont="1" applyBorder="1" applyAlignment="1">
      <alignment vertical="center"/>
    </xf>
    <xf numFmtId="0" fontId="75" fillId="0" borderId="0" xfId="0" applyFont="1" applyFill="1" applyBorder="1" applyAlignment="1">
      <alignment horizontal="right" vertical="top" shrinkToFit="1"/>
    </xf>
    <xf numFmtId="0" fontId="6" fillId="0" borderId="85" xfId="0" applyFont="1" applyBorder="1" applyAlignment="1">
      <alignment vertical="center"/>
    </xf>
    <xf numFmtId="0" fontId="0" fillId="0" borderId="0" xfId="0" applyBorder="1" applyAlignment="1">
      <alignment vertical="center"/>
    </xf>
    <xf numFmtId="186" fontId="18" fillId="0" borderId="175" xfId="0" applyNumberFormat="1" applyFont="1" applyBorder="1" applyAlignment="1">
      <alignment vertical="center" shrinkToFit="1"/>
    </xf>
    <xf numFmtId="0" fontId="6" fillId="0" borderId="175" xfId="0" applyFont="1" applyFill="1" applyBorder="1" applyAlignment="1">
      <alignment horizontal="center" vertical="center"/>
    </xf>
    <xf numFmtId="0" fontId="75" fillId="0" borderId="176" xfId="0" applyFont="1" applyFill="1" applyBorder="1" applyAlignment="1">
      <alignment horizontal="right" vertical="top" shrinkToFit="1"/>
    </xf>
    <xf numFmtId="0" fontId="75" fillId="0" borderId="177" xfId="0" applyFont="1" applyFill="1" applyBorder="1" applyAlignment="1">
      <alignment horizontal="right" vertical="top" shrinkToFit="1"/>
    </xf>
    <xf numFmtId="0" fontId="5" fillId="0" borderId="7" xfId="0" applyFont="1" applyBorder="1" applyAlignment="1">
      <alignment vertical="center"/>
    </xf>
    <xf numFmtId="0" fontId="5" fillId="0" borderId="28" xfId="0" applyFont="1" applyBorder="1" applyAlignment="1">
      <alignment vertical="center"/>
    </xf>
    <xf numFmtId="0" fontId="75" fillId="0" borderId="28" xfId="0" applyFont="1" applyFill="1" applyBorder="1" applyAlignment="1">
      <alignment horizontal="right" vertical="top" shrinkToFit="1"/>
    </xf>
    <xf numFmtId="0" fontId="0" fillId="0" borderId="4" xfId="0" applyBorder="1" applyAlignment="1"/>
    <xf numFmtId="185" fontId="13" fillId="0" borderId="0" xfId="0" applyNumberFormat="1" applyFont="1" applyFill="1" applyBorder="1" applyAlignment="1" applyProtection="1">
      <alignment horizontal="center" vertical="center"/>
    </xf>
    <xf numFmtId="186" fontId="72" fillId="0" borderId="0" xfId="0" applyNumberFormat="1" applyFont="1" applyBorder="1" applyAlignment="1">
      <alignment horizontal="right" vertical="center" shrinkToFit="1"/>
    </xf>
    <xf numFmtId="186" fontId="72" fillId="0" borderId="171" xfId="0" applyNumberFormat="1" applyFont="1" applyBorder="1" applyAlignment="1">
      <alignment horizontal="right" vertical="center" shrinkToFit="1"/>
    </xf>
    <xf numFmtId="0" fontId="73" fillId="0" borderId="166" xfId="0" applyFont="1" applyBorder="1" applyAlignment="1">
      <alignment vertical="center"/>
    </xf>
    <xf numFmtId="0" fontId="73" fillId="0" borderId="171" xfId="0" applyFont="1" applyBorder="1" applyAlignment="1">
      <alignment vertical="center"/>
    </xf>
    <xf numFmtId="0" fontId="5" fillId="6" borderId="167" xfId="0" applyFont="1" applyFill="1" applyBorder="1" applyAlignment="1">
      <alignment vertical="center"/>
    </xf>
    <xf numFmtId="0" fontId="66" fillId="6" borderId="164" xfId="0" applyFont="1" applyFill="1" applyBorder="1" applyAlignment="1"/>
    <xf numFmtId="0" fontId="66" fillId="6" borderId="165" xfId="0" applyFont="1" applyFill="1" applyBorder="1" applyAlignment="1"/>
    <xf numFmtId="0" fontId="69" fillId="6" borderId="165" xfId="0" applyFont="1" applyFill="1" applyBorder="1" applyAlignment="1"/>
    <xf numFmtId="0" fontId="69" fillId="6" borderId="166" xfId="0" applyFont="1" applyFill="1" applyBorder="1" applyAlignment="1"/>
    <xf numFmtId="0" fontId="66" fillId="6" borderId="168" xfId="0" applyFont="1" applyFill="1" applyBorder="1" applyAlignment="1"/>
    <xf numFmtId="0" fontId="69" fillId="6" borderId="168" xfId="0" applyFont="1" applyFill="1" applyBorder="1" applyAlignment="1"/>
    <xf numFmtId="0" fontId="69" fillId="6" borderId="169" xfId="0" applyFont="1" applyFill="1" applyBorder="1" applyAlignment="1">
      <alignment vertical="center"/>
    </xf>
    <xf numFmtId="0" fontId="5" fillId="6" borderId="168" xfId="0" applyFont="1" applyFill="1" applyBorder="1" applyAlignment="1">
      <alignment vertical="center"/>
    </xf>
    <xf numFmtId="0" fontId="5" fillId="6" borderId="169" xfId="0" applyFont="1" applyFill="1" applyBorder="1" applyAlignment="1">
      <alignment vertical="center"/>
    </xf>
    <xf numFmtId="0" fontId="73" fillId="6" borderId="164" xfId="0" applyFont="1" applyFill="1" applyBorder="1" applyAlignment="1">
      <alignment vertical="center"/>
    </xf>
    <xf numFmtId="0" fontId="70" fillId="6" borderId="170" xfId="0" applyFont="1" applyFill="1" applyBorder="1" applyAlignment="1"/>
    <xf numFmtId="0" fontId="69" fillId="6" borderId="170" xfId="0" applyFont="1" applyFill="1" applyBorder="1" applyAlignment="1">
      <alignment vertical="center"/>
    </xf>
    <xf numFmtId="0" fontId="70" fillId="6" borderId="167" xfId="0" applyFont="1" applyFill="1" applyBorder="1" applyAlignment="1"/>
    <xf numFmtId="0" fontId="66" fillId="6" borderId="164" xfId="0" applyFont="1" applyFill="1" applyBorder="1" applyAlignment="1">
      <alignment vertical="center"/>
    </xf>
    <xf numFmtId="0" fontId="70" fillId="6" borderId="170" xfId="0" applyFont="1" applyFill="1" applyBorder="1" applyAlignment="1">
      <alignment vertical="distributed" textRotation="255"/>
    </xf>
    <xf numFmtId="182" fontId="67" fillId="6" borderId="165" xfId="0" applyNumberFormat="1" applyFont="1" applyFill="1" applyBorder="1" applyAlignment="1">
      <alignment vertical="center"/>
    </xf>
    <xf numFmtId="182" fontId="67" fillId="6" borderId="0" xfId="0" applyNumberFormat="1" applyFont="1" applyFill="1" applyBorder="1" applyAlignment="1">
      <alignment vertical="center"/>
    </xf>
    <xf numFmtId="182" fontId="67" fillId="6" borderId="168" xfId="0" applyNumberFormat="1" applyFont="1" applyFill="1" applyBorder="1" applyAlignment="1">
      <alignment vertical="center"/>
    </xf>
    <xf numFmtId="0" fontId="5" fillId="6" borderId="166" xfId="0" applyFont="1" applyFill="1" applyBorder="1" applyAlignment="1" applyProtection="1">
      <alignment vertical="center"/>
    </xf>
    <xf numFmtId="0" fontId="5" fillId="6" borderId="171" xfId="0" applyFont="1" applyFill="1" applyBorder="1" applyAlignment="1" applyProtection="1">
      <alignment vertical="center"/>
    </xf>
    <xf numFmtId="0" fontId="5" fillId="6" borderId="169" xfId="0" applyFont="1" applyFill="1" applyBorder="1" applyAlignment="1" applyProtection="1">
      <alignment vertical="center"/>
    </xf>
    <xf numFmtId="182" fontId="67" fillId="6" borderId="170" xfId="0" applyNumberFormat="1" applyFont="1" applyFill="1" applyBorder="1" applyAlignment="1">
      <alignment vertical="center"/>
    </xf>
    <xf numFmtId="182" fontId="67" fillId="6" borderId="167" xfId="0" applyNumberFormat="1" applyFont="1" applyFill="1" applyBorder="1" applyAlignment="1">
      <alignment vertical="center"/>
    </xf>
    <xf numFmtId="184" fontId="67" fillId="6" borderId="0" xfId="0" applyNumberFormat="1" applyFont="1" applyFill="1" applyBorder="1" applyAlignment="1" applyProtection="1">
      <alignment horizontal="center" vertical="center"/>
    </xf>
    <xf numFmtId="185" fontId="67" fillId="6" borderId="0" xfId="0" applyNumberFormat="1" applyFont="1" applyFill="1" applyBorder="1" applyAlignment="1" applyProtection="1">
      <alignment horizontal="center" vertical="center"/>
    </xf>
    <xf numFmtId="0" fontId="66" fillId="6" borderId="168" xfId="0" applyFont="1" applyFill="1" applyBorder="1" applyAlignment="1" applyProtection="1">
      <alignment vertical="center"/>
    </xf>
    <xf numFmtId="184" fontId="67" fillId="6" borderId="168" xfId="0" applyNumberFormat="1" applyFont="1" applyFill="1" applyBorder="1" applyAlignment="1" applyProtection="1">
      <alignment horizontal="center" vertical="center"/>
    </xf>
    <xf numFmtId="185" fontId="67" fillId="6" borderId="168" xfId="0" applyNumberFormat="1" applyFont="1" applyFill="1" applyBorder="1" applyAlignment="1" applyProtection="1">
      <alignment horizontal="center" vertical="center"/>
    </xf>
    <xf numFmtId="185" fontId="67" fillId="6" borderId="170" xfId="0" applyNumberFormat="1" applyFont="1" applyFill="1" applyBorder="1" applyAlignment="1" applyProtection="1">
      <alignment horizontal="center" vertical="center"/>
    </xf>
    <xf numFmtId="183" fontId="67" fillId="6" borderId="0" xfId="0" applyNumberFormat="1" applyFont="1" applyFill="1" applyBorder="1" applyAlignment="1" applyProtection="1">
      <alignment horizontal="center" vertical="center"/>
    </xf>
    <xf numFmtId="185" fontId="67" fillId="6" borderId="171" xfId="0" applyNumberFormat="1" applyFont="1" applyFill="1" applyBorder="1" applyAlignment="1" applyProtection="1">
      <alignment horizontal="center" vertical="center"/>
    </xf>
    <xf numFmtId="0" fontId="71" fillId="6" borderId="167" xfId="0" applyFont="1" applyFill="1" applyBorder="1" applyAlignment="1" applyProtection="1">
      <alignment horizontal="right" vertical="center"/>
    </xf>
    <xf numFmtId="183" fontId="67" fillId="6" borderId="168" xfId="0" applyNumberFormat="1" applyFont="1" applyFill="1" applyBorder="1" applyAlignment="1" applyProtection="1">
      <alignment horizontal="center" vertical="center"/>
    </xf>
    <xf numFmtId="185" fontId="67" fillId="6" borderId="169" xfId="0" applyNumberFormat="1" applyFont="1" applyFill="1" applyBorder="1" applyAlignment="1" applyProtection="1">
      <alignment horizontal="center" vertical="center"/>
    </xf>
    <xf numFmtId="0" fontId="76" fillId="6" borderId="168" xfId="0" applyFont="1" applyFill="1" applyBorder="1" applyAlignment="1">
      <alignment wrapText="1"/>
    </xf>
    <xf numFmtId="0" fontId="67" fillId="6" borderId="165" xfId="0" applyFont="1" applyFill="1" applyBorder="1" applyAlignment="1" applyProtection="1">
      <alignment vertical="center"/>
    </xf>
    <xf numFmtId="0" fontId="67" fillId="6" borderId="0" xfId="0" applyFont="1" applyFill="1" applyBorder="1" applyAlignment="1" applyProtection="1">
      <alignment vertical="center"/>
    </xf>
    <xf numFmtId="0" fontId="67" fillId="6" borderId="168" xfId="0" applyFont="1" applyFill="1" applyBorder="1" applyAlignment="1" applyProtection="1">
      <alignment vertical="center"/>
    </xf>
    <xf numFmtId="0" fontId="5" fillId="8" borderId="19" xfId="0" applyFont="1" applyFill="1" applyBorder="1" applyAlignment="1">
      <alignment horizontal="center" vertical="center"/>
    </xf>
    <xf numFmtId="0" fontId="5" fillId="0" borderId="19" xfId="0" applyFont="1" applyFill="1" applyBorder="1" applyAlignment="1">
      <alignment horizontal="center" vertical="center"/>
    </xf>
    <xf numFmtId="0" fontId="5" fillId="0" borderId="19" xfId="0" applyFont="1" applyFill="1" applyBorder="1" applyAlignment="1">
      <alignment vertical="center"/>
    </xf>
    <xf numFmtId="180" fontId="20" fillId="0" borderId="0" xfId="0" applyNumberFormat="1" applyFont="1" applyFill="1" applyBorder="1" applyAlignment="1" applyProtection="1">
      <alignment vertical="center"/>
    </xf>
    <xf numFmtId="177" fontId="19" fillId="0" borderId="0" xfId="0" applyNumberFormat="1" applyFont="1" applyFill="1" applyBorder="1" applyAlignment="1" applyProtection="1">
      <alignment vertical="center"/>
    </xf>
    <xf numFmtId="0" fontId="0" fillId="0" borderId="0" xfId="0" applyFill="1" applyBorder="1" applyAlignment="1"/>
    <xf numFmtId="181" fontId="20" fillId="0" borderId="0" xfId="0" applyNumberFormat="1" applyFont="1" applyFill="1" applyBorder="1" applyAlignment="1" applyProtection="1">
      <alignment vertical="center"/>
    </xf>
    <xf numFmtId="0" fontId="20" fillId="0" borderId="0" xfId="0" applyFont="1" applyFill="1" applyBorder="1" applyAlignment="1" applyProtection="1">
      <alignment horizontal="center" vertical="center" shrinkToFit="1"/>
    </xf>
    <xf numFmtId="0" fontId="20" fillId="0" borderId="25" xfId="0" applyFont="1" applyBorder="1" applyAlignment="1" applyProtection="1">
      <alignment horizontal="center" vertical="center"/>
    </xf>
    <xf numFmtId="0" fontId="20" fillId="0" borderId="62" xfId="0" applyFont="1" applyBorder="1" applyAlignment="1" applyProtection="1">
      <alignment horizontal="center" vertical="center"/>
    </xf>
    <xf numFmtId="177" fontId="20" fillId="0" borderId="23" xfId="0" applyNumberFormat="1" applyFont="1" applyFill="1" applyBorder="1" applyAlignment="1" applyProtection="1">
      <alignment vertical="center"/>
    </xf>
    <xf numFmtId="177" fontId="19" fillId="0" borderId="21" xfId="0" applyNumberFormat="1" applyFont="1" applyFill="1" applyBorder="1" applyAlignment="1" applyProtection="1">
      <alignment vertical="center"/>
    </xf>
    <xf numFmtId="177" fontId="20" fillId="0" borderId="21" xfId="0" applyNumberFormat="1" applyFont="1" applyFill="1" applyBorder="1" applyAlignment="1" applyProtection="1">
      <alignment vertical="center"/>
    </xf>
    <xf numFmtId="0" fontId="69" fillId="0" borderId="0" xfId="0" applyFont="1" applyBorder="1" applyAlignment="1">
      <alignment vertical="center"/>
    </xf>
    <xf numFmtId="0" fontId="69" fillId="0" borderId="178" xfId="0" applyFont="1" applyBorder="1" applyAlignment="1">
      <alignment vertical="center"/>
    </xf>
    <xf numFmtId="49" fontId="77" fillId="0" borderId="0" xfId="3" applyNumberFormat="1" applyFont="1" applyFill="1" applyBorder="1" applyAlignment="1">
      <alignment vertical="center"/>
    </xf>
    <xf numFmtId="0" fontId="39" fillId="0" borderId="0" xfId="3" applyFont="1" applyBorder="1" applyAlignment="1">
      <alignment horizontal="center" vertical="center"/>
    </xf>
    <xf numFmtId="0" fontId="39" fillId="0" borderId="0" xfId="3" applyFont="1" applyFill="1" applyBorder="1" applyAlignment="1">
      <alignment horizontal="center" vertical="center"/>
    </xf>
    <xf numFmtId="0" fontId="39" fillId="0" borderId="0" xfId="3" applyFont="1" applyBorder="1" applyAlignment="1">
      <alignment horizontal="center" vertical="center"/>
    </xf>
    <xf numFmtId="0" fontId="0" fillId="0" borderId="0" xfId="0"/>
    <xf numFmtId="0" fontId="0" fillId="10" borderId="0" xfId="0" applyFill="1"/>
    <xf numFmtId="0" fontId="88" fillId="10" borderId="0" xfId="0" applyFont="1" applyFill="1"/>
    <xf numFmtId="0" fontId="6" fillId="10" borderId="0" xfId="0" applyFont="1" applyFill="1" applyAlignment="1">
      <alignment vertical="center"/>
    </xf>
    <xf numFmtId="0" fontId="12" fillId="10" borderId="0" xfId="0" applyFont="1" applyFill="1" applyBorder="1" applyAlignment="1">
      <alignment vertical="center"/>
    </xf>
    <xf numFmtId="0" fontId="3" fillId="10" borderId="0" xfId="0" applyFont="1" applyFill="1" applyAlignment="1">
      <alignment vertical="center"/>
    </xf>
    <xf numFmtId="0" fontId="0" fillId="10" borderId="20" xfId="0" applyFill="1" applyBorder="1" applyAlignment="1"/>
    <xf numFmtId="0" fontId="0" fillId="10" borderId="213" xfId="0" applyFill="1" applyBorder="1" applyAlignment="1"/>
    <xf numFmtId="0" fontId="0" fillId="10" borderId="213" xfId="0" applyFill="1" applyBorder="1"/>
    <xf numFmtId="0" fontId="0" fillId="10" borderId="23" xfId="0" applyFill="1" applyBorder="1"/>
    <xf numFmtId="0" fontId="92" fillId="10" borderId="0" xfId="0" applyFont="1" applyFill="1"/>
    <xf numFmtId="0" fontId="0" fillId="10" borderId="61" xfId="0" applyFill="1" applyBorder="1"/>
    <xf numFmtId="0" fontId="0" fillId="11" borderId="61" xfId="0" applyFill="1" applyBorder="1" applyProtection="1"/>
    <xf numFmtId="0" fontId="88" fillId="10" borderId="61" xfId="0" applyFont="1" applyFill="1" applyBorder="1"/>
    <xf numFmtId="0" fontId="20" fillId="10" borderId="217" xfId="0" applyFont="1" applyFill="1" applyBorder="1" applyAlignment="1">
      <alignment vertical="center"/>
    </xf>
    <xf numFmtId="0" fontId="20" fillId="10" borderId="218" xfId="0" applyFont="1" applyFill="1" applyBorder="1" applyAlignment="1">
      <alignment vertical="center"/>
    </xf>
    <xf numFmtId="0" fontId="20" fillId="10" borderId="219" xfId="0" applyFont="1" applyFill="1" applyBorder="1" applyAlignment="1">
      <alignment vertical="center"/>
    </xf>
    <xf numFmtId="0" fontId="90" fillId="10" borderId="0" xfId="0" applyFont="1" applyFill="1"/>
    <xf numFmtId="0" fontId="20" fillId="10" borderId="0" xfId="0" applyFont="1" applyFill="1"/>
    <xf numFmtId="0" fontId="3" fillId="10" borderId="223" xfId="0" applyFont="1" applyFill="1" applyBorder="1" applyAlignment="1">
      <alignment vertical="center"/>
    </xf>
    <xf numFmtId="0" fontId="0" fillId="10" borderId="0" xfId="0" applyFill="1" applyBorder="1"/>
    <xf numFmtId="0" fontId="92" fillId="9" borderId="0" xfId="0" applyFont="1" applyFill="1"/>
    <xf numFmtId="0" fontId="92" fillId="10" borderId="0" xfId="0" applyFont="1" applyFill="1" applyBorder="1"/>
    <xf numFmtId="0" fontId="0" fillId="10" borderId="233" xfId="0" applyFill="1" applyBorder="1"/>
    <xf numFmtId="0" fontId="90" fillId="10" borderId="233" xfId="0" quotePrefix="1" applyFont="1" applyFill="1" applyBorder="1"/>
    <xf numFmtId="0" fontId="90" fillId="10" borderId="235" xfId="0" applyFont="1" applyFill="1" applyBorder="1" applyAlignment="1">
      <alignment vertical="center"/>
    </xf>
    <xf numFmtId="0" fontId="90" fillId="10" borderId="236" xfId="0" applyFont="1" applyFill="1" applyBorder="1" applyAlignment="1">
      <alignment vertical="center"/>
    </xf>
    <xf numFmtId="0" fontId="90" fillId="10" borderId="237" xfId="0" applyFont="1" applyFill="1" applyBorder="1" applyAlignment="1">
      <alignment vertical="center"/>
    </xf>
    <xf numFmtId="0" fontId="0" fillId="10" borderId="240" xfId="0" applyFill="1" applyBorder="1"/>
    <xf numFmtId="0" fontId="90" fillId="10" borderId="241" xfId="0" applyFont="1" applyFill="1" applyBorder="1" applyAlignment="1">
      <alignment vertical="center"/>
    </xf>
    <xf numFmtId="0" fontId="90" fillId="10" borderId="0" xfId="0" applyFont="1" applyFill="1" applyBorder="1" applyAlignment="1">
      <alignment vertical="center"/>
    </xf>
    <xf numFmtId="0" fontId="90" fillId="10" borderId="242" xfId="0" applyFont="1" applyFill="1" applyBorder="1" applyAlignment="1">
      <alignment vertical="center"/>
    </xf>
    <xf numFmtId="0" fontId="90" fillId="10" borderId="243" xfId="0" applyFont="1" applyFill="1" applyBorder="1" applyAlignment="1">
      <alignment vertical="center"/>
    </xf>
    <xf numFmtId="0" fontId="90" fillId="10" borderId="244" xfId="0" applyFont="1" applyFill="1" applyBorder="1" applyAlignment="1">
      <alignment vertical="center"/>
    </xf>
    <xf numFmtId="0" fontId="90" fillId="10" borderId="245" xfId="0" applyFont="1" applyFill="1" applyBorder="1" applyAlignment="1">
      <alignment horizontal="left" vertical="center"/>
    </xf>
    <xf numFmtId="0" fontId="90" fillId="10" borderId="245" xfId="0" applyFont="1" applyFill="1" applyBorder="1" applyAlignment="1">
      <alignment vertical="center"/>
    </xf>
    <xf numFmtId="0" fontId="90" fillId="10" borderId="246" xfId="0" applyFont="1" applyFill="1" applyBorder="1" applyAlignment="1">
      <alignment vertical="center"/>
    </xf>
    <xf numFmtId="0" fontId="90" fillId="10" borderId="247" xfId="0" applyFont="1" applyFill="1" applyBorder="1" applyAlignment="1">
      <alignment vertical="center"/>
    </xf>
    <xf numFmtId="0" fontId="90" fillId="10" borderId="248" xfId="0" applyFont="1" applyFill="1" applyBorder="1" applyAlignment="1">
      <alignment vertical="center"/>
    </xf>
    <xf numFmtId="0" fontId="90" fillId="10" borderId="249" xfId="0" applyFont="1" applyFill="1" applyBorder="1" applyAlignment="1">
      <alignment vertical="center"/>
    </xf>
    <xf numFmtId="0" fontId="90" fillId="10" borderId="250" xfId="0" applyFont="1" applyFill="1" applyBorder="1" applyAlignment="1">
      <alignment vertical="center"/>
    </xf>
    <xf numFmtId="0" fontId="90" fillId="10" borderId="251" xfId="0" applyFont="1" applyFill="1" applyBorder="1" applyAlignment="1">
      <alignment vertical="center"/>
    </xf>
    <xf numFmtId="0" fontId="90" fillId="10" borderId="252" xfId="0" applyFont="1" applyFill="1" applyBorder="1" applyAlignment="1">
      <alignment vertical="center"/>
    </xf>
    <xf numFmtId="0" fontId="90" fillId="10" borderId="253" xfId="0" applyFont="1" applyFill="1" applyBorder="1" applyAlignment="1">
      <alignment vertical="center"/>
    </xf>
    <xf numFmtId="0" fontId="90" fillId="10" borderId="254" xfId="0" applyFont="1" applyFill="1" applyBorder="1" applyAlignment="1">
      <alignment vertical="center"/>
    </xf>
    <xf numFmtId="0" fontId="90" fillId="10" borderId="255" xfId="0" applyFont="1" applyFill="1" applyBorder="1" applyAlignment="1">
      <alignment vertical="center"/>
    </xf>
    <xf numFmtId="0" fontId="90" fillId="9" borderId="255" xfId="0" applyFont="1" applyFill="1" applyBorder="1" applyAlignment="1">
      <alignment vertical="center"/>
    </xf>
    <xf numFmtId="0" fontId="90" fillId="10" borderId="257" xfId="0" applyFont="1" applyFill="1" applyBorder="1" applyAlignment="1">
      <alignment vertical="center"/>
    </xf>
    <xf numFmtId="0" fontId="90" fillId="10" borderId="258" xfId="0" applyFont="1" applyFill="1" applyBorder="1" applyAlignment="1">
      <alignment vertical="center"/>
    </xf>
    <xf numFmtId="0" fontId="90" fillId="9" borderId="258" xfId="0" applyFont="1" applyFill="1" applyBorder="1" applyAlignment="1">
      <alignment vertical="center"/>
    </xf>
    <xf numFmtId="0" fontId="90" fillId="10" borderId="259" xfId="0" applyFont="1" applyFill="1" applyBorder="1" applyAlignment="1">
      <alignment vertical="center"/>
    </xf>
    <xf numFmtId="0" fontId="0" fillId="10" borderId="0" xfId="0" applyFont="1" applyFill="1"/>
    <xf numFmtId="0" fontId="90" fillId="10" borderId="260" xfId="0" applyFont="1" applyFill="1" applyBorder="1" applyAlignment="1">
      <alignment vertical="center"/>
    </xf>
    <xf numFmtId="0" fontId="0" fillId="10" borderId="252" xfId="0" applyFill="1" applyBorder="1"/>
    <xf numFmtId="0" fontId="0" fillId="10" borderId="253" xfId="0" applyFill="1" applyBorder="1"/>
    <xf numFmtId="0" fontId="0" fillId="10" borderId="255" xfId="0" applyFill="1" applyBorder="1"/>
    <xf numFmtId="0" fontId="0" fillId="9" borderId="255" xfId="0" applyFill="1" applyBorder="1"/>
    <xf numFmtId="0" fontId="0" fillId="9" borderId="263" xfId="0" applyFill="1" applyBorder="1"/>
    <xf numFmtId="0" fontId="0" fillId="10" borderId="264" xfId="0" applyFill="1" applyBorder="1"/>
    <xf numFmtId="0" fontId="90" fillId="10" borderId="264" xfId="0" applyFont="1" applyFill="1" applyBorder="1"/>
    <xf numFmtId="0" fontId="90" fillId="10" borderId="0" xfId="0" applyFont="1" applyFill="1" applyBorder="1"/>
    <xf numFmtId="0" fontId="90" fillId="10" borderId="258" xfId="0" applyFont="1" applyFill="1" applyBorder="1"/>
    <xf numFmtId="0" fontId="90" fillId="10" borderId="252" xfId="0" applyFont="1" applyFill="1" applyBorder="1"/>
    <xf numFmtId="0" fontId="90" fillId="10" borderId="242" xfId="0" applyFont="1" applyFill="1" applyBorder="1" applyAlignment="1"/>
    <xf numFmtId="0" fontId="90" fillId="10" borderId="271" xfId="0" applyFont="1" applyFill="1" applyBorder="1" applyAlignment="1">
      <alignment vertical="center"/>
    </xf>
    <xf numFmtId="0" fontId="0" fillId="10" borderId="272" xfId="0" applyFill="1" applyBorder="1"/>
    <xf numFmtId="0" fontId="90" fillId="10" borderId="272" xfId="0" applyFont="1" applyFill="1" applyBorder="1" applyAlignment="1">
      <alignment vertical="center"/>
    </xf>
    <xf numFmtId="0" fontId="0" fillId="10" borderId="273" xfId="0" applyFill="1" applyBorder="1"/>
    <xf numFmtId="0" fontId="90" fillId="10" borderId="274" xfId="0" applyFont="1" applyFill="1" applyBorder="1" applyAlignment="1">
      <alignment vertical="center"/>
    </xf>
    <xf numFmtId="0" fontId="90" fillId="10" borderId="252" xfId="0" applyFont="1" applyFill="1" applyBorder="1" applyAlignment="1"/>
    <xf numFmtId="0" fontId="0" fillId="10" borderId="275" xfId="0" applyFill="1" applyBorder="1"/>
    <xf numFmtId="0" fontId="0" fillId="9" borderId="276" xfId="0" applyFill="1" applyBorder="1"/>
    <xf numFmtId="0" fontId="0" fillId="9" borderId="0" xfId="0" applyFill="1" applyBorder="1"/>
    <xf numFmtId="0" fontId="0" fillId="9" borderId="267" xfId="0" applyFill="1" applyBorder="1"/>
    <xf numFmtId="0" fontId="0" fillId="10" borderId="276" xfId="0" applyFill="1" applyBorder="1"/>
    <xf numFmtId="0" fontId="90" fillId="10" borderId="0" xfId="0" applyFont="1" applyFill="1" applyBorder="1" applyAlignment="1"/>
    <xf numFmtId="0" fontId="0" fillId="10" borderId="277" xfId="0" applyFill="1" applyBorder="1"/>
    <xf numFmtId="0" fontId="90" fillId="10" borderId="257" xfId="0" quotePrefix="1" applyFont="1" applyFill="1" applyBorder="1"/>
    <xf numFmtId="0" fontId="0" fillId="10" borderId="278" xfId="0" applyFill="1" applyBorder="1"/>
    <xf numFmtId="0" fontId="0" fillId="10" borderId="263" xfId="0" applyFill="1" applyBorder="1"/>
    <xf numFmtId="0" fontId="0" fillId="10" borderId="279" xfId="0" applyFill="1" applyBorder="1"/>
    <xf numFmtId="0" fontId="0" fillId="10" borderId="280" xfId="0" applyFill="1" applyBorder="1"/>
    <xf numFmtId="0" fontId="0" fillId="10" borderId="281" xfId="0" applyFill="1" applyBorder="1"/>
    <xf numFmtId="0" fontId="0" fillId="10" borderId="281" xfId="0" applyFont="1" applyFill="1" applyBorder="1"/>
    <xf numFmtId="0" fontId="0" fillId="10" borderId="282" xfId="0" applyFill="1" applyBorder="1"/>
    <xf numFmtId="0" fontId="90" fillId="10" borderId="283" xfId="0" applyFont="1" applyFill="1" applyBorder="1" applyAlignment="1">
      <alignment vertical="center"/>
    </xf>
    <xf numFmtId="0" fontId="90" fillId="9" borderId="242" xfId="0" applyFont="1" applyFill="1" applyBorder="1" applyAlignment="1">
      <alignment vertical="center"/>
    </xf>
    <xf numFmtId="0" fontId="0" fillId="10" borderId="284" xfId="0" applyFill="1" applyBorder="1"/>
    <xf numFmtId="0" fontId="0" fillId="10" borderId="285" xfId="0" applyFill="1" applyBorder="1"/>
    <xf numFmtId="0" fontId="20" fillId="10" borderId="285" xfId="0" applyFont="1" applyFill="1" applyBorder="1"/>
    <xf numFmtId="0" fontId="0" fillId="10" borderId="286" xfId="0" applyFill="1" applyBorder="1"/>
    <xf numFmtId="0" fontId="90" fillId="10" borderId="287" xfId="0" applyFont="1" applyFill="1" applyBorder="1" applyAlignment="1">
      <alignment vertical="center"/>
    </xf>
    <xf numFmtId="0" fontId="90" fillId="10" borderId="240" xfId="0" applyFont="1" applyFill="1" applyBorder="1" applyAlignment="1">
      <alignment vertical="center"/>
    </xf>
    <xf numFmtId="0" fontId="90" fillId="9" borderId="240" xfId="0" applyFont="1" applyFill="1" applyBorder="1" applyAlignment="1">
      <alignment vertical="center"/>
    </xf>
    <xf numFmtId="0" fontId="90" fillId="10" borderId="288" xfId="0" applyFont="1" applyFill="1" applyBorder="1" applyAlignment="1">
      <alignment vertical="center"/>
    </xf>
    <xf numFmtId="0" fontId="0" fillId="10" borderId="267" xfId="0" applyFill="1" applyBorder="1"/>
    <xf numFmtId="0" fontId="90" fillId="10" borderId="292" xfId="0" quotePrefix="1" applyFont="1" applyFill="1" applyBorder="1"/>
    <xf numFmtId="0" fontId="90" fillId="10" borderId="255" xfId="0" applyFont="1" applyFill="1" applyBorder="1"/>
    <xf numFmtId="0" fontId="0" fillId="10" borderId="293" xfId="0" applyFill="1" applyBorder="1"/>
    <xf numFmtId="0" fontId="0" fillId="10" borderId="295" xfId="0" applyFill="1" applyBorder="1"/>
    <xf numFmtId="0" fontId="0" fillId="10" borderId="229" xfId="0" applyFill="1" applyBorder="1" applyAlignment="1">
      <alignment horizontal="center"/>
    </xf>
    <xf numFmtId="0" fontId="0" fillId="10" borderId="230" xfId="0" applyFill="1" applyBorder="1" applyAlignment="1">
      <alignment horizontal="center"/>
    </xf>
    <xf numFmtId="0" fontId="0" fillId="10" borderId="0" xfId="0" applyFill="1" applyAlignment="1">
      <alignment horizontal="center"/>
    </xf>
    <xf numFmtId="0" fontId="0" fillId="10" borderId="0" xfId="0" quotePrefix="1" applyFill="1"/>
    <xf numFmtId="0" fontId="0" fillId="0" borderId="281" xfId="0" applyFont="1" applyBorder="1"/>
    <xf numFmtId="0" fontId="0" fillId="10" borderId="230" xfId="0" applyFill="1" applyBorder="1"/>
    <xf numFmtId="0" fontId="0" fillId="10" borderId="231" xfId="0" applyFill="1" applyBorder="1"/>
    <xf numFmtId="0" fontId="20" fillId="0" borderId="280" xfId="0" applyFont="1" applyBorder="1"/>
    <xf numFmtId="0" fontId="0" fillId="10" borderId="232" xfId="0" applyFill="1" applyBorder="1"/>
    <xf numFmtId="0" fontId="0" fillId="10" borderId="234" xfId="0" applyFill="1" applyBorder="1"/>
    <xf numFmtId="0" fontId="90" fillId="10" borderId="248" xfId="0" applyFont="1" applyFill="1" applyBorder="1"/>
    <xf numFmtId="0" fontId="0" fillId="10" borderId="242" xfId="0" applyFill="1" applyBorder="1"/>
    <xf numFmtId="0" fontId="20" fillId="10" borderId="270" xfId="0" applyFont="1" applyFill="1" applyBorder="1"/>
    <xf numFmtId="0" fontId="90" fillId="10" borderId="232" xfId="0" applyFont="1" applyFill="1" applyBorder="1"/>
    <xf numFmtId="0" fontId="90" fillId="10" borderId="233" xfId="0" applyFont="1" applyFill="1" applyBorder="1"/>
    <xf numFmtId="0" fontId="20" fillId="10" borderId="233" xfId="0" applyFont="1" applyFill="1" applyBorder="1"/>
    <xf numFmtId="0" fontId="20" fillId="10" borderId="248" xfId="0" applyFont="1" applyFill="1" applyBorder="1"/>
    <xf numFmtId="0" fontId="20" fillId="10" borderId="280" xfId="0" quotePrefix="1" applyFont="1" applyFill="1" applyBorder="1"/>
    <xf numFmtId="0" fontId="20" fillId="0" borderId="248" xfId="0" applyFont="1" applyBorder="1"/>
    <xf numFmtId="0" fontId="0" fillId="10" borderId="270" xfId="0" applyFill="1" applyBorder="1"/>
    <xf numFmtId="0" fontId="0" fillId="10" borderId="248" xfId="0" applyFill="1" applyBorder="1"/>
    <xf numFmtId="0" fontId="0" fillId="10" borderId="238" xfId="0" applyFill="1" applyBorder="1"/>
    <xf numFmtId="0" fontId="0" fillId="10" borderId="0" xfId="0" quotePrefix="1" applyFill="1" applyBorder="1"/>
    <xf numFmtId="0" fontId="20" fillId="10" borderId="254" xfId="0" applyFont="1" applyFill="1" applyBorder="1"/>
    <xf numFmtId="0" fontId="0" fillId="10" borderId="268" xfId="0" applyFill="1" applyBorder="1"/>
    <xf numFmtId="0" fontId="20" fillId="10" borderId="238" xfId="0" applyFont="1" applyFill="1" applyBorder="1"/>
    <xf numFmtId="0" fontId="20" fillId="10" borderId="0" xfId="0" applyFont="1" applyFill="1" applyBorder="1"/>
    <xf numFmtId="0" fontId="20" fillId="10" borderId="297" xfId="0" applyFont="1" applyFill="1" applyBorder="1"/>
    <xf numFmtId="0" fontId="20" fillId="0" borderId="265" xfId="0" applyFont="1" applyBorder="1"/>
    <xf numFmtId="0" fontId="0" fillId="10" borderId="266" xfId="0" applyFill="1" applyBorder="1"/>
    <xf numFmtId="0" fontId="0" fillId="10" borderId="265" xfId="0" applyFill="1" applyBorder="1"/>
    <xf numFmtId="0" fontId="20" fillId="10" borderId="242" xfId="0" applyFont="1" applyFill="1" applyBorder="1"/>
    <xf numFmtId="0" fontId="20" fillId="10" borderId="250" xfId="0" applyFont="1" applyFill="1" applyBorder="1"/>
    <xf numFmtId="0" fontId="0" fillId="10" borderId="251" xfId="0" applyFill="1" applyBorder="1"/>
    <xf numFmtId="0" fontId="20" fillId="10" borderId="252" xfId="0" applyFont="1" applyFill="1" applyBorder="1"/>
    <xf numFmtId="0" fontId="0" fillId="10" borderId="297" xfId="0" applyFill="1" applyBorder="1"/>
    <xf numFmtId="0" fontId="20" fillId="10" borderId="299" xfId="0" applyFont="1" applyFill="1" applyBorder="1"/>
    <xf numFmtId="0" fontId="0" fillId="10" borderId="300" xfId="0" applyFill="1" applyBorder="1"/>
    <xf numFmtId="0" fontId="20" fillId="10" borderId="304" xfId="0" applyFont="1" applyFill="1" applyBorder="1"/>
    <xf numFmtId="0" fontId="0" fillId="10" borderId="305" xfId="0" applyFill="1" applyBorder="1"/>
    <xf numFmtId="0" fontId="0" fillId="10" borderId="306" xfId="0" applyFill="1" applyBorder="1"/>
    <xf numFmtId="0" fontId="20" fillId="10" borderId="265" xfId="0" applyFont="1" applyFill="1" applyBorder="1"/>
    <xf numFmtId="0" fontId="0" fillId="10" borderId="241" xfId="0" applyFill="1" applyBorder="1" applyAlignment="1"/>
    <xf numFmtId="0" fontId="0" fillId="10" borderId="245" xfId="0" applyFill="1" applyBorder="1"/>
    <xf numFmtId="0" fontId="0" fillId="10" borderId="239" xfId="0" applyFill="1" applyBorder="1"/>
    <xf numFmtId="0" fontId="0" fillId="10" borderId="309" xfId="0" applyFill="1" applyBorder="1"/>
    <xf numFmtId="0" fontId="0" fillId="10" borderId="310" xfId="0" applyFill="1" applyBorder="1"/>
    <xf numFmtId="0" fontId="0" fillId="10" borderId="311" xfId="0" applyFill="1" applyBorder="1"/>
    <xf numFmtId="0" fontId="0" fillId="10" borderId="312" xfId="0" applyFill="1" applyBorder="1"/>
    <xf numFmtId="0" fontId="20" fillId="10" borderId="238" xfId="0" applyFont="1" applyFill="1" applyBorder="1" applyAlignment="1">
      <alignment vertical="center" textRotation="255"/>
    </xf>
    <xf numFmtId="0" fontId="20" fillId="10" borderId="0" xfId="0" applyFont="1" applyFill="1" applyBorder="1" applyAlignment="1">
      <alignment vertical="center" textRotation="255"/>
    </xf>
    <xf numFmtId="0" fontId="90" fillId="10" borderId="250" xfId="0" applyFont="1" applyFill="1" applyBorder="1"/>
    <xf numFmtId="0" fontId="0" fillId="10" borderId="249" xfId="0" applyFill="1" applyBorder="1"/>
    <xf numFmtId="0" fontId="0" fillId="10" borderId="241" xfId="0" applyFill="1" applyBorder="1"/>
    <xf numFmtId="0" fontId="6" fillId="0" borderId="0" xfId="0" applyFont="1" applyBorder="1" applyAlignment="1">
      <alignment horizontal="center" vertical="center"/>
    </xf>
    <xf numFmtId="0" fontId="6" fillId="0" borderId="4" xfId="0" applyFont="1" applyBorder="1" applyAlignment="1">
      <alignment horizontal="center" vertical="center"/>
    </xf>
    <xf numFmtId="0" fontId="6" fillId="0" borderId="8" xfId="0" applyFont="1" applyBorder="1" applyAlignment="1">
      <alignment horizontal="center" vertical="center"/>
    </xf>
    <xf numFmtId="0" fontId="11" fillId="0" borderId="0" xfId="0" applyFont="1" applyBorder="1" applyAlignment="1">
      <alignment horizontal="center" vertical="center"/>
    </xf>
    <xf numFmtId="0" fontId="6" fillId="0" borderId="0" xfId="0" applyFont="1" applyBorder="1" applyAlignment="1">
      <alignment vertical="center"/>
    </xf>
    <xf numFmtId="0" fontId="7" fillId="0" borderId="4" xfId="0" applyFont="1" applyBorder="1" applyAlignment="1">
      <alignment horizontal="center" vertical="center" wrapText="1"/>
    </xf>
    <xf numFmtId="0" fontId="6" fillId="0" borderId="0" xfId="0" applyFont="1" applyAlignment="1">
      <alignment vertical="center"/>
    </xf>
    <xf numFmtId="0" fontId="6" fillId="0" borderId="4" xfId="0" applyFont="1" applyBorder="1" applyAlignment="1">
      <alignment vertical="center"/>
    </xf>
    <xf numFmtId="0" fontId="11" fillId="0" borderId="0" xfId="0" applyFont="1" applyBorder="1" applyAlignment="1">
      <alignment vertical="top" wrapText="1"/>
    </xf>
    <xf numFmtId="0" fontId="11" fillId="0" borderId="4" xfId="0" applyFont="1" applyBorder="1" applyAlignment="1">
      <alignment vertical="top" wrapText="1"/>
    </xf>
    <xf numFmtId="0" fontId="17" fillId="0" borderId="4" xfId="0" applyFont="1" applyBorder="1" applyAlignment="1">
      <alignment horizontal="center" vertical="center"/>
    </xf>
    <xf numFmtId="0" fontId="6" fillId="0" borderId="28" xfId="0" applyFont="1" applyBorder="1" applyAlignment="1">
      <alignment vertical="center"/>
    </xf>
    <xf numFmtId="0" fontId="6" fillId="0" borderId="8" xfId="0" applyFont="1" applyBorder="1" applyAlignment="1">
      <alignment vertical="center"/>
    </xf>
    <xf numFmtId="0" fontId="6" fillId="0" borderId="18" xfId="0" applyFont="1" applyBorder="1" applyAlignment="1">
      <alignment vertical="center"/>
    </xf>
    <xf numFmtId="0" fontId="6" fillId="0" borderId="18" xfId="0" applyFont="1" applyBorder="1" applyAlignment="1">
      <alignment horizontal="center" vertical="center"/>
    </xf>
    <xf numFmtId="0" fontId="11" fillId="0" borderId="18" xfId="0" applyFont="1" applyBorder="1" applyAlignment="1">
      <alignment vertical="top" wrapText="1"/>
    </xf>
    <xf numFmtId="190" fontId="26" fillId="0" borderId="0" xfId="0" applyNumberFormat="1" applyFont="1" applyFill="1" applyBorder="1" applyAlignment="1" applyProtection="1">
      <alignment horizontal="center" vertical="center"/>
    </xf>
    <xf numFmtId="0" fontId="26" fillId="0" borderId="0" xfId="0" applyFont="1" applyFill="1" applyBorder="1" applyAlignment="1">
      <alignment vertical="center"/>
    </xf>
    <xf numFmtId="0" fontId="11" fillId="0" borderId="0" xfId="0" applyFont="1" applyAlignment="1">
      <alignment vertical="center"/>
    </xf>
    <xf numFmtId="0" fontId="21" fillId="0" borderId="0" xfId="0" applyFont="1" applyBorder="1" applyAlignment="1">
      <alignment horizontal="right" vertical="center"/>
    </xf>
    <xf numFmtId="0" fontId="7" fillId="0" borderId="0" xfId="0" applyFont="1" applyBorder="1" applyAlignment="1">
      <alignment vertical="top" textRotation="255"/>
    </xf>
    <xf numFmtId="49" fontId="65" fillId="0" borderId="0" xfId="3" applyNumberFormat="1" applyFont="1" applyFill="1" applyBorder="1" applyAlignment="1">
      <alignment vertical="center"/>
    </xf>
    <xf numFmtId="0" fontId="26" fillId="0" borderId="0" xfId="0" applyFont="1" applyFill="1" applyBorder="1" applyAlignment="1">
      <alignment vertical="center"/>
    </xf>
    <xf numFmtId="0" fontId="0" fillId="0" borderId="0" xfId="0" applyBorder="1"/>
    <xf numFmtId="0" fontId="19" fillId="3" borderId="19" xfId="0" applyFont="1" applyFill="1" applyBorder="1" applyAlignment="1" applyProtection="1">
      <alignment horizontal="center" vertical="center" shrinkToFit="1"/>
    </xf>
    <xf numFmtId="0" fontId="6" fillId="0" borderId="0" xfId="0" applyFont="1" applyBorder="1" applyAlignment="1">
      <alignment vertical="center"/>
    </xf>
    <xf numFmtId="0" fontId="7" fillId="0" borderId="0" xfId="0" applyFont="1" applyAlignment="1">
      <alignment vertical="center"/>
    </xf>
    <xf numFmtId="0" fontId="6" fillId="0" borderId="0" xfId="0" applyFont="1" applyAlignment="1">
      <alignment vertical="center"/>
    </xf>
    <xf numFmtId="0" fontId="6" fillId="0" borderId="28" xfId="0" applyFont="1" applyBorder="1" applyAlignment="1">
      <alignment vertical="center"/>
    </xf>
    <xf numFmtId="0" fontId="20" fillId="13" borderId="19" xfId="0" applyFont="1" applyFill="1" applyBorder="1" applyAlignment="1" applyProtection="1">
      <alignment horizontal="center" vertical="center"/>
    </xf>
    <xf numFmtId="177" fontId="19" fillId="0" borderId="0" xfId="0" applyNumberFormat="1" applyFont="1" applyBorder="1" applyAlignment="1" applyProtection="1">
      <alignment vertical="center"/>
    </xf>
    <xf numFmtId="0" fontId="20" fillId="0" borderId="0" xfId="0" applyFont="1" applyBorder="1" applyAlignment="1" applyProtection="1">
      <alignment horizontal="center" vertical="center"/>
    </xf>
    <xf numFmtId="0" fontId="97" fillId="14" borderId="20" xfId="0" applyFont="1" applyFill="1" applyBorder="1"/>
    <xf numFmtId="0" fontId="99" fillId="14" borderId="213" xfId="0" applyFont="1" applyFill="1" applyBorder="1"/>
    <xf numFmtId="0" fontId="20" fillId="14" borderId="19" xfId="0" applyFont="1" applyFill="1" applyBorder="1" applyAlignment="1" applyProtection="1">
      <alignment vertical="center"/>
    </xf>
    <xf numFmtId="0" fontId="100" fillId="0" borderId="59" xfId="0" applyFont="1" applyFill="1" applyBorder="1"/>
    <xf numFmtId="0" fontId="100" fillId="0" borderId="0" xfId="0" applyFont="1" applyFill="1" applyBorder="1" applyAlignment="1">
      <alignment horizontal="right"/>
    </xf>
    <xf numFmtId="0" fontId="100" fillId="0" borderId="0" xfId="0" applyFont="1" applyBorder="1"/>
    <xf numFmtId="0" fontId="100" fillId="0" borderId="0" xfId="0" applyFont="1" applyFill="1" applyBorder="1"/>
    <xf numFmtId="0" fontId="20" fillId="0" borderId="19" xfId="0" applyFont="1" applyBorder="1" applyAlignment="1" applyProtection="1">
      <alignment vertical="center"/>
    </xf>
    <xf numFmtId="0" fontId="100" fillId="0" borderId="0" xfId="0" applyFont="1" applyBorder="1" applyAlignment="1">
      <alignment horizontal="right"/>
    </xf>
    <xf numFmtId="0" fontId="99" fillId="0" borderId="0" xfId="0" applyFont="1" applyBorder="1"/>
    <xf numFmtId="20" fontId="100" fillId="0" borderId="0" xfId="0" quotePrefix="1" applyNumberFormat="1" applyFont="1" applyBorder="1"/>
    <xf numFmtId="0" fontId="100" fillId="8" borderId="0" xfId="0" applyFont="1" applyFill="1" applyBorder="1"/>
    <xf numFmtId="0" fontId="20" fillId="0" borderId="163" xfId="0" applyFont="1" applyBorder="1" applyAlignment="1" applyProtection="1">
      <alignment vertical="center"/>
    </xf>
    <xf numFmtId="177" fontId="20" fillId="0" borderId="0" xfId="0" applyNumberFormat="1" applyFont="1" applyBorder="1" applyAlignment="1" applyProtection="1">
      <alignment vertical="center"/>
    </xf>
    <xf numFmtId="0" fontId="99" fillId="0" borderId="163" xfId="0" applyFont="1" applyBorder="1"/>
    <xf numFmtId="0" fontId="100" fillId="0" borderId="24" xfId="0" applyFont="1" applyFill="1" applyBorder="1"/>
    <xf numFmtId="0" fontId="100" fillId="0" borderId="61" xfId="0" applyFont="1" applyFill="1" applyBorder="1" applyAlignment="1">
      <alignment horizontal="right"/>
    </xf>
    <xf numFmtId="20" fontId="100" fillId="0" borderId="61" xfId="0" quotePrefix="1" applyNumberFormat="1" applyFont="1" applyBorder="1"/>
    <xf numFmtId="0" fontId="101" fillId="8" borderId="61" xfId="0" applyFont="1" applyFill="1" applyBorder="1"/>
    <xf numFmtId="0" fontId="100" fillId="8" borderId="61" xfId="0" applyFont="1" applyFill="1" applyBorder="1"/>
    <xf numFmtId="0" fontId="99" fillId="0" borderId="21" xfId="0" applyFont="1" applyBorder="1"/>
    <xf numFmtId="20" fontId="100" fillId="0" borderId="61" xfId="0" quotePrefix="1" applyNumberFormat="1" applyFont="1" applyFill="1" applyBorder="1"/>
    <xf numFmtId="0" fontId="100" fillId="0" borderId="61" xfId="0" applyFont="1" applyFill="1" applyBorder="1"/>
    <xf numFmtId="0" fontId="99" fillId="0" borderId="0" xfId="0" applyFont="1" applyFill="1" applyBorder="1"/>
    <xf numFmtId="0" fontId="100" fillId="0" borderId="59" xfId="0" applyFont="1" applyFill="1" applyBorder="1" applyAlignment="1"/>
    <xf numFmtId="0" fontId="100" fillId="0" borderId="0" xfId="0" applyFont="1" applyFill="1" applyBorder="1" applyAlignment="1"/>
    <xf numFmtId="0" fontId="99" fillId="0" borderId="0" xfId="0" applyFont="1" applyBorder="1" applyAlignment="1"/>
    <xf numFmtId="20" fontId="100" fillId="0" borderId="0" xfId="0" quotePrefix="1" applyNumberFormat="1" applyFont="1" applyFill="1" applyBorder="1" applyAlignment="1"/>
    <xf numFmtId="0" fontId="100" fillId="8" borderId="0" xfId="0" applyFont="1" applyFill="1" applyBorder="1" applyAlignment="1"/>
    <xf numFmtId="0" fontId="100" fillId="0" borderId="163" xfId="0" applyFont="1" applyFill="1" applyBorder="1" applyAlignment="1"/>
    <xf numFmtId="0" fontId="100" fillId="0" borderId="24" xfId="0" applyFont="1" applyFill="1" applyBorder="1" applyAlignment="1"/>
    <xf numFmtId="20" fontId="100" fillId="0" borderId="61" xfId="0" quotePrefix="1" applyNumberFormat="1" applyFont="1" applyFill="1" applyBorder="1" applyAlignment="1"/>
    <xf numFmtId="0" fontId="100" fillId="8" borderId="61" xfId="0" applyFont="1" applyFill="1" applyBorder="1" applyAlignment="1"/>
    <xf numFmtId="0" fontId="100" fillId="0" borderId="21" xfId="0" applyFont="1" applyFill="1" applyBorder="1" applyAlignment="1"/>
    <xf numFmtId="0" fontId="100" fillId="0" borderId="61" xfId="0" applyFont="1" applyBorder="1"/>
    <xf numFmtId="0" fontId="99" fillId="0" borderId="0" xfId="0" applyFont="1"/>
    <xf numFmtId="0" fontId="101" fillId="0" borderId="0" xfId="0" applyFont="1" applyFill="1" applyBorder="1" applyAlignment="1"/>
    <xf numFmtId="0" fontId="99" fillId="0" borderId="61" xfId="0" applyFont="1" applyBorder="1"/>
    <xf numFmtId="20" fontId="100" fillId="0" borderId="0" xfId="0" quotePrefix="1" applyNumberFormat="1" applyFont="1"/>
    <xf numFmtId="0" fontId="100" fillId="0" borderId="0" xfId="0" applyFont="1"/>
    <xf numFmtId="0" fontId="100" fillId="0" borderId="0" xfId="0" applyFont="1" applyFill="1"/>
    <xf numFmtId="0" fontId="102" fillId="0" borderId="0" xfId="0" applyFont="1"/>
    <xf numFmtId="0" fontId="100" fillId="14" borderId="213" xfId="0" applyFont="1" applyFill="1" applyBorder="1"/>
    <xf numFmtId="0" fontId="99" fillId="0" borderId="61" xfId="0" applyFont="1" applyFill="1" applyBorder="1"/>
    <xf numFmtId="0" fontId="20" fillId="0" borderId="21" xfId="0" applyFont="1" applyBorder="1" applyAlignment="1" applyProtection="1">
      <alignment vertical="center"/>
    </xf>
    <xf numFmtId="0" fontId="103" fillId="0" borderId="0" xfId="0" applyFont="1" applyFill="1" applyBorder="1" applyAlignment="1" applyProtection="1">
      <alignment horizontal="left" vertical="center"/>
    </xf>
    <xf numFmtId="0" fontId="104" fillId="0" borderId="0" xfId="0" applyFont="1" applyFill="1" applyBorder="1" applyAlignment="1" applyProtection="1">
      <alignment vertical="center"/>
    </xf>
    <xf numFmtId="177" fontId="20" fillId="0" borderId="84" xfId="0" applyNumberFormat="1" applyFont="1" applyFill="1" applyBorder="1" applyAlignment="1" applyProtection="1">
      <alignment vertical="center"/>
    </xf>
    <xf numFmtId="0" fontId="90" fillId="15" borderId="255" xfId="0" applyFont="1" applyFill="1" applyBorder="1"/>
    <xf numFmtId="0" fontId="90" fillId="9" borderId="255" xfId="0" applyFont="1" applyFill="1" applyBorder="1"/>
    <xf numFmtId="0" fontId="105" fillId="0" borderId="0" xfId="2" applyFont="1" applyFill="1" applyAlignment="1">
      <alignment vertical="center"/>
    </xf>
    <xf numFmtId="0" fontId="107" fillId="0" borderId="0" xfId="2" applyFont="1" applyFill="1" applyBorder="1" applyAlignment="1" applyProtection="1">
      <alignment vertical="center"/>
    </xf>
    <xf numFmtId="0" fontId="107" fillId="0" borderId="0" xfId="2" applyFont="1" applyFill="1" applyBorder="1" applyAlignment="1" applyProtection="1">
      <alignment horizontal="center" vertical="center"/>
    </xf>
    <xf numFmtId="0" fontId="108" fillId="0" borderId="0" xfId="2" applyFont="1" applyFill="1" applyAlignment="1">
      <alignment vertical="center"/>
    </xf>
    <xf numFmtId="0" fontId="107" fillId="0" borderId="0" xfId="2" applyFont="1" applyFill="1" applyBorder="1" applyAlignment="1">
      <alignment vertical="center"/>
    </xf>
    <xf numFmtId="0" fontId="108" fillId="10" borderId="0" xfId="2" applyFont="1" applyFill="1" applyBorder="1" applyAlignment="1">
      <alignment horizontal="center" vertical="center"/>
    </xf>
    <xf numFmtId="0" fontId="107" fillId="0" borderId="0" xfId="2" applyNumberFormat="1" applyFont="1" applyFill="1" applyBorder="1" applyAlignment="1" applyProtection="1">
      <alignment horizontal="center" vertical="center"/>
    </xf>
    <xf numFmtId="0" fontId="110" fillId="0" borderId="0" xfId="2" applyFont="1" applyFill="1" applyBorder="1" applyAlignment="1" applyProtection="1"/>
    <xf numFmtId="0" fontId="111" fillId="0" borderId="0" xfId="2" applyFont="1" applyFill="1" applyBorder="1" applyAlignment="1" applyProtection="1">
      <alignment vertical="center"/>
    </xf>
    <xf numFmtId="0" fontId="108" fillId="0" borderId="0" xfId="2" applyFont="1" applyFill="1" applyAlignment="1" applyProtection="1">
      <alignment vertical="center"/>
    </xf>
    <xf numFmtId="0" fontId="112" fillId="0" borderId="0" xfId="2" applyFont="1" applyFill="1" applyBorder="1" applyAlignment="1">
      <alignment vertical="center"/>
    </xf>
    <xf numFmtId="0" fontId="108" fillId="0" borderId="0" xfId="2" applyFont="1" applyFill="1" applyBorder="1" applyAlignment="1">
      <alignment horizontal="center" vertical="center"/>
    </xf>
    <xf numFmtId="0" fontId="105" fillId="0" borderId="0" xfId="0" applyFont="1" applyFill="1" applyAlignment="1">
      <alignment vertical="center"/>
    </xf>
    <xf numFmtId="0" fontId="108" fillId="0" borderId="0" xfId="0" applyFont="1" applyFill="1" applyAlignment="1">
      <alignment vertical="center"/>
    </xf>
    <xf numFmtId="0" fontId="108" fillId="0" borderId="0" xfId="0" applyFont="1" applyFill="1" applyBorder="1" applyAlignment="1">
      <alignment horizontal="center" vertical="center"/>
    </xf>
    <xf numFmtId="0" fontId="107" fillId="0" borderId="0" xfId="0" applyFont="1" applyFill="1" applyBorder="1" applyAlignment="1">
      <alignment vertical="center"/>
    </xf>
    <xf numFmtId="0" fontId="107" fillId="0" borderId="0" xfId="2" applyFont="1" applyFill="1" applyBorder="1" applyAlignment="1" applyProtection="1">
      <alignment horizontal="left" vertical="center"/>
    </xf>
    <xf numFmtId="0" fontId="6" fillId="0" borderId="0" xfId="0" applyFont="1" applyBorder="1" applyAlignment="1">
      <alignment horizontal="center" vertical="center"/>
    </xf>
    <xf numFmtId="0" fontId="6" fillId="0" borderId="0" xfId="0" applyFont="1" applyBorder="1" applyAlignment="1">
      <alignment vertical="center"/>
    </xf>
    <xf numFmtId="0" fontId="6" fillId="0" borderId="0" xfId="0" applyFont="1" applyAlignment="1">
      <alignment vertical="center"/>
    </xf>
    <xf numFmtId="0" fontId="26" fillId="0" borderId="0" xfId="0" applyFont="1" applyFill="1" applyBorder="1" applyAlignment="1">
      <alignment vertical="center"/>
    </xf>
    <xf numFmtId="0" fontId="5" fillId="8" borderId="345" xfId="0" applyFont="1" applyFill="1" applyBorder="1" applyAlignment="1">
      <alignment horizontal="center" vertical="center"/>
    </xf>
    <xf numFmtId="0" fontId="5" fillId="0" borderId="345" xfId="0" applyFont="1" applyFill="1" applyBorder="1" applyAlignment="1">
      <alignment horizontal="center" vertical="center"/>
    </xf>
    <xf numFmtId="0" fontId="5" fillId="0" borderId="345" xfId="0" applyFont="1" applyFill="1" applyBorder="1" applyAlignment="1">
      <alignment vertical="center"/>
    </xf>
    <xf numFmtId="0" fontId="5" fillId="0" borderId="345" xfId="0" applyFont="1" applyBorder="1" applyAlignment="1">
      <alignment horizontal="center" vertical="center"/>
    </xf>
    <xf numFmtId="0" fontId="15" fillId="0" borderId="0" xfId="0" applyFont="1" applyFill="1" applyBorder="1" applyAlignment="1"/>
    <xf numFmtId="0" fontId="5" fillId="8" borderId="345" xfId="0" applyFont="1" applyFill="1" applyBorder="1" applyAlignment="1">
      <alignment vertical="center"/>
    </xf>
    <xf numFmtId="0" fontId="5" fillId="0" borderId="345" xfId="0" applyFont="1" applyBorder="1" applyAlignment="1">
      <alignment vertical="center"/>
    </xf>
    <xf numFmtId="0" fontId="6" fillId="0" borderId="346" xfId="0" applyFont="1" applyBorder="1" applyAlignment="1">
      <alignment vertical="center"/>
    </xf>
    <xf numFmtId="0" fontId="6" fillId="0" borderId="347" xfId="0" applyFont="1" applyBorder="1" applyAlignment="1">
      <alignment vertical="center"/>
    </xf>
    <xf numFmtId="0" fontId="6" fillId="0" borderId="348" xfId="0" applyFont="1" applyBorder="1" applyAlignment="1">
      <alignment vertical="center"/>
    </xf>
    <xf numFmtId="0" fontId="6" fillId="0" borderId="349" xfId="0" applyFont="1" applyBorder="1" applyAlignment="1">
      <alignment vertical="center"/>
    </xf>
    <xf numFmtId="0" fontId="6" fillId="0" borderId="350" xfId="0" applyFont="1" applyBorder="1" applyAlignment="1">
      <alignment vertical="center"/>
    </xf>
    <xf numFmtId="0" fontId="6" fillId="0" borderId="351" xfId="0" applyFont="1" applyBorder="1" applyAlignment="1">
      <alignment vertical="center"/>
    </xf>
    <xf numFmtId="0" fontId="6" fillId="0" borderId="352" xfId="0" applyFont="1" applyBorder="1" applyAlignment="1">
      <alignment vertical="center"/>
    </xf>
    <xf numFmtId="0" fontId="6" fillId="0" borderId="353" xfId="0" applyFont="1" applyBorder="1" applyAlignment="1">
      <alignment vertical="center"/>
    </xf>
    <xf numFmtId="0" fontId="107" fillId="0" borderId="0" xfId="0" applyFont="1" applyFill="1" applyBorder="1" applyAlignment="1" applyProtection="1">
      <alignment horizontal="center" vertical="center"/>
    </xf>
    <xf numFmtId="0" fontId="107" fillId="0" borderId="0" xfId="0" applyFont="1" applyFill="1" applyBorder="1" applyAlignment="1" applyProtection="1">
      <alignment vertical="center"/>
    </xf>
    <xf numFmtId="0" fontId="6" fillId="0" borderId="0" xfId="0" applyFont="1" applyAlignment="1">
      <alignment vertical="center" shrinkToFit="1"/>
    </xf>
    <xf numFmtId="0" fontId="3" fillId="0" borderId="0" xfId="0" applyFont="1" applyAlignment="1">
      <alignment shrinkToFit="1"/>
    </xf>
    <xf numFmtId="0" fontId="6" fillId="0" borderId="0" xfId="0" applyFont="1" applyBorder="1" applyAlignment="1">
      <alignment vertical="center"/>
    </xf>
    <xf numFmtId="0" fontId="6" fillId="0" borderId="18" xfId="0" applyFont="1" applyBorder="1" applyAlignment="1">
      <alignment vertical="center"/>
    </xf>
    <xf numFmtId="0" fontId="3" fillId="0" borderId="0" xfId="0" applyFont="1" applyBorder="1" applyAlignment="1">
      <alignment shrinkToFit="1"/>
    </xf>
    <xf numFmtId="0" fontId="8" fillId="0" borderId="0" xfId="0" applyFont="1" applyBorder="1" applyAlignment="1">
      <alignment vertical="center"/>
    </xf>
    <xf numFmtId="179" fontId="18" fillId="0" borderId="0" xfId="0" applyNumberFormat="1" applyFont="1" applyBorder="1" applyAlignment="1">
      <alignment vertical="center"/>
    </xf>
    <xf numFmtId="0" fontId="18" fillId="0" borderId="0" xfId="0" applyFont="1" applyBorder="1" applyAlignment="1">
      <alignment vertical="center"/>
    </xf>
    <xf numFmtId="0" fontId="0" fillId="0" borderId="57" xfId="0" applyBorder="1"/>
    <xf numFmtId="0" fontId="0" fillId="0" borderId="24" xfId="0" applyBorder="1"/>
    <xf numFmtId="0" fontId="90" fillId="9" borderId="0" xfId="0" applyFont="1" applyFill="1" applyBorder="1"/>
    <xf numFmtId="0" fontId="90" fillId="9" borderId="258" xfId="0" applyFont="1" applyFill="1" applyBorder="1"/>
    <xf numFmtId="0" fontId="118" fillId="0" borderId="0" xfId="3" applyFont="1" applyBorder="1" applyAlignment="1">
      <alignment vertical="center"/>
    </xf>
    <xf numFmtId="0" fontId="70" fillId="6" borderId="0" xfId="0" applyFont="1" applyFill="1" applyBorder="1" applyAlignment="1">
      <alignment vertical="center"/>
    </xf>
    <xf numFmtId="0" fontId="32" fillId="0" borderId="0" xfId="0" applyFont="1" applyAlignment="1">
      <alignment vertical="center"/>
    </xf>
    <xf numFmtId="0" fontId="32" fillId="0" borderId="44" xfId="0" applyFont="1" applyBorder="1" applyAlignment="1">
      <alignment vertical="center"/>
    </xf>
    <xf numFmtId="0" fontId="32" fillId="0" borderId="0" xfId="3" applyFont="1" applyAlignment="1">
      <alignment vertical="center"/>
    </xf>
    <xf numFmtId="0" fontId="32" fillId="0" borderId="45" xfId="3" applyFont="1" applyBorder="1" applyAlignment="1">
      <alignment vertical="center"/>
    </xf>
    <xf numFmtId="0" fontId="65" fillId="0" borderId="0" xfId="0" applyFont="1" applyAlignment="1">
      <alignment vertical="center"/>
    </xf>
    <xf numFmtId="0" fontId="5" fillId="8" borderId="345" xfId="0" applyFont="1" applyFill="1" applyBorder="1" applyAlignment="1">
      <alignment horizontal="center" vertical="center" wrapText="1"/>
    </xf>
    <xf numFmtId="176" fontId="5" fillId="8" borderId="345" xfId="0" applyNumberFormat="1" applyFont="1" applyFill="1" applyBorder="1" applyAlignment="1">
      <alignment horizontal="center" vertical="center"/>
    </xf>
    <xf numFmtId="0" fontId="34" fillId="0" borderId="0" xfId="3" applyFont="1" applyAlignment="1">
      <alignment vertical="center"/>
    </xf>
    <xf numFmtId="0" fontId="87" fillId="0" borderId="0" xfId="3" applyFont="1" applyAlignment="1">
      <alignment vertical="center"/>
    </xf>
    <xf numFmtId="0" fontId="66" fillId="6" borderId="179" xfId="0" applyFont="1" applyFill="1" applyBorder="1" applyAlignment="1">
      <alignment vertical="center"/>
    </xf>
    <xf numFmtId="0" fontId="66" fillId="6" borderId="180" xfId="0" applyFont="1" applyFill="1" applyBorder="1" applyAlignment="1">
      <alignment vertical="center"/>
    </xf>
    <xf numFmtId="0" fontId="69" fillId="6" borderId="181" xfId="0" applyFont="1" applyFill="1" applyBorder="1" applyAlignment="1">
      <alignment horizontal="center" vertical="center"/>
    </xf>
    <xf numFmtId="0" fontId="69" fillId="6" borderId="0" xfId="0" applyFont="1" applyFill="1" applyBorder="1" applyAlignment="1">
      <alignment horizontal="center" vertical="center"/>
    </xf>
    <xf numFmtId="0" fontId="66" fillId="6" borderId="181" xfId="0" applyFont="1" applyFill="1" applyBorder="1" applyAlignment="1">
      <alignment vertical="center"/>
    </xf>
    <xf numFmtId="0" fontId="66" fillId="6" borderId="182" xfId="0" applyFont="1" applyFill="1" applyBorder="1" applyAlignment="1">
      <alignment vertical="center"/>
    </xf>
    <xf numFmtId="0" fontId="66" fillId="6" borderId="183" xfId="0" applyFont="1" applyFill="1" applyBorder="1" applyAlignment="1">
      <alignment vertical="center"/>
    </xf>
    <xf numFmtId="0" fontId="66" fillId="6" borderId="184" xfId="0" applyFont="1" applyFill="1" applyBorder="1" applyAlignment="1">
      <alignment vertical="center"/>
    </xf>
    <xf numFmtId="0" fontId="6" fillId="0" borderId="0" xfId="0" applyNumberFormat="1" applyFont="1" applyAlignment="1">
      <alignment vertical="center"/>
    </xf>
    <xf numFmtId="0" fontId="66" fillId="4" borderId="193" xfId="0" applyFont="1" applyFill="1" applyBorder="1" applyAlignment="1">
      <alignment vertical="center"/>
    </xf>
    <xf numFmtId="0" fontId="66" fillId="0" borderId="191" xfId="0" applyFont="1" applyBorder="1"/>
    <xf numFmtId="0" fontId="66" fillId="4" borderId="191" xfId="0" applyFont="1" applyFill="1" applyBorder="1"/>
    <xf numFmtId="0" fontId="66" fillId="4" borderId="193" xfId="0" applyFont="1" applyFill="1" applyBorder="1"/>
    <xf numFmtId="0" fontId="66" fillId="4" borderId="192" xfId="0" applyFont="1" applyFill="1" applyBorder="1"/>
    <xf numFmtId="0" fontId="66" fillId="4" borderId="192" xfId="0" applyFont="1" applyFill="1" applyBorder="1" applyAlignment="1">
      <alignment vertical="center"/>
    </xf>
    <xf numFmtId="0" fontId="63" fillId="0" borderId="0" xfId="2" applyFont="1" applyBorder="1" applyAlignment="1">
      <alignment horizontal="center" vertical="center"/>
    </xf>
    <xf numFmtId="0" fontId="63" fillId="0" borderId="0" xfId="2" applyFont="1" applyBorder="1" applyAlignment="1">
      <alignment horizontal="left" vertical="center"/>
    </xf>
    <xf numFmtId="58" fontId="8" fillId="0" borderId="0" xfId="0" applyNumberFormat="1" applyFont="1" applyBorder="1" applyAlignment="1">
      <alignment vertical="center"/>
    </xf>
    <xf numFmtId="0" fontId="0" fillId="0" borderId="0" xfId="0" applyFont="1" applyBorder="1" applyAlignment="1" applyProtection="1">
      <alignment vertical="center"/>
    </xf>
    <xf numFmtId="0" fontId="134" fillId="0" borderId="0" xfId="0" applyFont="1" applyBorder="1" applyAlignment="1">
      <alignment vertical="center"/>
    </xf>
    <xf numFmtId="0" fontId="135" fillId="0" borderId="0" xfId="3" applyFont="1" applyBorder="1" applyAlignment="1">
      <alignment horizontal="left" vertical="center"/>
    </xf>
    <xf numFmtId="0" fontId="136" fillId="0" borderId="0" xfId="0" applyFont="1" applyBorder="1" applyAlignment="1">
      <alignment vertical="center"/>
    </xf>
    <xf numFmtId="0" fontId="59" fillId="0" borderId="0" xfId="2" applyFont="1" applyBorder="1" applyAlignment="1">
      <alignment horizontal="center" vertical="top"/>
    </xf>
    <xf numFmtId="0" fontId="79" fillId="0" borderId="0" xfId="2" applyFont="1">
      <alignment vertical="center"/>
    </xf>
    <xf numFmtId="0" fontId="137" fillId="0" borderId="0" xfId="2" applyFont="1" applyBorder="1" applyAlignment="1">
      <alignment horizontal="center" vertical="top"/>
    </xf>
    <xf numFmtId="0" fontId="138" fillId="0" borderId="0" xfId="2" applyFont="1" applyBorder="1" applyAlignment="1">
      <alignment horizontal="left" vertical="center"/>
    </xf>
    <xf numFmtId="0" fontId="138" fillId="0" borderId="0" xfId="2" applyFont="1" applyBorder="1" applyAlignment="1">
      <alignment horizontal="center" vertical="center"/>
    </xf>
    <xf numFmtId="0" fontId="117" fillId="0" borderId="0" xfId="3" applyFont="1" applyBorder="1" applyAlignment="1">
      <alignment horizontal="center" vertical="center" shrinkToFit="1"/>
    </xf>
    <xf numFmtId="0" fontId="39" fillId="0" borderId="0" xfId="3" applyFont="1" applyBorder="1" applyAlignment="1">
      <alignment horizontal="center" vertical="center"/>
    </xf>
    <xf numFmtId="0" fontId="39" fillId="0" borderId="0" xfId="3" applyFont="1" applyFill="1" applyBorder="1" applyAlignment="1">
      <alignment horizontal="center" vertical="center"/>
    </xf>
    <xf numFmtId="0" fontId="63" fillId="0" borderId="83" xfId="2" applyFont="1" applyBorder="1" applyAlignment="1">
      <alignment horizontal="right" vertical="center"/>
    </xf>
    <xf numFmtId="0" fontId="90" fillId="0" borderId="83" xfId="0" applyFont="1" applyBorder="1" applyAlignment="1">
      <alignment horizontal="right" vertical="center"/>
    </xf>
    <xf numFmtId="0" fontId="90" fillId="0" borderId="82" xfId="0" applyFont="1" applyBorder="1" applyAlignment="1">
      <alignment horizontal="right" vertical="center"/>
    </xf>
    <xf numFmtId="0" fontId="63" fillId="0" borderId="83" xfId="2" applyFont="1" applyBorder="1" applyAlignment="1">
      <alignment horizontal="center" vertical="center"/>
    </xf>
    <xf numFmtId="0" fontId="90" fillId="0" borderId="87" xfId="0" applyFont="1" applyBorder="1" applyAlignment="1">
      <alignment horizontal="center" vertical="center"/>
    </xf>
    <xf numFmtId="0" fontId="90" fillId="0" borderId="82" xfId="0" applyFont="1" applyBorder="1" applyAlignment="1">
      <alignment horizontal="center" vertical="center"/>
    </xf>
    <xf numFmtId="0" fontId="90" fillId="0" borderId="81" xfId="0" applyFont="1" applyBorder="1" applyAlignment="1">
      <alignment horizontal="center" vertical="center"/>
    </xf>
    <xf numFmtId="0" fontId="63" fillId="0" borderId="94" xfId="2" applyFont="1" applyBorder="1" applyAlignment="1">
      <alignment horizontal="center" vertical="center" wrapText="1"/>
    </xf>
    <xf numFmtId="0" fontId="63" fillId="0" borderId="95" xfId="2" applyFont="1" applyBorder="1" applyAlignment="1">
      <alignment horizontal="center" vertical="center" wrapText="1"/>
    </xf>
    <xf numFmtId="0" fontId="63" fillId="0" borderId="96" xfId="2" applyFont="1" applyBorder="1" applyAlignment="1">
      <alignment horizontal="center" vertical="center" wrapText="1"/>
    </xf>
    <xf numFmtId="189" fontId="78" fillId="9" borderId="86" xfId="1" applyNumberFormat="1" applyFont="1" applyFill="1" applyBorder="1" applyAlignment="1" applyProtection="1">
      <alignment vertical="center"/>
      <protection locked="0"/>
    </xf>
    <xf numFmtId="0" fontId="3" fillId="0" borderId="83" xfId="0" applyFont="1" applyBorder="1" applyAlignment="1" applyProtection="1">
      <alignment vertical="center"/>
      <protection locked="0"/>
    </xf>
    <xf numFmtId="0" fontId="3" fillId="0" borderId="88" xfId="0" applyFont="1" applyBorder="1" applyAlignment="1" applyProtection="1">
      <alignment vertical="center"/>
      <protection locked="0"/>
    </xf>
    <xf numFmtId="0" fontId="3" fillId="0" borderId="82" xfId="0" applyFont="1" applyBorder="1" applyAlignment="1" applyProtection="1">
      <alignment vertical="center"/>
      <protection locked="0"/>
    </xf>
    <xf numFmtId="189" fontId="3" fillId="0" borderId="83" xfId="0" applyNumberFormat="1" applyFont="1" applyBorder="1" applyAlignment="1" applyProtection="1">
      <alignment vertical="center"/>
    </xf>
    <xf numFmtId="0" fontId="0" fillId="0" borderId="83" xfId="0" applyBorder="1" applyAlignment="1" applyProtection="1">
      <alignment vertical="center"/>
    </xf>
    <xf numFmtId="0" fontId="0" fillId="0" borderId="82" xfId="0" applyBorder="1" applyAlignment="1" applyProtection="1">
      <alignment vertical="center"/>
    </xf>
    <xf numFmtId="0" fontId="60" fillId="0" borderId="59" xfId="2" applyFont="1" applyBorder="1" applyAlignment="1">
      <alignment horizontal="center" vertical="center"/>
    </xf>
    <xf numFmtId="0" fontId="60" fillId="0" borderId="0" xfId="2" applyFont="1" applyBorder="1" applyAlignment="1">
      <alignment horizontal="center" vertical="center"/>
    </xf>
    <xf numFmtId="0" fontId="60" fillId="0" borderId="97" xfId="2" applyFont="1" applyBorder="1" applyAlignment="1">
      <alignment horizontal="center" vertical="center"/>
    </xf>
    <xf numFmtId="0" fontId="60" fillId="0" borderId="82" xfId="2" applyFont="1" applyBorder="1" applyAlignment="1">
      <alignment horizontal="center" vertical="center"/>
    </xf>
    <xf numFmtId="0" fontId="63" fillId="0" borderId="91" xfId="2" applyFont="1" applyBorder="1" applyAlignment="1">
      <alignment horizontal="center" vertical="center"/>
    </xf>
    <xf numFmtId="0" fontId="90" fillId="0" borderId="83" xfId="0" applyFont="1" applyBorder="1" applyAlignment="1">
      <alignment horizontal="center" vertical="center"/>
    </xf>
    <xf numFmtId="0" fontId="90" fillId="0" borderId="97" xfId="0" applyFont="1" applyBorder="1" applyAlignment="1">
      <alignment horizontal="center" vertical="center"/>
    </xf>
    <xf numFmtId="0" fontId="63" fillId="0" borderId="101" xfId="2" applyFont="1" applyBorder="1" applyAlignment="1">
      <alignment horizontal="center" vertical="center" wrapText="1"/>
    </xf>
    <xf numFmtId="0" fontId="133" fillId="0" borderId="0" xfId="2" applyFont="1" applyAlignment="1">
      <alignment vertical="center"/>
    </xf>
    <xf numFmtId="0" fontId="79" fillId="0" borderId="57" xfId="2" applyFont="1" applyBorder="1" applyAlignment="1">
      <alignment horizontal="center" vertical="center"/>
    </xf>
    <xf numFmtId="0" fontId="79" fillId="0" borderId="58" xfId="2" applyFont="1" applyBorder="1" applyAlignment="1">
      <alignment horizontal="center" vertical="center"/>
    </xf>
    <xf numFmtId="0" fontId="79" fillId="0" borderId="25" xfId="2" applyFont="1" applyBorder="1" applyAlignment="1">
      <alignment horizontal="center" vertical="center"/>
    </xf>
    <xf numFmtId="0" fontId="79" fillId="0" borderId="97" xfId="2" applyFont="1" applyBorder="1" applyAlignment="1">
      <alignment horizontal="center" vertical="center"/>
    </xf>
    <xf numFmtId="0" fontId="79" fillId="0" borderId="82" xfId="2" applyFont="1" applyBorder="1" applyAlignment="1">
      <alignment horizontal="center" vertical="center"/>
    </xf>
    <xf numFmtId="0" fontId="79" fillId="0" borderId="81" xfId="2" applyFont="1" applyBorder="1" applyAlignment="1">
      <alignment horizontal="center" vertical="center"/>
    </xf>
    <xf numFmtId="0" fontId="63" fillId="9" borderId="83" xfId="2" applyFont="1" applyFill="1" applyBorder="1" applyAlignment="1" applyProtection="1">
      <alignment horizontal="right" vertical="center"/>
      <protection locked="0"/>
    </xf>
    <xf numFmtId="0" fontId="90" fillId="9" borderId="83" xfId="0" applyFont="1" applyFill="1" applyBorder="1" applyAlignment="1" applyProtection="1">
      <alignment horizontal="right" vertical="center"/>
      <protection locked="0"/>
    </xf>
    <xf numFmtId="0" fontId="90" fillId="9" borderId="82" xfId="0" applyFont="1" applyFill="1" applyBorder="1" applyAlignment="1" applyProtection="1">
      <alignment horizontal="right" vertical="center"/>
      <protection locked="0"/>
    </xf>
    <xf numFmtId="0" fontId="63" fillId="0" borderId="101" xfId="2" applyFont="1" applyBorder="1" applyAlignment="1">
      <alignment horizontal="center" vertical="center"/>
    </xf>
    <xf numFmtId="0" fontId="63" fillId="0" borderId="95" xfId="2" applyFont="1" applyBorder="1" applyAlignment="1">
      <alignment horizontal="center" vertical="center"/>
    </xf>
    <xf numFmtId="0" fontId="63" fillId="0" borderId="98" xfId="2" applyFont="1" applyBorder="1" applyAlignment="1">
      <alignment horizontal="center" vertical="center"/>
    </xf>
    <xf numFmtId="0" fontId="63" fillId="0" borderId="102" xfId="2" applyFont="1" applyBorder="1" applyAlignment="1">
      <alignment horizontal="center" vertical="center"/>
    </xf>
    <xf numFmtId="0" fontId="63" fillId="0" borderId="103" xfId="2" applyFont="1" applyBorder="1" applyAlignment="1">
      <alignment horizontal="center" vertical="center"/>
    </xf>
    <xf numFmtId="0" fontId="63" fillId="0" borderId="104" xfId="2" applyFont="1" applyBorder="1" applyAlignment="1">
      <alignment horizontal="center" vertical="center"/>
    </xf>
    <xf numFmtId="0" fontId="78" fillId="0" borderId="91" xfId="2" applyFont="1" applyBorder="1" applyAlignment="1">
      <alignment horizontal="center" vertical="center"/>
    </xf>
    <xf numFmtId="0" fontId="78" fillId="0" borderId="83" xfId="2" applyFont="1" applyBorder="1" applyAlignment="1">
      <alignment horizontal="center" vertical="center"/>
    </xf>
    <xf numFmtId="0" fontId="78" fillId="0" borderId="89" xfId="2" applyFont="1" applyBorder="1" applyAlignment="1">
      <alignment horizontal="center" vertical="center"/>
    </xf>
    <xf numFmtId="0" fontId="78" fillId="0" borderId="97" xfId="2" applyFont="1" applyBorder="1" applyAlignment="1">
      <alignment horizontal="center" vertical="center"/>
    </xf>
    <xf numFmtId="0" fontId="78" fillId="0" borderId="82" xfId="2" applyFont="1" applyBorder="1" applyAlignment="1">
      <alignment horizontal="center" vertical="center"/>
    </xf>
    <xf numFmtId="0" fontId="78" fillId="0" borderId="90" xfId="2" applyFont="1" applyBorder="1" applyAlignment="1">
      <alignment horizontal="center" vertical="center"/>
    </xf>
    <xf numFmtId="0" fontId="78" fillId="0" borderId="86" xfId="2" applyFont="1" applyBorder="1" applyAlignment="1">
      <alignment horizontal="center" vertical="center"/>
    </xf>
    <xf numFmtId="0" fontId="78" fillId="0" borderId="88" xfId="2" applyFont="1" applyBorder="1" applyAlignment="1">
      <alignment horizontal="center" vertical="center"/>
    </xf>
    <xf numFmtId="0" fontId="79" fillId="0" borderId="0" xfId="2" applyFont="1" applyAlignment="1">
      <alignment horizontal="left" vertical="center"/>
    </xf>
    <xf numFmtId="189" fontId="5" fillId="0" borderId="83" xfId="0" applyNumberFormat="1" applyFont="1" applyBorder="1" applyAlignment="1" applyProtection="1">
      <alignment horizontal="center" vertical="center"/>
    </xf>
    <xf numFmtId="0" fontId="5" fillId="0" borderId="83" xfId="0" applyFont="1" applyBorder="1" applyAlignment="1" applyProtection="1">
      <alignment horizontal="center" vertical="center"/>
    </xf>
    <xf numFmtId="0" fontId="5" fillId="0" borderId="82" xfId="0" applyFont="1" applyBorder="1" applyAlignment="1" applyProtection="1">
      <alignment horizontal="center" vertical="center"/>
    </xf>
    <xf numFmtId="189" fontId="78" fillId="9" borderId="91" xfId="2" applyNumberFormat="1" applyFont="1" applyFill="1" applyBorder="1" applyAlignment="1" applyProtection="1">
      <alignment vertical="center" shrinkToFit="1"/>
      <protection locked="0"/>
    </xf>
    <xf numFmtId="0" fontId="0" fillId="0" borderId="83" xfId="0" applyBorder="1" applyAlignment="1" applyProtection="1">
      <alignment vertical="center" shrinkToFit="1"/>
      <protection locked="0"/>
    </xf>
    <xf numFmtId="0" fontId="0" fillId="0" borderId="97" xfId="0" applyBorder="1" applyAlignment="1" applyProtection="1">
      <alignment vertical="center" shrinkToFit="1"/>
      <protection locked="0"/>
    </xf>
    <xf numFmtId="0" fontId="0" fillId="0" borderId="82" xfId="0" applyBorder="1" applyAlignment="1" applyProtection="1">
      <alignment vertical="center" shrinkToFit="1"/>
      <protection locked="0"/>
    </xf>
    <xf numFmtId="0" fontId="63" fillId="0" borderId="61" xfId="2" applyFont="1" applyBorder="1" applyAlignment="1">
      <alignment vertical="center"/>
    </xf>
    <xf numFmtId="0" fontId="0" fillId="0" borderId="61" xfId="0" applyBorder="1" applyAlignment="1">
      <alignment vertical="center"/>
    </xf>
    <xf numFmtId="0" fontId="60" fillId="0" borderId="58" xfId="2" applyFont="1" applyBorder="1" applyAlignment="1">
      <alignment horizontal="center" vertical="center"/>
    </xf>
    <xf numFmtId="0" fontId="60" fillId="0" borderId="25" xfId="2" applyFont="1" applyBorder="1" applyAlignment="1">
      <alignment horizontal="center" vertical="center"/>
    </xf>
    <xf numFmtId="0" fontId="60" fillId="0" borderId="60" xfId="2" applyFont="1" applyBorder="1" applyAlignment="1">
      <alignment horizontal="center" vertical="center"/>
    </xf>
    <xf numFmtId="0" fontId="63" fillId="0" borderId="98" xfId="2" applyFont="1" applyBorder="1" applyAlignment="1">
      <alignment horizontal="center" vertical="center" wrapText="1"/>
    </xf>
    <xf numFmtId="0" fontId="0" fillId="0" borderId="83" xfId="0" applyBorder="1" applyAlignment="1" applyProtection="1">
      <alignment vertical="center"/>
      <protection locked="0"/>
    </xf>
    <xf numFmtId="0" fontId="0" fillId="0" borderId="88" xfId="0" applyBorder="1" applyAlignment="1" applyProtection="1">
      <alignment vertical="center"/>
      <protection locked="0"/>
    </xf>
    <xf numFmtId="0" fontId="0" fillId="0" borderId="82" xfId="0" applyBorder="1" applyAlignment="1" applyProtection="1">
      <alignment vertical="center"/>
      <protection locked="0"/>
    </xf>
    <xf numFmtId="189" fontId="0" fillId="0" borderId="83" xfId="0" applyNumberFormat="1" applyBorder="1" applyAlignment="1" applyProtection="1">
      <alignment vertical="center"/>
    </xf>
    <xf numFmtId="0" fontId="0" fillId="0" borderId="87" xfId="0" applyBorder="1" applyAlignment="1" applyProtection="1">
      <alignment vertical="center"/>
    </xf>
    <xf numFmtId="0" fontId="0" fillId="0" borderId="81" xfId="0" applyBorder="1" applyAlignment="1" applyProtection="1">
      <alignment vertical="center"/>
    </xf>
    <xf numFmtId="0" fontId="63" fillId="0" borderId="91" xfId="2" applyFont="1" applyBorder="1" applyAlignment="1">
      <alignment horizontal="left" vertical="center" wrapText="1"/>
    </xf>
    <xf numFmtId="0" fontId="90" fillId="0" borderId="83" xfId="0" applyFont="1" applyBorder="1" applyAlignment="1">
      <alignment horizontal="left" vertical="center" wrapText="1"/>
    </xf>
    <xf numFmtId="0" fontId="90" fillId="0" borderId="89" xfId="0" applyFont="1" applyBorder="1" applyAlignment="1">
      <alignment horizontal="left" vertical="center" wrapText="1"/>
    </xf>
    <xf numFmtId="0" fontId="90" fillId="0" borderId="59" xfId="0" applyFont="1" applyBorder="1" applyAlignment="1">
      <alignment horizontal="left" vertical="center" wrapText="1"/>
    </xf>
    <xf numFmtId="0" fontId="90" fillId="0" borderId="0" xfId="0" applyFont="1" applyAlignment="1">
      <alignment horizontal="left" vertical="center" wrapText="1"/>
    </xf>
    <xf numFmtId="0" fontId="90" fillId="0" borderId="92" xfId="0" applyFont="1" applyBorder="1" applyAlignment="1">
      <alignment horizontal="left" vertical="center" wrapText="1"/>
    </xf>
    <xf numFmtId="0" fontId="63" fillId="0" borderId="59" xfId="2" applyFont="1" applyBorder="1" applyAlignment="1">
      <alignment horizontal="left" vertical="top" wrapText="1"/>
    </xf>
    <xf numFmtId="0" fontId="90" fillId="0" borderId="0" xfId="0" applyFont="1" applyAlignment="1">
      <alignment horizontal="left" vertical="top" wrapText="1"/>
    </xf>
    <xf numFmtId="0" fontId="90" fillId="0" borderId="92" xfId="0" applyFont="1" applyBorder="1" applyAlignment="1">
      <alignment horizontal="left" vertical="top" wrapText="1"/>
    </xf>
    <xf numFmtId="0" fontId="90" fillId="0" borderId="59" xfId="0" applyFont="1" applyBorder="1" applyAlignment="1">
      <alignment horizontal="left" vertical="top" wrapText="1"/>
    </xf>
    <xf numFmtId="0" fontId="90" fillId="0" borderId="97" xfId="0" applyFont="1" applyBorder="1" applyAlignment="1">
      <alignment horizontal="left" vertical="top" wrapText="1"/>
    </xf>
    <xf numFmtId="0" fontId="90" fillId="0" borderId="82" xfId="0" applyFont="1" applyBorder="1" applyAlignment="1">
      <alignment horizontal="left" vertical="top" wrapText="1"/>
    </xf>
    <xf numFmtId="0" fontId="90" fillId="0" borderId="90" xfId="0" applyFont="1" applyBorder="1" applyAlignment="1">
      <alignment horizontal="left" vertical="top" wrapText="1"/>
    </xf>
    <xf numFmtId="0" fontId="63" fillId="0" borderId="86" xfId="2" applyFont="1" applyBorder="1" applyAlignment="1">
      <alignment horizontal="left" vertical="center" wrapText="1"/>
    </xf>
    <xf numFmtId="0" fontId="90" fillId="0" borderId="87" xfId="0" applyFont="1" applyBorder="1" applyAlignment="1">
      <alignment horizontal="left" vertical="center" wrapText="1"/>
    </xf>
    <xf numFmtId="0" fontId="90" fillId="0" borderId="93" xfId="0" applyFont="1" applyBorder="1" applyAlignment="1">
      <alignment horizontal="left" vertical="center" wrapText="1"/>
    </xf>
    <xf numFmtId="0" fontId="90" fillId="0" borderId="60" xfId="0" applyFont="1" applyBorder="1" applyAlignment="1">
      <alignment horizontal="left" vertical="center" wrapText="1"/>
    </xf>
    <xf numFmtId="0" fontId="63" fillId="0" borderId="93" xfId="2" applyFont="1" applyBorder="1" applyAlignment="1">
      <alignment horizontal="left" vertical="top" wrapText="1"/>
    </xf>
    <xf numFmtId="0" fontId="90" fillId="0" borderId="60" xfId="0" applyFont="1" applyBorder="1" applyAlignment="1">
      <alignment horizontal="left" vertical="top" wrapText="1"/>
    </xf>
    <xf numFmtId="0" fontId="90" fillId="0" borderId="93" xfId="0" applyFont="1" applyBorder="1" applyAlignment="1">
      <alignment horizontal="left" vertical="top" wrapText="1"/>
    </xf>
    <xf numFmtId="0" fontId="90" fillId="0" borderId="88" xfId="0" applyFont="1" applyBorder="1" applyAlignment="1">
      <alignment horizontal="left" vertical="top" wrapText="1"/>
    </xf>
    <xf numFmtId="0" fontId="90" fillId="0" borderId="81" xfId="0" applyFont="1" applyBorder="1" applyAlignment="1">
      <alignment horizontal="left" vertical="top" wrapText="1"/>
    </xf>
    <xf numFmtId="0" fontId="0" fillId="0" borderId="89" xfId="0" applyBorder="1" applyAlignment="1" applyProtection="1">
      <alignment vertical="center"/>
    </xf>
    <xf numFmtId="0" fontId="0" fillId="0" borderId="90" xfId="0" applyBorder="1" applyAlignment="1" applyProtection="1">
      <alignment vertical="center"/>
    </xf>
    <xf numFmtId="0" fontId="5" fillId="0" borderId="87" xfId="0" applyFont="1" applyBorder="1" applyAlignment="1" applyProtection="1">
      <alignment horizontal="center" vertical="center"/>
    </xf>
    <xf numFmtId="0" fontId="5" fillId="0" borderId="81" xfId="0" applyFont="1" applyBorder="1" applyAlignment="1" applyProtection="1">
      <alignment horizontal="center" vertical="center"/>
    </xf>
    <xf numFmtId="189" fontId="78" fillId="9" borderId="86" xfId="2" applyNumberFormat="1" applyFont="1" applyFill="1" applyBorder="1" applyAlignment="1" applyProtection="1">
      <alignment vertical="center" shrinkToFit="1"/>
      <protection locked="0"/>
    </xf>
    <xf numFmtId="0" fontId="0" fillId="0" borderId="88" xfId="0" applyBorder="1" applyAlignment="1" applyProtection="1">
      <alignment vertical="center" shrinkToFit="1"/>
      <protection locked="0"/>
    </xf>
    <xf numFmtId="0" fontId="5" fillId="0" borderId="89" xfId="0" applyFont="1" applyBorder="1" applyAlignment="1" applyProtection="1">
      <alignment horizontal="center" vertical="center"/>
    </xf>
    <xf numFmtId="0" fontId="5" fillId="0" borderId="90" xfId="0" applyFont="1" applyBorder="1" applyAlignment="1" applyProtection="1">
      <alignment horizontal="center" vertical="center"/>
    </xf>
    <xf numFmtId="0" fontId="90" fillId="0" borderId="61" xfId="0" applyFont="1" applyBorder="1" applyAlignment="1">
      <alignment vertical="center"/>
    </xf>
    <xf numFmtId="0" fontId="63" fillId="0" borderId="61" xfId="2" applyFont="1" applyBorder="1" applyAlignment="1" applyProtection="1">
      <alignment vertical="center" shrinkToFit="1"/>
      <protection locked="0"/>
    </xf>
    <xf numFmtId="0" fontId="90" fillId="0" borderId="61" xfId="0" applyFont="1" applyBorder="1" applyAlignment="1" applyProtection="1">
      <alignment vertical="center" shrinkToFit="1"/>
      <protection locked="0"/>
    </xf>
    <xf numFmtId="0" fontId="63" fillId="0" borderId="61" xfId="2" applyFont="1" applyBorder="1" applyAlignment="1" applyProtection="1">
      <alignment vertical="center"/>
      <protection locked="0"/>
    </xf>
    <xf numFmtId="0" fontId="90" fillId="0" borderId="61" xfId="0" applyFont="1" applyBorder="1" applyAlignment="1" applyProtection="1">
      <alignment vertical="center"/>
      <protection locked="0"/>
    </xf>
    <xf numFmtId="0" fontId="79" fillId="0" borderId="0" xfId="2" applyFont="1" applyAlignment="1">
      <alignment horizontal="left" vertical="center" wrapText="1"/>
    </xf>
    <xf numFmtId="0" fontId="79" fillId="0" borderId="24" xfId="2" applyFont="1" applyBorder="1" applyAlignment="1">
      <alignment horizontal="center" vertical="center"/>
    </xf>
    <xf numFmtId="0" fontId="79" fillId="0" borderId="61" xfId="2" applyFont="1" applyBorder="1" applyAlignment="1">
      <alignment horizontal="center" vertical="center"/>
    </xf>
    <xf numFmtId="0" fontId="79" fillId="0" borderId="62" xfId="2" applyFont="1" applyBorder="1" applyAlignment="1">
      <alignment horizontal="center" vertical="center"/>
    </xf>
    <xf numFmtId="189" fontId="78" fillId="0" borderId="86" xfId="1" applyNumberFormat="1" applyFont="1" applyBorder="1" applyAlignment="1">
      <alignment vertical="center" shrinkToFit="1"/>
    </xf>
    <xf numFmtId="0" fontId="3" fillId="0" borderId="83" xfId="0" applyFont="1" applyBorder="1" applyAlignment="1">
      <alignment vertical="center" shrinkToFit="1"/>
    </xf>
    <xf numFmtId="0" fontId="3" fillId="0" borderId="99" xfId="0" applyFont="1" applyBorder="1" applyAlignment="1">
      <alignment vertical="center" shrinkToFit="1"/>
    </xf>
    <xf numFmtId="0" fontId="3" fillId="0" borderId="61" xfId="0" applyFont="1" applyBorder="1" applyAlignment="1">
      <alignment vertical="center" shrinkToFit="1"/>
    </xf>
    <xf numFmtId="189" fontId="5" fillId="0" borderId="83" xfId="0" applyNumberFormat="1" applyFont="1" applyBorder="1" applyAlignment="1">
      <alignment horizontal="center" vertical="center"/>
    </xf>
    <xf numFmtId="0" fontId="5" fillId="0" borderId="89" xfId="0" applyFont="1" applyBorder="1" applyAlignment="1">
      <alignment horizontal="center" vertical="center"/>
    </xf>
    <xf numFmtId="0" fontId="5" fillId="0" borderId="61" xfId="0" applyFont="1" applyBorder="1" applyAlignment="1">
      <alignment horizontal="center" vertical="center"/>
    </xf>
    <xf numFmtId="0" fontId="5" fillId="0" borderId="100" xfId="0" applyFont="1" applyBorder="1" applyAlignment="1">
      <alignment horizontal="center" vertical="center"/>
    </xf>
    <xf numFmtId="0" fontId="5" fillId="0" borderId="87" xfId="0" applyFont="1" applyBorder="1" applyAlignment="1">
      <alignment horizontal="center" vertical="center"/>
    </xf>
    <xf numFmtId="0" fontId="5" fillId="0" borderId="62" xfId="0" applyFont="1" applyBorder="1" applyAlignment="1">
      <alignment horizontal="center" vertical="center"/>
    </xf>
    <xf numFmtId="189" fontId="78" fillId="0" borderId="91" xfId="2" applyNumberFormat="1" applyFont="1" applyBorder="1" applyAlignment="1">
      <alignment vertical="center" shrinkToFit="1"/>
    </xf>
    <xf numFmtId="0" fontId="3" fillId="0" borderId="24" xfId="0" applyFont="1" applyBorder="1" applyAlignment="1">
      <alignment vertical="center" shrinkToFit="1"/>
    </xf>
    <xf numFmtId="189" fontId="78" fillId="0" borderId="86" xfId="2" applyNumberFormat="1" applyFont="1" applyBorder="1" applyAlignment="1">
      <alignment vertical="center" shrinkToFit="1"/>
    </xf>
    <xf numFmtId="0" fontId="0" fillId="0" borderId="83" xfId="0" applyBorder="1" applyAlignment="1">
      <alignment vertical="center" shrinkToFit="1"/>
    </xf>
    <xf numFmtId="0" fontId="0" fillId="0" borderId="99" xfId="0" applyBorder="1" applyAlignment="1">
      <alignment vertical="center" shrinkToFit="1"/>
    </xf>
    <xf numFmtId="0" fontId="0" fillId="0" borderId="61" xfId="0" applyBorder="1" applyAlignment="1">
      <alignment vertical="center" shrinkToFit="1"/>
    </xf>
    <xf numFmtId="0" fontId="68" fillId="0" borderId="164" xfId="0" applyFont="1" applyBorder="1" applyAlignment="1">
      <alignment horizontal="center" vertical="center"/>
    </xf>
    <xf numFmtId="0" fontId="68" fillId="0" borderId="165" xfId="0" applyFont="1" applyBorder="1" applyAlignment="1">
      <alignment horizontal="center" vertical="center"/>
    </xf>
    <xf numFmtId="0" fontId="68" fillId="0" borderId="166" xfId="0" applyFont="1" applyBorder="1" applyAlignment="1">
      <alignment horizontal="center" vertical="center"/>
    </xf>
    <xf numFmtId="0" fontId="68" fillId="0" borderId="170" xfId="0" applyFont="1" applyBorder="1" applyAlignment="1">
      <alignment horizontal="center" vertical="center"/>
    </xf>
    <xf numFmtId="0" fontId="68" fillId="0" borderId="0" xfId="0" applyFont="1" applyBorder="1" applyAlignment="1">
      <alignment horizontal="center" vertical="center"/>
    </xf>
    <xf numFmtId="0" fontId="68" fillId="0" borderId="171" xfId="0" applyFont="1" applyBorder="1" applyAlignment="1">
      <alignment horizontal="center" vertical="center"/>
    </xf>
    <xf numFmtId="0" fontId="68" fillId="0" borderId="167" xfId="0" applyFont="1" applyBorder="1" applyAlignment="1">
      <alignment horizontal="center" vertical="center"/>
    </xf>
    <xf numFmtId="0" fontId="68" fillId="0" borderId="168" xfId="0" applyFont="1" applyBorder="1" applyAlignment="1">
      <alignment horizontal="center" vertical="center"/>
    </xf>
    <xf numFmtId="0" fontId="68" fillId="0" borderId="169" xfId="0" applyFont="1" applyBorder="1" applyAlignment="1">
      <alignment horizontal="center" vertical="center"/>
    </xf>
    <xf numFmtId="0" fontId="132" fillId="0" borderId="164" xfId="0" applyFont="1" applyBorder="1" applyAlignment="1">
      <alignment horizontal="center" vertical="distributed" textRotation="255" justifyLastLine="1"/>
    </xf>
    <xf numFmtId="0" fontId="81" fillId="0" borderId="165" xfId="0" applyFont="1" applyBorder="1" applyAlignment="1">
      <alignment horizontal="center" vertical="distributed" textRotation="255" justifyLastLine="1"/>
    </xf>
    <xf numFmtId="0" fontId="81" fillId="0" borderId="166" xfId="0" applyFont="1" applyBorder="1" applyAlignment="1">
      <alignment horizontal="center" vertical="distributed" textRotation="255" justifyLastLine="1"/>
    </xf>
    <xf numFmtId="0" fontId="81" fillId="0" borderId="170" xfId="0" applyFont="1" applyBorder="1" applyAlignment="1">
      <alignment horizontal="center" vertical="distributed" textRotation="255" justifyLastLine="1"/>
    </xf>
    <xf numFmtId="0" fontId="81" fillId="0" borderId="0" xfId="0" applyFont="1" applyBorder="1" applyAlignment="1">
      <alignment horizontal="center" vertical="distributed" textRotation="255" justifyLastLine="1"/>
    </xf>
    <xf numFmtId="0" fontId="81" fillId="0" borderId="171" xfId="0" applyFont="1" applyBorder="1" applyAlignment="1">
      <alignment horizontal="center" vertical="distributed" textRotation="255" justifyLastLine="1"/>
    </xf>
    <xf numFmtId="0" fontId="81" fillId="0" borderId="172" xfId="0" applyFont="1" applyBorder="1" applyAlignment="1">
      <alignment horizontal="center" vertical="distributed" textRotation="255" justifyLastLine="1"/>
    </xf>
    <xf numFmtId="0" fontId="81" fillId="0" borderId="18" xfId="0" applyFont="1" applyBorder="1" applyAlignment="1">
      <alignment horizontal="center" vertical="distributed" textRotation="255" justifyLastLine="1"/>
    </xf>
    <xf numFmtId="0" fontId="81" fillId="0" borderId="173" xfId="0" applyFont="1" applyBorder="1" applyAlignment="1">
      <alignment horizontal="center" vertical="distributed" textRotation="255" justifyLastLine="1"/>
    </xf>
    <xf numFmtId="0" fontId="12" fillId="0" borderId="0" xfId="0" applyFont="1" applyAlignment="1">
      <alignment horizontal="center" vertical="center"/>
    </xf>
    <xf numFmtId="0" fontId="12" fillId="0" borderId="4" xfId="0" applyFont="1" applyBorder="1" applyAlignment="1">
      <alignment horizontal="center" vertical="center"/>
    </xf>
    <xf numFmtId="0" fontId="11" fillId="0" borderId="0" xfId="0" applyFont="1" applyAlignment="1">
      <alignment vertical="center"/>
    </xf>
    <xf numFmtId="0" fontId="7" fillId="0" borderId="9" xfId="0" applyFont="1" applyBorder="1" applyAlignment="1">
      <alignment horizontal="center" vertical="center" wrapText="1"/>
    </xf>
    <xf numFmtId="0" fontId="7" fillId="0" borderId="1" xfId="0" applyFont="1" applyBorder="1" applyAlignment="1">
      <alignment horizontal="center" vertical="center" wrapText="1"/>
    </xf>
    <xf numFmtId="0" fontId="7" fillId="0" borderId="2" xfId="0" applyFont="1" applyBorder="1" applyAlignment="1">
      <alignment horizontal="center" vertical="center" wrapText="1"/>
    </xf>
    <xf numFmtId="0" fontId="7" fillId="0" borderId="7" xfId="0" applyFont="1" applyBorder="1" applyAlignment="1">
      <alignment horizontal="center" vertical="center" wrapText="1"/>
    </xf>
    <xf numFmtId="0" fontId="7" fillId="0" borderId="0" xfId="0" applyFont="1" applyBorder="1" applyAlignment="1">
      <alignment horizontal="center" vertical="center" wrapText="1"/>
    </xf>
    <xf numFmtId="0" fontId="7" fillId="0" borderId="28" xfId="0" applyFont="1" applyBorder="1" applyAlignment="1">
      <alignment horizontal="center" vertical="center" wrapText="1"/>
    </xf>
    <xf numFmtId="0" fontId="6" fillId="0" borderId="9" xfId="0" applyFont="1" applyBorder="1" applyAlignment="1">
      <alignment horizontal="center" vertical="center"/>
    </xf>
    <xf numFmtId="0" fontId="6" fillId="0" borderId="1" xfId="0" applyFont="1" applyBorder="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8" xfId="0" applyFont="1" applyBorder="1" applyAlignment="1">
      <alignment horizontal="center" vertical="center"/>
    </xf>
    <xf numFmtId="0" fontId="6" fillId="0" borderId="106" xfId="0" applyFont="1" applyBorder="1" applyAlignment="1">
      <alignment horizontal="center" vertical="center"/>
    </xf>
    <xf numFmtId="0" fontId="6" fillId="0" borderId="108" xfId="0" applyFont="1" applyBorder="1" applyAlignment="1">
      <alignment horizontal="center" vertical="center"/>
    </xf>
    <xf numFmtId="0" fontId="6" fillId="2" borderId="106" xfId="0" applyFont="1" applyFill="1" applyBorder="1" applyAlignment="1">
      <alignment horizontal="distributed" vertical="center" justifyLastLine="1"/>
    </xf>
    <xf numFmtId="0" fontId="6" fillId="2" borderId="108" xfId="0" applyFont="1" applyFill="1" applyBorder="1" applyAlignment="1">
      <alignment horizontal="distributed" vertical="center" justifyLastLine="1"/>
    </xf>
    <xf numFmtId="0" fontId="6" fillId="0" borderId="106" xfId="0" applyFont="1" applyBorder="1" applyAlignment="1">
      <alignment horizontal="distributed" vertical="center" justifyLastLine="1"/>
    </xf>
    <xf numFmtId="0" fontId="6" fillId="0" borderId="108" xfId="0" applyFont="1" applyBorder="1" applyAlignment="1">
      <alignment horizontal="distributed" vertical="center" justifyLastLine="1"/>
    </xf>
    <xf numFmtId="0" fontId="6" fillId="0" borderId="107" xfId="0" applyFont="1" applyBorder="1" applyAlignment="1">
      <alignment horizontal="distributed" vertical="center" justifyLastLine="1"/>
    </xf>
    <xf numFmtId="0" fontId="6" fillId="0" borderId="9" xfId="0" applyFont="1" applyBorder="1" applyAlignment="1">
      <alignment horizontal="distributed" vertical="center" justifyLastLine="1"/>
    </xf>
    <xf numFmtId="0" fontId="17" fillId="0" borderId="112" xfId="0" applyNumberFormat="1" applyFont="1" applyBorder="1" applyAlignment="1">
      <alignment horizontal="center" vertical="center"/>
    </xf>
    <xf numFmtId="0" fontId="17" fillId="0" borderId="1" xfId="0" applyNumberFormat="1" applyFont="1" applyBorder="1" applyAlignment="1">
      <alignment horizontal="center" vertical="center"/>
    </xf>
    <xf numFmtId="0" fontId="17" fillId="0" borderId="113" xfId="0" applyNumberFormat="1" applyFont="1" applyBorder="1" applyAlignment="1">
      <alignment horizontal="center" vertical="center"/>
    </xf>
    <xf numFmtId="0" fontId="17" fillId="0" borderId="114" xfId="0" applyNumberFormat="1" applyFont="1" applyBorder="1" applyAlignment="1">
      <alignment horizontal="center" vertical="center"/>
    </xf>
    <xf numFmtId="0" fontId="17" fillId="0" borderId="0" xfId="0" applyNumberFormat="1" applyFont="1" applyBorder="1" applyAlignment="1">
      <alignment horizontal="center" vertical="center"/>
    </xf>
    <xf numFmtId="0" fontId="17" fillId="0" borderId="115" xfId="0" applyNumberFormat="1" applyFont="1" applyBorder="1" applyAlignment="1">
      <alignment horizontal="center" vertical="center"/>
    </xf>
    <xf numFmtId="0" fontId="17" fillId="0" borderId="116" xfId="0" applyNumberFormat="1" applyFont="1" applyBorder="1" applyAlignment="1">
      <alignment horizontal="center" vertical="center"/>
    </xf>
    <xf numFmtId="0" fontId="17" fillId="0" borderId="4" xfId="0" applyNumberFormat="1" applyFont="1" applyBorder="1" applyAlignment="1">
      <alignment horizontal="center" vertical="center"/>
    </xf>
    <xf numFmtId="0" fontId="17" fillId="0" borderId="117" xfId="0" applyNumberFormat="1" applyFont="1" applyBorder="1" applyAlignment="1">
      <alignment horizontal="center" vertical="center"/>
    </xf>
    <xf numFmtId="0" fontId="17" fillId="2" borderId="112" xfId="0" applyNumberFormat="1" applyFont="1" applyFill="1" applyBorder="1" applyAlignment="1">
      <alignment horizontal="center" vertical="center"/>
    </xf>
    <xf numFmtId="0" fontId="17" fillId="2" borderId="1" xfId="0" applyNumberFormat="1" applyFont="1" applyFill="1" applyBorder="1" applyAlignment="1">
      <alignment horizontal="center" vertical="center"/>
    </xf>
    <xf numFmtId="0" fontId="17" fillId="2" borderId="113" xfId="0" applyNumberFormat="1" applyFont="1" applyFill="1" applyBorder="1" applyAlignment="1">
      <alignment horizontal="center" vertical="center"/>
    </xf>
    <xf numFmtId="0" fontId="17" fillId="2" borderId="114" xfId="0" applyNumberFormat="1" applyFont="1" applyFill="1" applyBorder="1" applyAlignment="1">
      <alignment horizontal="center" vertical="center"/>
    </xf>
    <xf numFmtId="0" fontId="17" fillId="2" borderId="0" xfId="0" applyNumberFormat="1" applyFont="1" applyFill="1" applyBorder="1" applyAlignment="1">
      <alignment horizontal="center" vertical="center"/>
    </xf>
    <xf numFmtId="0" fontId="17" fillId="2" borderId="115" xfId="0" applyNumberFormat="1" applyFont="1" applyFill="1" applyBorder="1" applyAlignment="1">
      <alignment horizontal="center" vertical="center"/>
    </xf>
    <xf numFmtId="0" fontId="17" fillId="2" borderId="116" xfId="0" applyNumberFormat="1" applyFont="1" applyFill="1" applyBorder="1" applyAlignment="1">
      <alignment horizontal="center" vertical="center"/>
    </xf>
    <xf numFmtId="0" fontId="17" fillId="2" borderId="4" xfId="0" applyNumberFormat="1" applyFont="1" applyFill="1" applyBorder="1" applyAlignment="1">
      <alignment horizontal="center" vertical="center"/>
    </xf>
    <xf numFmtId="0" fontId="17" fillId="2" borderId="117" xfId="0" applyNumberFormat="1" applyFont="1" applyFill="1" applyBorder="1" applyAlignment="1">
      <alignment horizontal="center" vertical="center"/>
    </xf>
    <xf numFmtId="0" fontId="6" fillId="0" borderId="0" xfId="0" applyFont="1" applyBorder="1" applyAlignment="1">
      <alignment horizontal="center" vertical="center" wrapText="1"/>
    </xf>
    <xf numFmtId="0" fontId="17" fillId="0" borderId="2" xfId="0" applyNumberFormat="1" applyFont="1" applyBorder="1" applyAlignment="1">
      <alignment horizontal="center" vertical="center"/>
    </xf>
    <xf numFmtId="0" fontId="17" fillId="0" borderId="28" xfId="0" applyNumberFormat="1" applyFont="1" applyBorder="1" applyAlignment="1">
      <alignment horizontal="center" vertical="center"/>
    </xf>
    <xf numFmtId="0" fontId="17" fillId="0" borderId="8" xfId="0" applyNumberFormat="1" applyFont="1" applyBorder="1" applyAlignment="1">
      <alignment horizontal="center" vertical="center"/>
    </xf>
    <xf numFmtId="0" fontId="17" fillId="0" borderId="7" xfId="0" applyFont="1" applyBorder="1" applyAlignment="1">
      <alignment horizontal="center" vertical="center"/>
    </xf>
    <xf numFmtId="0" fontId="17" fillId="0" borderId="0" xfId="0" applyFont="1" applyBorder="1" applyAlignment="1">
      <alignment horizontal="center" vertical="center"/>
    </xf>
    <xf numFmtId="0" fontId="17" fillId="0" borderId="28" xfId="0" applyFont="1" applyBorder="1" applyAlignment="1">
      <alignment horizontal="center" vertical="center"/>
    </xf>
    <xf numFmtId="0" fontId="17" fillId="0" borderId="9" xfId="0" applyNumberFormat="1" applyFont="1" applyBorder="1" applyAlignment="1">
      <alignment horizontal="center" vertical="center"/>
    </xf>
    <xf numFmtId="0" fontId="17" fillId="0" borderId="7" xfId="0" applyNumberFormat="1" applyFont="1" applyBorder="1" applyAlignment="1">
      <alignment horizontal="center" vertical="center"/>
    </xf>
    <xf numFmtId="0" fontId="17" fillId="0" borderId="3" xfId="0" applyNumberFormat="1" applyFont="1" applyBorder="1" applyAlignment="1">
      <alignment horizontal="center" vertical="center"/>
    </xf>
    <xf numFmtId="0" fontId="66" fillId="0" borderId="164" xfId="0" applyNumberFormat="1" applyFont="1" applyBorder="1" applyAlignment="1">
      <alignment horizontal="center" vertical="center" shrinkToFit="1"/>
    </xf>
    <xf numFmtId="0" fontId="66" fillId="0" borderId="165" xfId="0" applyNumberFormat="1" applyFont="1" applyBorder="1" applyAlignment="1">
      <alignment horizontal="center" vertical="center" shrinkToFit="1"/>
    </xf>
    <xf numFmtId="0" fontId="66" fillId="0" borderId="166" xfId="0" applyNumberFormat="1" applyFont="1" applyBorder="1" applyAlignment="1">
      <alignment horizontal="center" vertical="center" shrinkToFit="1"/>
    </xf>
    <xf numFmtId="0" fontId="66" fillId="0" borderId="167" xfId="0" applyNumberFormat="1" applyFont="1" applyBorder="1" applyAlignment="1">
      <alignment horizontal="center" vertical="center" shrinkToFit="1"/>
    </xf>
    <xf numFmtId="0" fontId="66" fillId="0" borderId="168" xfId="0" applyNumberFormat="1" applyFont="1" applyBorder="1" applyAlignment="1">
      <alignment horizontal="center" vertical="center" shrinkToFit="1"/>
    </xf>
    <xf numFmtId="0" fontId="66" fillId="0" borderId="169" xfId="0" applyNumberFormat="1" applyFont="1" applyBorder="1" applyAlignment="1">
      <alignment horizontal="center" vertical="center" shrinkToFit="1"/>
    </xf>
    <xf numFmtId="0" fontId="18" fillId="0" borderId="7" xfId="0" applyFont="1" applyBorder="1" applyAlignment="1">
      <alignment horizontal="center" vertical="center"/>
    </xf>
    <xf numFmtId="0" fontId="18" fillId="0" borderId="0" xfId="0" applyFont="1" applyBorder="1" applyAlignment="1">
      <alignment horizontal="center" vertical="center"/>
    </xf>
    <xf numFmtId="0" fontId="18" fillId="0" borderId="3" xfId="0" applyFont="1" applyBorder="1" applyAlignment="1">
      <alignment horizontal="center" vertical="center"/>
    </xf>
    <xf numFmtId="0" fontId="18" fillId="0" borderId="4" xfId="0" applyFont="1" applyBorder="1" applyAlignment="1">
      <alignment horizontal="center" vertical="center"/>
    </xf>
    <xf numFmtId="0" fontId="66" fillId="0" borderId="185" xfId="0" applyNumberFormat="1" applyFont="1" applyBorder="1" applyAlignment="1">
      <alignment horizontal="center" vertical="center" shrinkToFit="1"/>
    </xf>
    <xf numFmtId="0" fontId="66" fillId="0" borderId="186" xfId="0" applyNumberFormat="1" applyFont="1" applyBorder="1" applyAlignment="1">
      <alignment horizontal="center" vertical="center" shrinkToFit="1"/>
    </xf>
    <xf numFmtId="0" fontId="66" fillId="0" borderId="187" xfId="0" applyNumberFormat="1" applyFont="1" applyBorder="1" applyAlignment="1">
      <alignment horizontal="center" vertical="center" shrinkToFit="1"/>
    </xf>
    <xf numFmtId="0" fontId="66" fillId="0" borderId="188" xfId="0" applyNumberFormat="1" applyFont="1" applyBorder="1" applyAlignment="1">
      <alignment horizontal="center" vertical="center" shrinkToFit="1"/>
    </xf>
    <xf numFmtId="0" fontId="66" fillId="0" borderId="189" xfId="0" applyNumberFormat="1" applyFont="1" applyBorder="1" applyAlignment="1">
      <alignment horizontal="center" vertical="center" shrinkToFit="1"/>
    </xf>
    <xf numFmtId="0" fontId="66" fillId="0" borderId="190" xfId="0" applyNumberFormat="1" applyFont="1" applyBorder="1" applyAlignment="1">
      <alignment horizontal="center" vertical="center" shrinkToFit="1"/>
    </xf>
    <xf numFmtId="0" fontId="66" fillId="0" borderId="164" xfId="0" applyNumberFormat="1" applyFont="1" applyBorder="1" applyAlignment="1">
      <alignment horizontal="distributed" vertical="center" justifyLastLine="1"/>
    </xf>
    <xf numFmtId="0" fontId="66" fillId="0" borderId="165" xfId="0" applyNumberFormat="1" applyFont="1" applyBorder="1" applyAlignment="1">
      <alignment horizontal="distributed" vertical="center" justifyLastLine="1"/>
    </xf>
    <xf numFmtId="0" fontId="66" fillId="0" borderId="166" xfId="0" applyNumberFormat="1" applyFont="1" applyBorder="1" applyAlignment="1">
      <alignment horizontal="distributed" vertical="center" justifyLastLine="1"/>
    </xf>
    <xf numFmtId="0" fontId="66" fillId="0" borderId="167" xfId="0" applyNumberFormat="1" applyFont="1" applyBorder="1" applyAlignment="1">
      <alignment horizontal="distributed" vertical="center" justifyLastLine="1"/>
    </xf>
    <xf numFmtId="0" fontId="66" fillId="0" borderId="168" xfId="0" applyNumberFormat="1" applyFont="1" applyBorder="1" applyAlignment="1">
      <alignment horizontal="distributed" vertical="center" justifyLastLine="1"/>
    </xf>
    <xf numFmtId="0" fontId="66" fillId="0" borderId="169" xfId="0" applyNumberFormat="1" applyFont="1" applyBorder="1" applyAlignment="1">
      <alignment horizontal="distributed" vertical="center" justifyLastLine="1"/>
    </xf>
    <xf numFmtId="0" fontId="114" fillId="7" borderId="118" xfId="0" applyFont="1" applyFill="1" applyBorder="1" applyAlignment="1">
      <alignment horizontal="center" vertical="center" wrapText="1"/>
    </xf>
    <xf numFmtId="0" fontId="114" fillId="7" borderId="119" xfId="0" applyFont="1" applyFill="1" applyBorder="1" applyAlignment="1">
      <alignment horizontal="center" vertical="center" wrapText="1"/>
    </xf>
    <xf numFmtId="0" fontId="114" fillId="7" borderId="120" xfId="0" applyFont="1" applyFill="1" applyBorder="1" applyAlignment="1">
      <alignment horizontal="center" vertical="center" wrapText="1"/>
    </xf>
    <xf numFmtId="0" fontId="114" fillId="7" borderId="121" xfId="0" applyFont="1" applyFill="1" applyBorder="1" applyAlignment="1">
      <alignment horizontal="center" vertical="center" wrapText="1"/>
    </xf>
    <xf numFmtId="0" fontId="114" fillId="7" borderId="0" xfId="0" applyFont="1" applyFill="1" applyBorder="1" applyAlignment="1">
      <alignment horizontal="center" vertical="center" wrapText="1"/>
    </xf>
    <xf numFmtId="0" fontId="114" fillId="7" borderId="122" xfId="0" applyFont="1" applyFill="1" applyBorder="1" applyAlignment="1">
      <alignment horizontal="center" vertical="center" wrapText="1"/>
    </xf>
    <xf numFmtId="0" fontId="70" fillId="0" borderId="165" xfId="0" applyNumberFormat="1" applyFont="1" applyBorder="1" applyAlignment="1">
      <alignment horizontal="distributed" vertical="center"/>
    </xf>
    <xf numFmtId="0" fontId="70" fillId="0" borderId="168" xfId="0" applyNumberFormat="1" applyFont="1" applyBorder="1" applyAlignment="1">
      <alignment horizontal="distributed" vertical="center"/>
    </xf>
    <xf numFmtId="0" fontId="113" fillId="7" borderId="121" xfId="0" applyFont="1" applyFill="1" applyBorder="1" applyAlignment="1">
      <alignment vertical="center" wrapText="1"/>
    </xf>
    <xf numFmtId="0" fontId="20" fillId="0" borderId="0" xfId="0" applyFont="1"/>
    <xf numFmtId="0" fontId="20" fillId="0" borderId="122" xfId="0" applyFont="1" applyBorder="1"/>
    <xf numFmtId="0" fontId="20" fillId="0" borderId="121" xfId="0" applyFont="1" applyBorder="1"/>
    <xf numFmtId="0" fontId="20" fillId="0" borderId="123" xfId="0" applyFont="1" applyBorder="1"/>
    <xf numFmtId="0" fontId="20" fillId="0" borderId="124" xfId="0" applyFont="1" applyBorder="1"/>
    <xf numFmtId="0" fontId="20" fillId="0" borderId="125" xfId="0" applyFont="1" applyBorder="1"/>
    <xf numFmtId="192" fontId="5" fillId="0" borderId="164" xfId="0" applyNumberFormat="1" applyFont="1" applyBorder="1" applyAlignment="1">
      <alignment horizontal="center" vertical="center" shrinkToFit="1"/>
    </xf>
    <xf numFmtId="192" fontId="5" fillId="0" borderId="165" xfId="0" applyNumberFormat="1" applyFont="1" applyBorder="1" applyAlignment="1">
      <alignment horizontal="center" vertical="center" shrinkToFit="1"/>
    </xf>
    <xf numFmtId="192" fontId="5" fillId="0" borderId="166" xfId="0" applyNumberFormat="1" applyFont="1" applyBorder="1" applyAlignment="1">
      <alignment horizontal="center" vertical="center" shrinkToFit="1"/>
    </xf>
    <xf numFmtId="192" fontId="5" fillId="0" borderId="170" xfId="0" applyNumberFormat="1" applyFont="1" applyBorder="1" applyAlignment="1">
      <alignment horizontal="center" vertical="center" shrinkToFit="1"/>
    </xf>
    <xf numFmtId="192" fontId="5" fillId="0" borderId="0" xfId="0" applyNumberFormat="1" applyFont="1" applyBorder="1" applyAlignment="1">
      <alignment horizontal="center" vertical="center" shrinkToFit="1"/>
    </xf>
    <xf numFmtId="192" fontId="5" fillId="0" borderId="171" xfId="0" applyNumberFormat="1" applyFont="1" applyBorder="1" applyAlignment="1">
      <alignment horizontal="center" vertical="center" shrinkToFit="1"/>
    </xf>
    <xf numFmtId="192" fontId="5" fillId="0" borderId="167" xfId="0" applyNumberFormat="1" applyFont="1" applyBorder="1" applyAlignment="1">
      <alignment horizontal="center" vertical="center" shrinkToFit="1"/>
    </xf>
    <xf numFmtId="192" fontId="5" fillId="0" borderId="168" xfId="0" applyNumberFormat="1" applyFont="1" applyBorder="1" applyAlignment="1">
      <alignment horizontal="center" vertical="center" shrinkToFit="1"/>
    </xf>
    <xf numFmtId="192" fontId="5" fillId="0" borderId="169" xfId="0" applyNumberFormat="1" applyFont="1" applyBorder="1" applyAlignment="1">
      <alignment horizontal="center" vertical="center" shrinkToFit="1"/>
    </xf>
    <xf numFmtId="0" fontId="5" fillId="0" borderId="164" xfId="0" applyFont="1" applyBorder="1" applyAlignment="1">
      <alignment horizontal="center" vertical="center" shrinkToFit="1"/>
    </xf>
    <xf numFmtId="0" fontId="5" fillId="0" borderId="165" xfId="0" applyFont="1" applyBorder="1" applyAlignment="1">
      <alignment horizontal="center" vertical="center" shrinkToFit="1"/>
    </xf>
    <xf numFmtId="0" fontId="5" fillId="0" borderId="166" xfId="0" applyFont="1" applyBorder="1" applyAlignment="1">
      <alignment horizontal="center" vertical="center" shrinkToFit="1"/>
    </xf>
    <xf numFmtId="0" fontId="5" fillId="0" borderId="170" xfId="0" applyFont="1" applyBorder="1" applyAlignment="1">
      <alignment horizontal="center" vertical="center" shrinkToFit="1"/>
    </xf>
    <xf numFmtId="0" fontId="5" fillId="0" borderId="0" xfId="0" applyFont="1" applyBorder="1" applyAlignment="1">
      <alignment horizontal="center" vertical="center" shrinkToFit="1"/>
    </xf>
    <xf numFmtId="0" fontId="5" fillId="0" borderId="171" xfId="0" applyFont="1" applyBorder="1" applyAlignment="1">
      <alignment horizontal="center" vertical="center" shrinkToFit="1"/>
    </xf>
    <xf numFmtId="0" fontId="5" fillId="0" borderId="167" xfId="0" applyFont="1" applyBorder="1" applyAlignment="1">
      <alignment horizontal="center" vertical="center" shrinkToFit="1"/>
    </xf>
    <xf numFmtId="0" fontId="5" fillId="0" borderId="168" xfId="0" applyFont="1" applyBorder="1" applyAlignment="1">
      <alignment horizontal="center" vertical="center" shrinkToFit="1"/>
    </xf>
    <xf numFmtId="0" fontId="5" fillId="0" borderId="169" xfId="0" applyFont="1" applyBorder="1" applyAlignment="1">
      <alignment horizontal="center" vertical="center" shrinkToFit="1"/>
    </xf>
    <xf numFmtId="0" fontId="5" fillId="0" borderId="164" xfId="0" applyFont="1" applyBorder="1" applyAlignment="1">
      <alignment horizontal="center" vertical="center" justifyLastLine="1"/>
    </xf>
    <xf numFmtId="0" fontId="5" fillId="0" borderId="165" xfId="0" applyFont="1" applyBorder="1" applyAlignment="1">
      <alignment horizontal="center" vertical="center" justifyLastLine="1"/>
    </xf>
    <xf numFmtId="0" fontId="5" fillId="0" borderId="166" xfId="0" applyFont="1" applyBorder="1" applyAlignment="1">
      <alignment horizontal="center" vertical="center" justifyLastLine="1"/>
    </xf>
    <xf numFmtId="0" fontId="5" fillId="0" borderId="170" xfId="0" applyFont="1" applyBorder="1" applyAlignment="1">
      <alignment horizontal="center" vertical="center" justifyLastLine="1"/>
    </xf>
    <xf numFmtId="0" fontId="5" fillId="0" borderId="0" xfId="0" applyFont="1" applyBorder="1" applyAlignment="1">
      <alignment horizontal="center" vertical="center" justifyLastLine="1"/>
    </xf>
    <xf numFmtId="0" fontId="5" fillId="0" borderId="171" xfId="0" applyFont="1" applyBorder="1" applyAlignment="1">
      <alignment horizontal="center" vertical="center" justifyLastLine="1"/>
    </xf>
    <xf numFmtId="0" fontId="5" fillId="0" borderId="167" xfId="0" applyFont="1" applyBorder="1" applyAlignment="1">
      <alignment horizontal="center" vertical="center" justifyLastLine="1"/>
    </xf>
    <xf numFmtId="0" fontId="5" fillId="0" borderId="168" xfId="0" applyFont="1" applyBorder="1" applyAlignment="1">
      <alignment horizontal="center" vertical="center" justifyLastLine="1"/>
    </xf>
    <xf numFmtId="0" fontId="5" fillId="0" borderId="169" xfId="0" applyFont="1" applyBorder="1" applyAlignment="1">
      <alignment horizontal="center" vertical="center" justifyLastLine="1"/>
    </xf>
    <xf numFmtId="0" fontId="18" fillId="0" borderId="114" xfId="0" applyFont="1" applyBorder="1" applyAlignment="1">
      <alignment horizontal="center" vertical="center"/>
    </xf>
    <xf numFmtId="0" fontId="18" fillId="0" borderId="28" xfId="0" applyFont="1" applyBorder="1" applyAlignment="1">
      <alignment horizontal="center" vertical="center"/>
    </xf>
    <xf numFmtId="0" fontId="18" fillId="0" borderId="116" xfId="0" applyFont="1" applyBorder="1" applyAlignment="1">
      <alignment horizontal="center" vertical="center"/>
    </xf>
    <xf numFmtId="0" fontId="18" fillId="0" borderId="8" xfId="0" applyFont="1" applyBorder="1" applyAlignment="1">
      <alignment horizontal="center" vertical="center"/>
    </xf>
    <xf numFmtId="0" fontId="18" fillId="0" borderId="106" xfId="0" applyFont="1" applyBorder="1" applyAlignment="1">
      <alignment horizontal="center" vertical="center"/>
    </xf>
    <xf numFmtId="0" fontId="127" fillId="0" borderId="9" xfId="0" applyFont="1" applyBorder="1" applyAlignment="1">
      <alignment horizontal="center" vertical="center"/>
    </xf>
    <xf numFmtId="0" fontId="127" fillId="0" borderId="1" xfId="0" applyFont="1" applyBorder="1" applyAlignment="1">
      <alignment horizontal="center" vertical="center"/>
    </xf>
    <xf numFmtId="0" fontId="127" fillId="0" borderId="2" xfId="0" applyFont="1" applyBorder="1" applyAlignment="1">
      <alignment horizontal="center" vertical="center"/>
    </xf>
    <xf numFmtId="0" fontId="127" fillId="0" borderId="7" xfId="0" applyFont="1" applyBorder="1" applyAlignment="1">
      <alignment horizontal="center" vertical="center"/>
    </xf>
    <xf numFmtId="0" fontId="127" fillId="0" borderId="0" xfId="0" applyFont="1" applyBorder="1" applyAlignment="1">
      <alignment horizontal="center" vertical="center"/>
    </xf>
    <xf numFmtId="0" fontId="127" fillId="0" borderId="28" xfId="0" applyFont="1" applyBorder="1" applyAlignment="1">
      <alignment horizontal="center" vertical="center"/>
    </xf>
    <xf numFmtId="0" fontId="127" fillId="0" borderId="3" xfId="0" applyFont="1" applyBorder="1" applyAlignment="1">
      <alignment horizontal="center" vertical="center"/>
    </xf>
    <xf numFmtId="0" fontId="127" fillId="0" borderId="4" xfId="0" applyFont="1" applyBorder="1" applyAlignment="1">
      <alignment horizontal="center" vertical="center"/>
    </xf>
    <xf numFmtId="0" fontId="127" fillId="0" borderId="8" xfId="0" applyFont="1" applyBorder="1" applyAlignment="1">
      <alignment horizontal="center" vertical="center"/>
    </xf>
    <xf numFmtId="0" fontId="127" fillId="0" borderId="9" xfId="0" applyNumberFormat="1" applyFont="1" applyBorder="1" applyAlignment="1">
      <alignment horizontal="center" vertical="center"/>
    </xf>
    <xf numFmtId="0" fontId="127" fillId="0" borderId="1" xfId="0" applyNumberFormat="1" applyFont="1" applyBorder="1" applyAlignment="1">
      <alignment horizontal="center" vertical="center"/>
    </xf>
    <xf numFmtId="0" fontId="127" fillId="0" borderId="2" xfId="0" applyNumberFormat="1" applyFont="1" applyBorder="1" applyAlignment="1">
      <alignment horizontal="center" vertical="center"/>
    </xf>
    <xf numFmtId="0" fontId="127" fillId="0" borderId="7" xfId="0" applyNumberFormat="1" applyFont="1" applyBorder="1" applyAlignment="1">
      <alignment horizontal="center" vertical="center"/>
    </xf>
    <xf numFmtId="0" fontId="127" fillId="0" borderId="0" xfId="0" applyNumberFormat="1" applyFont="1" applyBorder="1" applyAlignment="1">
      <alignment horizontal="center" vertical="center"/>
    </xf>
    <xf numFmtId="0" fontId="127" fillId="0" borderId="28" xfId="0" applyNumberFormat="1" applyFont="1" applyBorder="1" applyAlignment="1">
      <alignment horizontal="center" vertical="center"/>
    </xf>
    <xf numFmtId="0" fontId="127" fillId="0" borderId="3" xfId="0" applyNumberFormat="1" applyFont="1" applyBorder="1" applyAlignment="1">
      <alignment horizontal="center" vertical="center"/>
    </xf>
    <xf numFmtId="0" fontId="127" fillId="0" borderId="4" xfId="0" applyNumberFormat="1" applyFont="1" applyBorder="1" applyAlignment="1">
      <alignment horizontal="center" vertical="center"/>
    </xf>
    <xf numFmtId="0" fontId="127" fillId="0" borderId="8" xfId="0" applyNumberFormat="1" applyFont="1" applyBorder="1" applyAlignment="1">
      <alignment horizontal="center" vertical="center"/>
    </xf>
    <xf numFmtId="0" fontId="16" fillId="0" borderId="9" xfId="0" applyFont="1" applyBorder="1" applyAlignment="1">
      <alignment horizontal="center" vertical="center"/>
    </xf>
    <xf numFmtId="0" fontId="3" fillId="0" borderId="1" xfId="0" applyFont="1" applyBorder="1"/>
    <xf numFmtId="0" fontId="3" fillId="0" borderId="2" xfId="0" applyFont="1" applyBorder="1"/>
    <xf numFmtId="0" fontId="3" fillId="0" borderId="7" xfId="0" applyFont="1" applyBorder="1"/>
    <xf numFmtId="0" fontId="3" fillId="0" borderId="0" xfId="0" applyFont="1"/>
    <xf numFmtId="0" fontId="3" fillId="0" borderId="28" xfId="0" applyFont="1" applyBorder="1"/>
    <xf numFmtId="0" fontId="3" fillId="0" borderId="3" xfId="0" applyFont="1" applyBorder="1"/>
    <xf numFmtId="0" fontId="3" fillId="0" borderId="4" xfId="0" applyFont="1" applyBorder="1"/>
    <xf numFmtId="0" fontId="3" fillId="0" borderId="8" xfId="0" applyFont="1" applyBorder="1"/>
    <xf numFmtId="0" fontId="16" fillId="0" borderId="1" xfId="0" applyFont="1" applyBorder="1" applyAlignment="1">
      <alignment horizontal="center" vertical="center"/>
    </xf>
    <xf numFmtId="0" fontId="16" fillId="0" borderId="2" xfId="0" applyFont="1" applyBorder="1" applyAlignment="1">
      <alignment horizontal="center" vertical="center"/>
    </xf>
    <xf numFmtId="0" fontId="16" fillId="0" borderId="7" xfId="0" applyFont="1" applyBorder="1" applyAlignment="1">
      <alignment horizontal="center" vertical="center"/>
    </xf>
    <xf numFmtId="0" fontId="16" fillId="0" borderId="0" xfId="0" applyFont="1" applyBorder="1" applyAlignment="1">
      <alignment horizontal="center" vertical="center"/>
    </xf>
    <xf numFmtId="0" fontId="16" fillId="0" borderId="28" xfId="0" applyFont="1" applyBorder="1" applyAlignment="1">
      <alignment horizontal="center" vertical="center"/>
    </xf>
    <xf numFmtId="0" fontId="16" fillId="0" borderId="3" xfId="0" applyFont="1" applyBorder="1" applyAlignment="1">
      <alignment horizontal="center" vertical="center"/>
    </xf>
    <xf numFmtId="0" fontId="16" fillId="0" borderId="4" xfId="0" applyFont="1" applyBorder="1" applyAlignment="1">
      <alignment horizontal="center" vertical="center"/>
    </xf>
    <xf numFmtId="0" fontId="16" fillId="0" borderId="8" xfId="0" applyFont="1" applyBorder="1" applyAlignment="1">
      <alignment horizontal="center" vertical="center"/>
    </xf>
    <xf numFmtId="0" fontId="6" fillId="0" borderId="7" xfId="0" applyFont="1" applyBorder="1" applyAlignment="1">
      <alignment horizontal="center" vertical="center" wrapText="1"/>
    </xf>
    <xf numFmtId="0" fontId="17" fillId="0" borderId="126" xfId="0" applyNumberFormat="1" applyFont="1" applyBorder="1" applyAlignment="1">
      <alignment horizontal="center" vertical="center"/>
    </xf>
    <xf numFmtId="0" fontId="17" fillId="0" borderId="127" xfId="0" applyNumberFormat="1" applyFont="1" applyBorder="1" applyAlignment="1">
      <alignment horizontal="center" vertical="center"/>
    </xf>
    <xf numFmtId="0" fontId="6" fillId="0" borderId="0" xfId="0" applyFont="1" applyAlignment="1">
      <alignment vertical="center"/>
    </xf>
    <xf numFmtId="0" fontId="7" fillId="0" borderId="0" xfId="0" applyFont="1" applyAlignment="1">
      <alignment vertical="center"/>
    </xf>
    <xf numFmtId="0" fontId="6" fillId="0" borderId="0" xfId="0" applyFont="1" applyBorder="1" applyAlignment="1">
      <alignment horizontal="center" vertical="center"/>
    </xf>
    <xf numFmtId="0" fontId="6" fillId="0" borderId="7" xfId="0" applyFont="1" applyBorder="1" applyAlignment="1">
      <alignment horizontal="center" vertical="center"/>
    </xf>
    <xf numFmtId="0" fontId="8" fillId="0" borderId="9" xfId="0" applyFont="1" applyBorder="1" applyAlignment="1">
      <alignment horizontal="distributed" vertical="center"/>
    </xf>
    <xf numFmtId="0" fontId="8" fillId="0" borderId="1" xfId="0" applyFont="1" applyBorder="1" applyAlignment="1">
      <alignment horizontal="distributed" vertical="center"/>
    </xf>
    <xf numFmtId="0" fontId="8" fillId="0" borderId="2" xfId="0" applyFont="1" applyBorder="1" applyAlignment="1">
      <alignment horizontal="distributed" vertical="center"/>
    </xf>
    <xf numFmtId="0" fontId="17" fillId="0" borderId="105" xfId="0" applyFont="1" applyBorder="1" applyAlignment="1">
      <alignment horizontal="center" vertical="center"/>
    </xf>
    <xf numFmtId="0" fontId="17" fillId="0" borderId="106" xfId="0" applyFont="1" applyBorder="1" applyAlignment="1">
      <alignment horizontal="center" vertical="center"/>
    </xf>
    <xf numFmtId="0" fontId="17" fillId="0" borderId="108" xfId="0" applyFont="1" applyBorder="1" applyAlignment="1">
      <alignment horizontal="center" vertical="center"/>
    </xf>
    <xf numFmtId="0" fontId="8" fillId="0" borderId="112" xfId="0" applyFont="1" applyBorder="1" applyAlignment="1">
      <alignment horizontal="right" vertical="center"/>
    </xf>
    <xf numFmtId="0" fontId="8" fillId="0" borderId="1" xfId="0" applyFont="1" applyBorder="1" applyAlignment="1">
      <alignment horizontal="right" vertical="center"/>
    </xf>
    <xf numFmtId="0" fontId="8" fillId="0" borderId="2" xfId="0" applyFont="1" applyBorder="1" applyAlignment="1">
      <alignment horizontal="right" vertical="center"/>
    </xf>
    <xf numFmtId="179" fontId="18" fillId="0" borderId="130" xfId="0" applyNumberFormat="1" applyFont="1" applyBorder="1" applyAlignment="1">
      <alignment horizontal="center" vertical="center"/>
    </xf>
    <xf numFmtId="179" fontId="18" fillId="0" borderId="132" xfId="0" applyNumberFormat="1" applyFont="1" applyBorder="1" applyAlignment="1">
      <alignment horizontal="center" vertical="center"/>
    </xf>
    <xf numFmtId="0" fontId="8" fillId="0" borderId="9" xfId="0" applyFont="1" applyBorder="1" applyAlignment="1">
      <alignment horizontal="right" vertical="center"/>
    </xf>
    <xf numFmtId="0" fontId="8" fillId="0" borderId="128" xfId="0" applyFont="1" applyBorder="1" applyAlignment="1">
      <alignment horizontal="right" vertical="center"/>
    </xf>
    <xf numFmtId="179" fontId="18" fillId="0" borderId="129" xfId="0" applyNumberFormat="1" applyFont="1" applyBorder="1" applyAlignment="1">
      <alignment horizontal="center" vertical="center"/>
    </xf>
    <xf numFmtId="179" fontId="18" fillId="0" borderId="131" xfId="0" applyNumberFormat="1" applyFont="1" applyBorder="1" applyAlignment="1">
      <alignment horizontal="center" vertical="center"/>
    </xf>
    <xf numFmtId="0" fontId="6" fillId="0" borderId="12" xfId="0" applyFont="1" applyBorder="1" applyAlignment="1">
      <alignment horizontal="center" vertical="center"/>
    </xf>
    <xf numFmtId="0" fontId="67" fillId="0" borderId="0" xfId="0" applyFont="1" applyBorder="1" applyAlignment="1">
      <alignment horizontal="distributed" vertical="center"/>
    </xf>
    <xf numFmtId="0" fontId="130" fillId="0" borderId="0" xfId="0" applyFont="1" applyAlignment="1">
      <alignment horizontal="right" vertical="center"/>
    </xf>
    <xf numFmtId="0" fontId="67" fillId="0" borderId="165" xfId="0" applyFont="1" applyBorder="1" applyAlignment="1">
      <alignment horizontal="center" vertical="center"/>
    </xf>
    <xf numFmtId="0" fontId="67" fillId="0" borderId="0" xfId="0" applyFont="1" applyBorder="1" applyAlignment="1">
      <alignment horizontal="center" vertical="center"/>
    </xf>
    <xf numFmtId="0" fontId="12" fillId="0" borderId="1" xfId="0" applyFont="1" applyBorder="1" applyAlignment="1">
      <alignment horizontal="distributed" vertical="center"/>
    </xf>
    <xf numFmtId="0" fontId="12" fillId="0" borderId="0" xfId="0" applyFont="1" applyBorder="1" applyAlignment="1">
      <alignment horizontal="distributed" vertical="center"/>
    </xf>
    <xf numFmtId="0" fontId="12" fillId="0" borderId="4" xfId="0" applyFont="1" applyBorder="1" applyAlignment="1">
      <alignment horizontal="distributed" vertical="center"/>
    </xf>
    <xf numFmtId="0" fontId="12" fillId="0" borderId="1" xfId="0" applyFont="1" applyBorder="1" applyAlignment="1">
      <alignment horizontal="center" vertical="center"/>
    </xf>
    <xf numFmtId="0" fontId="12" fillId="0" borderId="0" xfId="0" applyFont="1" applyBorder="1" applyAlignment="1">
      <alignment horizontal="center" vertical="center"/>
    </xf>
    <xf numFmtId="38" fontId="12" fillId="0" borderId="1" xfId="0" applyNumberFormat="1" applyFont="1" applyBorder="1" applyAlignment="1">
      <alignment horizontal="center" vertical="center"/>
    </xf>
    <xf numFmtId="0" fontId="10" fillId="0" borderId="9" xfId="0" applyFont="1" applyBorder="1" applyAlignment="1">
      <alignment horizontal="center" vertical="center" shrinkToFit="1"/>
    </xf>
    <xf numFmtId="0" fontId="10" fillId="0" borderId="1" xfId="0" applyFont="1" applyBorder="1" applyAlignment="1">
      <alignment horizontal="center" vertical="center" shrinkToFit="1"/>
    </xf>
    <xf numFmtId="0" fontId="10" fillId="0" borderId="2" xfId="0" applyFont="1" applyBorder="1" applyAlignment="1">
      <alignment horizontal="center" vertical="center" shrinkToFit="1"/>
    </xf>
    <xf numFmtId="0" fontId="10" fillId="0" borderId="7" xfId="0" applyFont="1" applyBorder="1" applyAlignment="1">
      <alignment horizontal="center" vertical="center" shrinkToFit="1"/>
    </xf>
    <xf numFmtId="0" fontId="10" fillId="0" borderId="0" xfId="0" applyFont="1" applyBorder="1" applyAlignment="1">
      <alignment horizontal="center" vertical="center" shrinkToFit="1"/>
    </xf>
    <xf numFmtId="0" fontId="10" fillId="0" borderId="28" xfId="0" applyFont="1" applyBorder="1" applyAlignment="1">
      <alignment horizontal="center" vertical="center" shrinkToFit="1"/>
    </xf>
    <xf numFmtId="0" fontId="10" fillId="0" borderId="3" xfId="0" applyFont="1" applyBorder="1" applyAlignment="1">
      <alignment horizontal="center" vertical="center" shrinkToFit="1"/>
    </xf>
    <xf numFmtId="0" fontId="10" fillId="0" borderId="4" xfId="0" applyFont="1" applyBorder="1" applyAlignment="1">
      <alignment horizontal="center" vertical="center" shrinkToFit="1"/>
    </xf>
    <xf numFmtId="0" fontId="10" fillId="0" borderId="8" xfId="0" applyFont="1" applyBorder="1" applyAlignment="1">
      <alignment horizontal="center" vertical="center" shrinkToFit="1"/>
    </xf>
    <xf numFmtId="0" fontId="6" fillId="0" borderId="175" xfId="0" applyFont="1" applyFill="1" applyBorder="1" applyAlignment="1">
      <alignment horizontal="center" vertical="center"/>
    </xf>
    <xf numFmtId="0" fontId="6" fillId="0" borderId="2"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28" xfId="0" applyFont="1" applyFill="1" applyBorder="1" applyAlignment="1">
      <alignment horizontal="center" vertical="center"/>
    </xf>
    <xf numFmtId="0" fontId="11" fillId="0" borderId="9" xfId="0" applyFont="1" applyBorder="1" applyAlignment="1">
      <alignment vertical="top"/>
    </xf>
    <xf numFmtId="0" fontId="11" fillId="0" borderId="1" xfId="0" applyFont="1" applyBorder="1" applyAlignment="1">
      <alignment vertical="top"/>
    </xf>
    <xf numFmtId="0" fontId="11" fillId="0" borderId="7" xfId="0" applyFont="1" applyBorder="1" applyAlignment="1">
      <alignment vertical="top"/>
    </xf>
    <xf numFmtId="0" fontId="11" fillId="0" borderId="0" xfId="0" applyFont="1" applyBorder="1" applyAlignment="1">
      <alignment vertical="top"/>
    </xf>
    <xf numFmtId="0" fontId="11" fillId="0" borderId="3" xfId="0" applyFont="1" applyBorder="1" applyAlignment="1">
      <alignment vertical="top"/>
    </xf>
    <xf numFmtId="0" fontId="11" fillId="0" borderId="4" xfId="0" applyFont="1" applyBorder="1" applyAlignment="1">
      <alignment vertical="top"/>
    </xf>
    <xf numFmtId="0" fontId="17" fillId="0" borderId="134" xfId="0" applyNumberFormat="1" applyFont="1" applyBorder="1" applyAlignment="1">
      <alignment horizontal="center" vertical="center"/>
    </xf>
    <xf numFmtId="0" fontId="12" fillId="0" borderId="1" xfId="0" applyFont="1" applyBorder="1" applyAlignment="1">
      <alignment vertical="center"/>
    </xf>
    <xf numFmtId="0" fontId="94" fillId="0" borderId="1" xfId="0" applyFont="1" applyBorder="1" applyAlignment="1">
      <alignment vertical="center"/>
    </xf>
    <xf numFmtId="0" fontId="94" fillId="0" borderId="0" xfId="0" applyFont="1" applyAlignment="1">
      <alignment vertical="center"/>
    </xf>
    <xf numFmtId="0" fontId="94" fillId="0" borderId="4" xfId="0" applyFont="1" applyBorder="1" applyAlignment="1">
      <alignment vertical="center"/>
    </xf>
    <xf numFmtId="179" fontId="17" fillId="0" borderId="133" xfId="0" applyNumberFormat="1" applyFont="1" applyBorder="1" applyAlignment="1">
      <alignment horizontal="center" vertical="center"/>
    </xf>
    <xf numFmtId="179" fontId="17" fillId="0" borderId="127" xfId="0" applyNumberFormat="1" applyFont="1" applyBorder="1" applyAlignment="1">
      <alignment horizontal="center" vertical="center"/>
    </xf>
    <xf numFmtId="0" fontId="68" fillId="0" borderId="164" xfId="0" applyFont="1" applyBorder="1" applyAlignment="1">
      <alignment horizontal="center" vertical="center" wrapText="1"/>
    </xf>
    <xf numFmtId="0" fontId="67" fillId="0" borderId="166" xfId="0" applyFont="1" applyBorder="1" applyAlignment="1">
      <alignment horizontal="center" vertical="center"/>
    </xf>
    <xf numFmtId="0" fontId="67" fillId="0" borderId="170" xfId="0" applyFont="1" applyBorder="1" applyAlignment="1">
      <alignment horizontal="center" vertical="center"/>
    </xf>
    <xf numFmtId="0" fontId="67" fillId="0" borderId="171" xfId="0" applyFont="1" applyBorder="1" applyAlignment="1">
      <alignment horizontal="center" vertical="center"/>
    </xf>
    <xf numFmtId="0" fontId="67" fillId="0" borderId="167" xfId="0" applyFont="1" applyBorder="1" applyAlignment="1">
      <alignment horizontal="center" vertical="center"/>
    </xf>
    <xf numFmtId="0" fontId="67" fillId="0" borderId="168" xfId="0" applyFont="1" applyBorder="1" applyAlignment="1">
      <alignment horizontal="center" vertical="center"/>
    </xf>
    <xf numFmtId="0" fontId="67" fillId="0" borderId="169" xfId="0" applyFont="1" applyBorder="1" applyAlignment="1">
      <alignment horizontal="center" vertical="center"/>
    </xf>
    <xf numFmtId="0" fontId="6" fillId="0" borderId="9" xfId="0" applyFont="1" applyFill="1" applyBorder="1" applyAlignment="1">
      <alignment horizontal="center" vertical="center"/>
    </xf>
    <xf numFmtId="0" fontId="6" fillId="0" borderId="7" xfId="0" applyFont="1" applyFill="1" applyBorder="1" applyAlignment="1">
      <alignment horizontal="center" vertical="center"/>
    </xf>
    <xf numFmtId="0" fontId="21" fillId="0" borderId="5" xfId="0" applyFont="1" applyBorder="1" applyAlignment="1">
      <alignment horizontal="right" vertical="center"/>
    </xf>
    <xf numFmtId="0" fontId="17" fillId="0" borderId="133" xfId="0" applyNumberFormat="1" applyFont="1" applyBorder="1" applyAlignment="1">
      <alignment horizontal="center" vertical="center"/>
    </xf>
    <xf numFmtId="0" fontId="9" fillId="0" borderId="7" xfId="0" applyFont="1" applyBorder="1" applyAlignment="1">
      <alignment horizontal="center" vertical="center" shrinkToFit="1"/>
    </xf>
    <xf numFmtId="0" fontId="9" fillId="0" borderId="0" xfId="0" applyFont="1" applyAlignment="1">
      <alignment horizontal="center" vertical="center" shrinkToFit="1"/>
    </xf>
    <xf numFmtId="0" fontId="9" fillId="0" borderId="0" xfId="0" applyFont="1" applyBorder="1" applyAlignment="1">
      <alignment horizontal="center" vertical="center" shrinkToFit="1"/>
    </xf>
    <xf numFmtId="0" fontId="7" fillId="0" borderId="7" xfId="0" applyFont="1" applyBorder="1" applyAlignment="1">
      <alignment horizontal="center" vertical="top" textRotation="255"/>
    </xf>
    <xf numFmtId="0" fontId="7" fillId="0" borderId="0" xfId="0" applyFont="1" applyAlignment="1">
      <alignment horizontal="center" vertical="top" textRotation="255"/>
    </xf>
    <xf numFmtId="0" fontId="7" fillId="0" borderId="0" xfId="0" applyFont="1" applyBorder="1" applyAlignment="1">
      <alignment horizontal="center" vertical="top" textRotation="255"/>
    </xf>
    <xf numFmtId="0" fontId="6" fillId="0" borderId="0" xfId="0" applyFont="1" applyBorder="1" applyAlignment="1">
      <alignment vertical="center"/>
    </xf>
    <xf numFmtId="0" fontId="6" fillId="0" borderId="4" xfId="0" applyFont="1" applyBorder="1" applyAlignment="1">
      <alignment vertical="center"/>
    </xf>
    <xf numFmtId="176" fontId="26" fillId="0" borderId="7" xfId="0" applyNumberFormat="1" applyFont="1" applyFill="1" applyBorder="1" applyAlignment="1" applyProtection="1">
      <alignment horizontal="center" vertical="center"/>
    </xf>
    <xf numFmtId="176" fontId="26" fillId="0" borderId="0" xfId="0" applyNumberFormat="1" applyFont="1" applyFill="1" applyBorder="1" applyAlignment="1" applyProtection="1">
      <alignment horizontal="center" vertical="center"/>
    </xf>
    <xf numFmtId="176" fontId="26" fillId="0" borderId="28" xfId="0" applyNumberFormat="1" applyFont="1" applyFill="1" applyBorder="1" applyAlignment="1" applyProtection="1">
      <alignment horizontal="center" vertical="center"/>
    </xf>
    <xf numFmtId="176" fontId="26" fillId="0" borderId="3" xfId="0" applyNumberFormat="1" applyFont="1" applyFill="1" applyBorder="1" applyAlignment="1" applyProtection="1">
      <alignment horizontal="center" vertical="center"/>
    </xf>
    <xf numFmtId="176" fontId="26" fillId="0" borderId="4" xfId="0" applyNumberFormat="1" applyFont="1" applyFill="1" applyBorder="1" applyAlignment="1" applyProtection="1">
      <alignment horizontal="center" vertical="center"/>
    </xf>
    <xf numFmtId="176" fontId="26" fillId="0" borderId="8" xfId="0" applyNumberFormat="1" applyFont="1" applyFill="1" applyBorder="1" applyAlignment="1" applyProtection="1">
      <alignment horizontal="center" vertical="center"/>
    </xf>
    <xf numFmtId="0" fontId="6" fillId="0" borderId="28" xfId="0" applyFont="1" applyBorder="1" applyAlignment="1">
      <alignment vertical="center"/>
    </xf>
    <xf numFmtId="0" fontId="11" fillId="0" borderId="1" xfId="0" applyFont="1" applyBorder="1" applyAlignment="1">
      <alignment vertical="top" wrapText="1"/>
    </xf>
    <xf numFmtId="0" fontId="11" fillId="0" borderId="0" xfId="0" applyFont="1" applyBorder="1" applyAlignment="1">
      <alignment vertical="top" wrapText="1"/>
    </xf>
    <xf numFmtId="0" fontId="21" fillId="0" borderId="145" xfId="0" applyFont="1" applyBorder="1" applyAlignment="1">
      <alignment horizontal="right" vertical="center"/>
    </xf>
    <xf numFmtId="0" fontId="6" fillId="0" borderId="18" xfId="0" applyFont="1" applyBorder="1" applyAlignment="1">
      <alignment horizontal="center" vertical="center"/>
    </xf>
    <xf numFmtId="0" fontId="11" fillId="0" borderId="9" xfId="0" applyFont="1" applyBorder="1" applyAlignment="1">
      <alignment vertical="top" wrapText="1"/>
    </xf>
    <xf numFmtId="0" fontId="11" fillId="0" borderId="7" xfId="0" applyFont="1" applyBorder="1" applyAlignment="1">
      <alignment vertical="top" wrapText="1"/>
    </xf>
    <xf numFmtId="190" fontId="26" fillId="5" borderId="135" xfId="0" applyNumberFormat="1" applyFont="1" applyFill="1" applyBorder="1" applyAlignment="1" applyProtection="1">
      <alignment horizontal="center" vertical="center"/>
      <protection locked="0"/>
    </xf>
    <xf numFmtId="190" fontId="26" fillId="5" borderId="136" xfId="0" applyNumberFormat="1" applyFont="1" applyFill="1" applyBorder="1" applyAlignment="1" applyProtection="1">
      <alignment horizontal="center" vertical="center"/>
      <protection locked="0"/>
    </xf>
    <xf numFmtId="190" fontId="26" fillId="5" borderId="137" xfId="0" applyNumberFormat="1" applyFont="1" applyFill="1" applyBorder="1" applyAlignment="1" applyProtection="1">
      <alignment horizontal="center" vertical="center"/>
      <protection locked="0"/>
    </xf>
    <xf numFmtId="190" fontId="26" fillId="5" borderId="138" xfId="0" applyNumberFormat="1" applyFont="1" applyFill="1" applyBorder="1" applyAlignment="1" applyProtection="1">
      <alignment horizontal="center" vertical="center"/>
      <protection locked="0"/>
    </xf>
    <xf numFmtId="190" fontId="26" fillId="5" borderId="0" xfId="0" applyNumberFormat="1" applyFont="1" applyFill="1" applyBorder="1" applyAlignment="1" applyProtection="1">
      <alignment horizontal="center" vertical="center"/>
      <protection locked="0"/>
    </xf>
    <xf numFmtId="190" fontId="26" fillId="5" borderId="139" xfId="0" applyNumberFormat="1" applyFont="1" applyFill="1" applyBorder="1" applyAlignment="1" applyProtection="1">
      <alignment horizontal="center" vertical="center"/>
      <protection locked="0"/>
    </xf>
    <xf numFmtId="190" fontId="26" fillId="5" borderId="140" xfId="0" applyNumberFormat="1" applyFont="1" applyFill="1" applyBorder="1" applyAlignment="1" applyProtection="1">
      <alignment horizontal="center" vertical="center"/>
      <protection locked="0"/>
    </xf>
    <xf numFmtId="190" fontId="26" fillId="5" borderId="141" xfId="0" applyNumberFormat="1" applyFont="1" applyFill="1" applyBorder="1" applyAlignment="1" applyProtection="1">
      <alignment horizontal="center" vertical="center"/>
      <protection locked="0"/>
    </xf>
    <xf numFmtId="190" fontId="26" fillId="5" borderId="142" xfId="0" applyNumberFormat="1" applyFont="1" applyFill="1" applyBorder="1" applyAlignment="1" applyProtection="1">
      <alignment horizontal="center" vertical="center"/>
      <protection locked="0"/>
    </xf>
    <xf numFmtId="0" fontId="11" fillId="0" borderId="10" xfId="0" applyFont="1" applyBorder="1" applyAlignment="1">
      <alignment vertical="top" wrapText="1"/>
    </xf>
    <xf numFmtId="0" fontId="11" fillId="0" borderId="18" xfId="0" applyFont="1" applyBorder="1" applyAlignment="1">
      <alignment vertical="top" wrapText="1"/>
    </xf>
    <xf numFmtId="0" fontId="18" fillId="0" borderId="32" xfId="0" applyFont="1" applyBorder="1" applyAlignment="1">
      <alignment horizontal="center" vertical="center"/>
    </xf>
    <xf numFmtId="0" fontId="18" fillId="0" borderId="18" xfId="0" applyFont="1" applyBorder="1" applyAlignment="1">
      <alignment horizontal="center" vertical="center"/>
    </xf>
    <xf numFmtId="0" fontId="18" fillId="0" borderId="143" xfId="0" applyFont="1" applyBorder="1" applyAlignment="1">
      <alignment horizontal="center" vertical="center"/>
    </xf>
    <xf numFmtId="0" fontId="11" fillId="0" borderId="0" xfId="0" applyFont="1" applyBorder="1" applyAlignment="1">
      <alignment horizontal="center" vertical="center"/>
    </xf>
    <xf numFmtId="0" fontId="11" fillId="0" borderId="60" xfId="0" applyFont="1" applyBorder="1" applyAlignment="1">
      <alignment horizontal="center" vertical="center"/>
    </xf>
    <xf numFmtId="0" fontId="11" fillId="0" borderId="18" xfId="0" applyFont="1" applyBorder="1" applyAlignment="1">
      <alignment horizontal="center" vertical="center"/>
    </xf>
    <xf numFmtId="0" fontId="11" fillId="0" borderId="144" xfId="0" applyFont="1" applyBorder="1" applyAlignment="1">
      <alignment horizontal="center" vertical="center"/>
    </xf>
    <xf numFmtId="0" fontId="13" fillId="0" borderId="17" xfId="0" applyFont="1" applyBorder="1" applyAlignment="1">
      <alignment horizontal="distributed" vertical="center" justifyLastLine="1"/>
    </xf>
    <xf numFmtId="0" fontId="13" fillId="0" borderId="0" xfId="0" applyFont="1" applyBorder="1" applyAlignment="1">
      <alignment horizontal="distributed" vertical="center" justifyLastLine="1"/>
    </xf>
    <xf numFmtId="0" fontId="13" fillId="0" borderId="60" xfId="0" applyFont="1" applyBorder="1" applyAlignment="1">
      <alignment horizontal="distributed" vertical="center" justifyLastLine="1"/>
    </xf>
    <xf numFmtId="0" fontId="6" fillId="0" borderId="18" xfId="0" applyFont="1" applyBorder="1" applyAlignment="1">
      <alignment vertical="center"/>
    </xf>
    <xf numFmtId="0" fontId="119" fillId="0" borderId="164" xfId="0" applyFont="1" applyBorder="1" applyAlignment="1">
      <alignment horizontal="center" vertical="distributed" textRotation="255" wrapText="1" justifyLastLine="1"/>
    </xf>
    <xf numFmtId="0" fontId="119" fillId="0" borderId="165" xfId="0" applyFont="1" applyBorder="1" applyAlignment="1">
      <alignment horizontal="center" vertical="distributed" textRotation="255" wrapText="1" justifyLastLine="1"/>
    </xf>
    <xf numFmtId="0" fontId="119" fillId="0" borderId="166" xfId="0" applyFont="1" applyBorder="1" applyAlignment="1">
      <alignment horizontal="center" vertical="distributed" textRotation="255" wrapText="1" justifyLastLine="1"/>
    </xf>
    <xf numFmtId="0" fontId="119" fillId="0" borderId="170" xfId="0" applyFont="1" applyBorder="1" applyAlignment="1">
      <alignment horizontal="center" vertical="distributed" textRotation="255" wrapText="1" justifyLastLine="1"/>
    </xf>
    <xf numFmtId="0" fontId="119" fillId="0" borderId="0" xfId="0" applyFont="1" applyBorder="1" applyAlignment="1">
      <alignment horizontal="center" vertical="distributed" textRotation="255" wrapText="1" justifyLastLine="1"/>
    </xf>
    <xf numFmtId="0" fontId="119" fillId="0" borderId="171" xfId="0" applyFont="1" applyBorder="1" applyAlignment="1">
      <alignment horizontal="center" vertical="distributed" textRotation="255" wrapText="1" justifyLastLine="1"/>
    </xf>
    <xf numFmtId="0" fontId="119" fillId="0" borderId="167" xfId="0" applyFont="1" applyBorder="1" applyAlignment="1">
      <alignment horizontal="center" vertical="distributed" textRotation="255" wrapText="1" justifyLastLine="1"/>
    </xf>
    <xf numFmtId="0" fontId="119" fillId="0" borderId="168" xfId="0" applyFont="1" applyBorder="1" applyAlignment="1">
      <alignment horizontal="center" vertical="distributed" textRotation="255" wrapText="1" justifyLastLine="1"/>
    </xf>
    <xf numFmtId="0" fontId="119" fillId="0" borderId="169" xfId="0" applyFont="1" applyBorder="1" applyAlignment="1">
      <alignment horizontal="center" vertical="distributed" textRotation="255" wrapText="1" justifyLastLine="1"/>
    </xf>
    <xf numFmtId="0" fontId="11" fillId="0" borderId="146" xfId="0" applyFont="1" applyBorder="1" applyAlignment="1">
      <alignment vertical="top" wrapText="1"/>
    </xf>
    <xf numFmtId="0" fontId="11" fillId="0" borderId="59" xfId="0" applyFont="1" applyBorder="1" applyAlignment="1">
      <alignment vertical="top" wrapText="1"/>
    </xf>
    <xf numFmtId="0" fontId="11" fillId="0" borderId="147" xfId="0" applyFont="1" applyBorder="1" applyAlignment="1">
      <alignment vertical="top" wrapText="1"/>
    </xf>
    <xf numFmtId="179" fontId="17" fillId="0" borderId="9" xfId="0" applyNumberFormat="1" applyFont="1" applyBorder="1" applyAlignment="1">
      <alignment horizontal="center" vertical="center"/>
    </xf>
    <xf numFmtId="179" fontId="17" fillId="0" borderId="1" xfId="0" applyNumberFormat="1" applyFont="1" applyBorder="1" applyAlignment="1">
      <alignment horizontal="center" vertical="center"/>
    </xf>
    <xf numFmtId="179" fontId="17" fillId="0" borderId="113" xfId="0" applyNumberFormat="1" applyFont="1" applyBorder="1" applyAlignment="1">
      <alignment horizontal="center" vertical="center"/>
    </xf>
    <xf numFmtId="179" fontId="17" fillId="0" borderId="7" xfId="0" applyNumberFormat="1" applyFont="1" applyBorder="1" applyAlignment="1">
      <alignment horizontal="center" vertical="center"/>
    </xf>
    <xf numFmtId="179" fontId="17" fillId="0" borderId="0" xfId="0" applyNumberFormat="1" applyFont="1" applyBorder="1" applyAlignment="1">
      <alignment horizontal="center" vertical="center"/>
    </xf>
    <xf numFmtId="179" fontId="17" fillId="0" borderId="115" xfId="0" applyNumberFormat="1" applyFont="1" applyBorder="1" applyAlignment="1">
      <alignment horizontal="center" vertical="center"/>
    </xf>
    <xf numFmtId="179" fontId="17" fillId="0" borderId="3" xfId="0" applyNumberFormat="1" applyFont="1" applyBorder="1" applyAlignment="1">
      <alignment horizontal="center" vertical="center"/>
    </xf>
    <xf numFmtId="179" fontId="17" fillId="0" borderId="4" xfId="0" applyNumberFormat="1" applyFont="1" applyBorder="1" applyAlignment="1">
      <alignment horizontal="center" vertical="center"/>
    </xf>
    <xf numFmtId="179" fontId="17" fillId="0" borderId="117" xfId="0" applyNumberFormat="1" applyFont="1" applyBorder="1" applyAlignment="1">
      <alignment horizontal="center" vertical="center"/>
    </xf>
    <xf numFmtId="188" fontId="6" fillId="0" borderId="9" xfId="0" applyNumberFormat="1" applyFont="1" applyFill="1" applyBorder="1" applyAlignment="1">
      <alignment horizontal="center" vertical="center"/>
    </xf>
    <xf numFmtId="188" fontId="6" fillId="0" borderId="1" xfId="0" applyNumberFormat="1" applyFont="1" applyFill="1" applyBorder="1" applyAlignment="1">
      <alignment horizontal="center" vertical="center"/>
    </xf>
    <xf numFmtId="188" fontId="6" fillId="0" borderId="7" xfId="0" applyNumberFormat="1" applyFont="1" applyFill="1" applyBorder="1" applyAlignment="1">
      <alignment horizontal="center" vertical="center"/>
    </xf>
    <xf numFmtId="188" fontId="6" fillId="0" borderId="0" xfId="0" applyNumberFormat="1" applyFont="1" applyFill="1" applyBorder="1" applyAlignment="1">
      <alignment horizontal="center" vertical="center"/>
    </xf>
    <xf numFmtId="176" fontId="3" fillId="0" borderId="0" xfId="0" applyNumberFormat="1" applyFont="1" applyFill="1" applyProtection="1"/>
    <xf numFmtId="176" fontId="3" fillId="0" borderId="28" xfId="0" applyNumberFormat="1" applyFont="1" applyFill="1" applyBorder="1" applyProtection="1"/>
    <xf numFmtId="176" fontId="3" fillId="0" borderId="7" xfId="0" applyNumberFormat="1" applyFont="1" applyFill="1" applyBorder="1" applyProtection="1"/>
    <xf numFmtId="176" fontId="3" fillId="0" borderId="3" xfId="0" applyNumberFormat="1" applyFont="1" applyFill="1" applyBorder="1" applyProtection="1"/>
    <xf numFmtId="176" fontId="3" fillId="0" borderId="4" xfId="0" applyNumberFormat="1" applyFont="1" applyFill="1" applyBorder="1" applyProtection="1"/>
    <xf numFmtId="176" fontId="3" fillId="0" borderId="8" xfId="0" applyNumberFormat="1" applyFont="1" applyFill="1" applyBorder="1" applyProtection="1"/>
    <xf numFmtId="188" fontId="6" fillId="0" borderId="2" xfId="0" applyNumberFormat="1" applyFont="1" applyFill="1" applyBorder="1" applyAlignment="1">
      <alignment horizontal="center" vertical="center"/>
    </xf>
    <xf numFmtId="188" fontId="6" fillId="0" borderId="28" xfId="0" applyNumberFormat="1" applyFont="1" applyFill="1" applyBorder="1" applyAlignment="1">
      <alignment horizontal="center" vertical="center"/>
    </xf>
    <xf numFmtId="0" fontId="11" fillId="0" borderId="10" xfId="0" applyFont="1" applyBorder="1" applyAlignment="1">
      <alignment horizontal="center"/>
    </xf>
    <xf numFmtId="0" fontId="11" fillId="0" borderId="0" xfId="0" applyFont="1" applyBorder="1" applyAlignment="1">
      <alignment horizontal="center"/>
    </xf>
    <xf numFmtId="0" fontId="18" fillId="0" borderId="9" xfId="0" applyFont="1" applyFill="1" applyBorder="1" applyAlignment="1">
      <alignment horizontal="center" vertical="center"/>
    </xf>
    <xf numFmtId="0" fontId="18" fillId="0" borderId="1" xfId="0" applyFont="1" applyFill="1" applyBorder="1" applyAlignment="1">
      <alignment horizontal="center" vertical="center"/>
    </xf>
    <xf numFmtId="0" fontId="18" fillId="0" borderId="7" xfId="0" applyFont="1" applyFill="1" applyBorder="1" applyAlignment="1">
      <alignment horizontal="center" vertical="center"/>
    </xf>
    <xf numFmtId="0" fontId="18" fillId="0" borderId="0" xfId="0" applyFont="1" applyFill="1" applyBorder="1" applyAlignment="1">
      <alignment horizontal="center" vertical="center"/>
    </xf>
    <xf numFmtId="0" fontId="18" fillId="0" borderId="3" xfId="0" applyFont="1" applyFill="1" applyBorder="1" applyAlignment="1">
      <alignment horizontal="center" vertical="center"/>
    </xf>
    <xf numFmtId="0" fontId="18" fillId="0" borderId="4" xfId="0" applyFont="1" applyFill="1" applyBorder="1" applyAlignment="1">
      <alignment horizontal="center" vertical="center"/>
    </xf>
    <xf numFmtId="0" fontId="18" fillId="0" borderId="112" xfId="0" applyFont="1" applyFill="1" applyBorder="1" applyAlignment="1">
      <alignment horizontal="center" vertical="center"/>
    </xf>
    <xf numFmtId="0" fontId="18" fillId="0" borderId="113" xfId="0" applyFont="1" applyFill="1" applyBorder="1" applyAlignment="1">
      <alignment horizontal="center" vertical="center"/>
    </xf>
    <xf numFmtId="0" fontId="18" fillId="0" borderId="114" xfId="0" applyFont="1" applyFill="1" applyBorder="1" applyAlignment="1">
      <alignment horizontal="center" vertical="center"/>
    </xf>
    <xf numFmtId="0" fontId="18" fillId="0" borderId="115" xfId="0" applyFont="1" applyFill="1" applyBorder="1" applyAlignment="1">
      <alignment horizontal="center" vertical="center"/>
    </xf>
    <xf numFmtId="0" fontId="18" fillId="0" borderId="116" xfId="0" applyFont="1" applyFill="1" applyBorder="1" applyAlignment="1">
      <alignment horizontal="center" vertical="center"/>
    </xf>
    <xf numFmtId="0" fontId="18" fillId="0" borderId="117" xfId="0" applyFont="1" applyFill="1" applyBorder="1" applyAlignment="1">
      <alignment horizontal="center" vertical="center"/>
    </xf>
    <xf numFmtId="0" fontId="18" fillId="0" borderId="2" xfId="0" applyFont="1" applyFill="1" applyBorder="1" applyAlignment="1">
      <alignment horizontal="center" vertical="center"/>
    </xf>
    <xf numFmtId="0" fontId="18" fillId="0" borderId="28" xfId="0" applyFont="1" applyFill="1" applyBorder="1" applyAlignment="1">
      <alignment horizontal="center" vertical="center"/>
    </xf>
    <xf numFmtId="0" fontId="18" fillId="0" borderId="8" xfId="0" applyFont="1" applyFill="1" applyBorder="1" applyAlignment="1">
      <alignment horizontal="center" vertical="center"/>
    </xf>
    <xf numFmtId="49" fontId="18" fillId="0" borderId="112" xfId="0" applyNumberFormat="1" applyFont="1" applyFill="1" applyBorder="1" applyAlignment="1">
      <alignment horizontal="center" vertical="center"/>
    </xf>
    <xf numFmtId="0" fontId="13" fillId="0" borderId="105" xfId="0" applyFont="1" applyFill="1" applyBorder="1" applyAlignment="1">
      <alignment horizontal="center" vertical="center"/>
    </xf>
    <xf numFmtId="0" fontId="13" fillId="0" borderId="3" xfId="0" applyFont="1" applyFill="1" applyBorder="1" applyAlignment="1">
      <alignment horizontal="center" vertical="center"/>
    </xf>
    <xf numFmtId="0" fontId="13" fillId="0" borderId="106" xfId="0" applyFont="1" applyFill="1" applyBorder="1" applyAlignment="1">
      <alignment horizontal="center" vertical="center"/>
    </xf>
    <xf numFmtId="0" fontId="13" fillId="0" borderId="107" xfId="0" applyFont="1" applyFill="1" applyBorder="1" applyAlignment="1">
      <alignment horizontal="center" vertical="center"/>
    </xf>
    <xf numFmtId="0" fontId="13" fillId="0" borderId="108" xfId="0" applyFont="1" applyFill="1" applyBorder="1" applyAlignment="1">
      <alignment horizontal="center" vertical="center"/>
    </xf>
    <xf numFmtId="0" fontId="13" fillId="0" borderId="9" xfId="0" applyFont="1" applyFill="1" applyBorder="1" applyAlignment="1">
      <alignment horizontal="center" vertical="center"/>
    </xf>
    <xf numFmtId="179" fontId="18" fillId="0" borderId="112" xfId="0" applyNumberFormat="1" applyFont="1" applyFill="1" applyBorder="1" applyAlignment="1">
      <alignment horizontal="center" vertical="center"/>
    </xf>
    <xf numFmtId="179" fontId="18" fillId="0" borderId="1" xfId="0" applyNumberFormat="1" applyFont="1" applyFill="1" applyBorder="1" applyAlignment="1">
      <alignment horizontal="center" vertical="center"/>
    </xf>
    <xf numFmtId="179" fontId="18" fillId="0" borderId="113" xfId="0" applyNumberFormat="1" applyFont="1" applyFill="1" applyBorder="1" applyAlignment="1">
      <alignment horizontal="center" vertical="center"/>
    </xf>
    <xf numFmtId="179" fontId="18" fillId="0" borderId="114" xfId="0" applyNumberFormat="1" applyFont="1" applyFill="1" applyBorder="1" applyAlignment="1">
      <alignment horizontal="center" vertical="center"/>
    </xf>
    <xf numFmtId="179" fontId="18" fillId="0" borderId="0" xfId="0" applyNumberFormat="1" applyFont="1" applyFill="1" applyBorder="1" applyAlignment="1">
      <alignment horizontal="center" vertical="center"/>
    </xf>
    <xf numFmtId="179" fontId="18" fillId="0" borderId="115" xfId="0" applyNumberFormat="1" applyFont="1" applyFill="1" applyBorder="1" applyAlignment="1">
      <alignment horizontal="center" vertical="center"/>
    </xf>
    <xf numFmtId="179" fontId="18" fillId="0" borderId="116" xfId="0" applyNumberFormat="1" applyFont="1" applyFill="1" applyBorder="1" applyAlignment="1">
      <alignment horizontal="center" vertical="center"/>
    </xf>
    <xf numFmtId="179" fontId="18" fillId="0" borderId="4" xfId="0" applyNumberFormat="1" applyFont="1" applyFill="1" applyBorder="1" applyAlignment="1">
      <alignment horizontal="center" vertical="center"/>
    </xf>
    <xf numFmtId="179" fontId="18" fillId="0" borderId="117" xfId="0" applyNumberFormat="1" applyFont="1" applyFill="1" applyBorder="1" applyAlignment="1">
      <alignment horizontal="center" vertical="center"/>
    </xf>
    <xf numFmtId="0" fontId="18" fillId="0" borderId="112" xfId="0" applyNumberFormat="1" applyFont="1" applyFill="1" applyBorder="1" applyAlignment="1">
      <alignment horizontal="center" vertical="center"/>
    </xf>
    <xf numFmtId="0" fontId="18" fillId="0" borderId="1" xfId="0" applyNumberFormat="1" applyFont="1" applyFill="1" applyBorder="1" applyAlignment="1">
      <alignment horizontal="center" vertical="center"/>
    </xf>
    <xf numFmtId="0" fontId="18" fillId="0" borderId="2" xfId="0" applyNumberFormat="1" applyFont="1" applyFill="1" applyBorder="1" applyAlignment="1">
      <alignment horizontal="center" vertical="center"/>
    </xf>
    <xf numFmtId="0" fontId="18" fillId="0" borderId="114" xfId="0" applyNumberFormat="1" applyFont="1" applyFill="1" applyBorder="1" applyAlignment="1">
      <alignment horizontal="center" vertical="center"/>
    </xf>
    <xf numFmtId="0" fontId="18" fillId="0" borderId="0" xfId="0" applyNumberFormat="1" applyFont="1" applyFill="1" applyBorder="1" applyAlignment="1">
      <alignment horizontal="center" vertical="center"/>
    </xf>
    <xf numFmtId="0" fontId="18" fillId="0" borderId="28" xfId="0" applyNumberFormat="1" applyFont="1" applyFill="1" applyBorder="1" applyAlignment="1">
      <alignment horizontal="center" vertical="center"/>
    </xf>
    <xf numFmtId="0" fontId="18" fillId="0" borderId="116" xfId="0" applyNumberFormat="1" applyFont="1" applyFill="1" applyBorder="1" applyAlignment="1">
      <alignment horizontal="center" vertical="center"/>
    </xf>
    <xf numFmtId="0" fontId="18" fillId="0" borderId="4" xfId="0" applyNumberFormat="1" applyFont="1" applyFill="1" applyBorder="1" applyAlignment="1">
      <alignment horizontal="center" vertical="center"/>
    </xf>
    <xf numFmtId="0" fontId="18" fillId="0" borderId="8" xfId="0" applyNumberFormat="1" applyFont="1" applyFill="1" applyBorder="1" applyAlignment="1">
      <alignment horizontal="center" vertical="center"/>
    </xf>
    <xf numFmtId="0" fontId="0" fillId="0" borderId="0" xfId="0" applyAlignment="1">
      <alignment vertical="center"/>
    </xf>
    <xf numFmtId="0" fontId="128" fillId="6" borderId="164" xfId="0" applyFont="1" applyFill="1" applyBorder="1" applyAlignment="1" applyProtection="1">
      <alignment horizontal="left" vertical="top" wrapText="1"/>
    </xf>
    <xf numFmtId="0" fontId="129" fillId="0" borderId="165" xfId="0" applyFont="1" applyBorder="1" applyAlignment="1">
      <alignment horizontal="left" vertical="top" wrapText="1"/>
    </xf>
    <xf numFmtId="0" fontId="129" fillId="0" borderId="166" xfId="0" applyFont="1" applyBorder="1" applyAlignment="1">
      <alignment horizontal="left" vertical="top" wrapText="1"/>
    </xf>
    <xf numFmtId="0" fontId="129" fillId="0" borderId="170" xfId="0" applyFont="1" applyBorder="1" applyAlignment="1">
      <alignment horizontal="left" vertical="top" wrapText="1"/>
    </xf>
    <xf numFmtId="0" fontId="129" fillId="0" borderId="0" xfId="0" applyFont="1" applyBorder="1" applyAlignment="1">
      <alignment horizontal="left" vertical="top" wrapText="1"/>
    </xf>
    <xf numFmtId="0" fontId="129" fillId="0" borderId="171" xfId="0" applyFont="1" applyBorder="1" applyAlignment="1">
      <alignment horizontal="left" vertical="top" wrapText="1"/>
    </xf>
    <xf numFmtId="0" fontId="129" fillId="0" borderId="167" xfId="0" applyFont="1" applyBorder="1" applyAlignment="1">
      <alignment horizontal="left" vertical="top" wrapText="1"/>
    </xf>
    <xf numFmtId="0" fontId="129" fillId="0" borderId="168" xfId="0" applyFont="1" applyBorder="1" applyAlignment="1">
      <alignment horizontal="left" vertical="top" wrapText="1"/>
    </xf>
    <xf numFmtId="0" fontId="129" fillId="0" borderId="169" xfId="0" applyFont="1" applyBorder="1" applyAlignment="1">
      <alignment horizontal="left" vertical="top" wrapText="1"/>
    </xf>
    <xf numFmtId="0" fontId="11" fillId="0" borderId="4" xfId="0" applyFont="1" applyBorder="1" applyAlignment="1">
      <alignment vertical="top" wrapText="1"/>
    </xf>
    <xf numFmtId="176" fontId="26" fillId="5" borderId="135" xfId="0" applyNumberFormat="1" applyFont="1" applyFill="1" applyBorder="1" applyAlignment="1" applyProtection="1">
      <alignment horizontal="center" vertical="center"/>
      <protection locked="0"/>
    </xf>
    <xf numFmtId="176" fontId="26" fillId="5" borderId="136" xfId="0" applyNumberFormat="1" applyFont="1" applyFill="1" applyBorder="1" applyAlignment="1" applyProtection="1">
      <alignment horizontal="center" vertical="center"/>
      <protection locked="0"/>
    </xf>
    <xf numFmtId="176" fontId="26" fillId="5" borderId="137" xfId="0" applyNumberFormat="1" applyFont="1" applyFill="1" applyBorder="1" applyAlignment="1" applyProtection="1">
      <alignment horizontal="center" vertical="center"/>
      <protection locked="0"/>
    </xf>
    <xf numFmtId="176" fontId="26" fillId="5" borderId="138" xfId="0" applyNumberFormat="1" applyFont="1" applyFill="1" applyBorder="1" applyAlignment="1" applyProtection="1">
      <alignment horizontal="center" vertical="center"/>
      <protection locked="0"/>
    </xf>
    <xf numFmtId="176" fontId="26" fillId="5" borderId="0" xfId="0" applyNumberFormat="1" applyFont="1" applyFill="1" applyBorder="1" applyAlignment="1" applyProtection="1">
      <alignment horizontal="center" vertical="center"/>
      <protection locked="0"/>
    </xf>
    <xf numFmtId="176" fontId="26" fillId="5" borderId="139" xfId="0" applyNumberFormat="1" applyFont="1" applyFill="1" applyBorder="1" applyAlignment="1" applyProtection="1">
      <alignment horizontal="center" vertical="center"/>
      <protection locked="0"/>
    </xf>
    <xf numFmtId="176" fontId="26" fillId="5" borderId="140" xfId="0" applyNumberFormat="1" applyFont="1" applyFill="1" applyBorder="1" applyAlignment="1" applyProtection="1">
      <alignment horizontal="center" vertical="center"/>
      <protection locked="0"/>
    </xf>
    <xf numFmtId="176" fontId="26" fillId="5" borderId="141" xfId="0" applyNumberFormat="1" applyFont="1" applyFill="1" applyBorder="1" applyAlignment="1" applyProtection="1">
      <alignment horizontal="center" vertical="center"/>
      <protection locked="0"/>
    </xf>
    <xf numFmtId="176" fontId="26" fillId="5" borderId="142" xfId="0" applyNumberFormat="1" applyFont="1" applyFill="1" applyBorder="1" applyAlignment="1" applyProtection="1">
      <alignment horizontal="center" vertical="center"/>
      <protection locked="0"/>
    </xf>
    <xf numFmtId="0" fontId="6" fillId="0" borderId="175" xfId="0" applyFont="1" applyBorder="1" applyAlignment="1">
      <alignment vertical="center"/>
    </xf>
    <xf numFmtId="0" fontId="0" fillId="0" borderId="1" xfId="0" applyBorder="1" applyAlignment="1">
      <alignment vertical="center"/>
    </xf>
    <xf numFmtId="0" fontId="11" fillId="0" borderId="0" xfId="0" applyFont="1" applyBorder="1" applyAlignment="1">
      <alignment horizontal="center" shrinkToFit="1"/>
    </xf>
    <xf numFmtId="179" fontId="17" fillId="0" borderId="157" xfId="0" applyNumberFormat="1" applyFont="1" applyBorder="1" applyAlignment="1">
      <alignment horizontal="center" vertical="center"/>
    </xf>
    <xf numFmtId="179" fontId="17" fillId="0" borderId="5" xfId="0" applyNumberFormat="1" applyFont="1" applyBorder="1" applyAlignment="1">
      <alignment horizontal="center" vertical="center"/>
    </xf>
    <xf numFmtId="179" fontId="17" fillId="0" borderId="156" xfId="0" applyNumberFormat="1" applyFont="1" applyBorder="1" applyAlignment="1">
      <alignment horizontal="center" vertical="center"/>
    </xf>
    <xf numFmtId="182" fontId="67" fillId="6" borderId="165" xfId="0" applyNumberFormat="1" applyFont="1" applyFill="1" applyBorder="1" applyAlignment="1" applyProtection="1">
      <alignment vertical="center" shrinkToFit="1"/>
    </xf>
    <xf numFmtId="0" fontId="76" fillId="0" borderId="165" xfId="0" applyFont="1" applyBorder="1" applyAlignment="1">
      <alignment vertical="center" shrinkToFit="1"/>
    </xf>
    <xf numFmtId="0" fontId="76" fillId="0" borderId="0" xfId="0" applyFont="1" applyBorder="1" applyAlignment="1">
      <alignment vertical="center" shrinkToFit="1"/>
    </xf>
    <xf numFmtId="0" fontId="76" fillId="0" borderId="168" xfId="0" applyFont="1" applyBorder="1" applyAlignment="1">
      <alignment vertical="center" shrinkToFit="1"/>
    </xf>
    <xf numFmtId="0" fontId="66" fillId="6" borderId="165" xfId="0" applyFont="1" applyFill="1" applyBorder="1" applyAlignment="1" applyProtection="1">
      <alignment vertical="center"/>
    </xf>
    <xf numFmtId="0" fontId="66" fillId="6" borderId="166" xfId="0" applyFont="1" applyFill="1" applyBorder="1" applyAlignment="1" applyProtection="1">
      <alignment vertical="center"/>
    </xf>
    <xf numFmtId="0" fontId="66" fillId="6" borderId="0" xfId="0" applyFont="1" applyFill="1" applyBorder="1" applyAlignment="1" applyProtection="1">
      <alignment vertical="center"/>
    </xf>
    <xf numFmtId="0" fontId="66" fillId="6" borderId="171" xfId="0" applyFont="1" applyFill="1" applyBorder="1" applyAlignment="1" applyProtection="1">
      <alignment vertical="center"/>
    </xf>
    <xf numFmtId="0" fontId="17" fillId="5" borderId="335" xfId="0" applyNumberFormat="1" applyFont="1" applyFill="1" applyBorder="1" applyAlignment="1" applyProtection="1">
      <alignment horizontal="center" vertical="center"/>
      <protection locked="0"/>
    </xf>
    <xf numFmtId="0" fontId="17" fillId="5" borderId="336" xfId="0" applyNumberFormat="1" applyFont="1" applyFill="1" applyBorder="1" applyAlignment="1" applyProtection="1">
      <alignment horizontal="center" vertical="center"/>
      <protection locked="0"/>
    </xf>
    <xf numFmtId="0" fontId="17" fillId="5" borderId="337" xfId="0" applyNumberFormat="1" applyFont="1" applyFill="1" applyBorder="1" applyAlignment="1" applyProtection="1">
      <alignment horizontal="center" vertical="center"/>
      <protection locked="0"/>
    </xf>
    <xf numFmtId="0" fontId="17" fillId="5" borderId="338" xfId="0" applyNumberFormat="1" applyFont="1" applyFill="1" applyBorder="1" applyAlignment="1" applyProtection="1">
      <alignment horizontal="center" vertical="center"/>
      <protection locked="0"/>
    </xf>
    <xf numFmtId="0" fontId="17" fillId="5" borderId="0" xfId="0" applyNumberFormat="1" applyFont="1" applyFill="1" applyBorder="1" applyAlignment="1" applyProtection="1">
      <alignment horizontal="center" vertical="center"/>
      <protection locked="0"/>
    </xf>
    <xf numFmtId="0" fontId="17" fillId="5" borderId="339" xfId="0" applyNumberFormat="1" applyFont="1" applyFill="1" applyBorder="1" applyAlignment="1" applyProtection="1">
      <alignment horizontal="center" vertical="center"/>
      <protection locked="0"/>
    </xf>
    <xf numFmtId="0" fontId="17" fillId="5" borderId="340" xfId="0" applyNumberFormat="1" applyFont="1" applyFill="1" applyBorder="1" applyAlignment="1" applyProtection="1">
      <alignment horizontal="center" vertical="center"/>
      <protection locked="0"/>
    </xf>
    <xf numFmtId="0" fontId="17" fillId="5" borderId="341" xfId="0" applyNumberFormat="1" applyFont="1" applyFill="1" applyBorder="1" applyAlignment="1" applyProtection="1">
      <alignment horizontal="center" vertical="center"/>
      <protection locked="0"/>
    </xf>
    <xf numFmtId="0" fontId="17" fillId="5" borderId="342" xfId="0" applyNumberFormat="1" applyFont="1" applyFill="1" applyBorder="1" applyAlignment="1" applyProtection="1">
      <alignment horizontal="center" vertical="center"/>
      <protection locked="0"/>
    </xf>
    <xf numFmtId="0" fontId="5" fillId="0" borderId="197" xfId="0" applyFont="1" applyBorder="1" applyAlignment="1">
      <alignment horizontal="center" vertical="center"/>
    </xf>
    <xf numFmtId="0" fontId="0" fillId="0" borderId="198" xfId="0" applyBorder="1" applyAlignment="1">
      <alignment horizontal="center" vertical="center"/>
    </xf>
    <xf numFmtId="0" fontId="0" fillId="0" borderId="199" xfId="0" applyBorder="1" applyAlignment="1">
      <alignment horizontal="center" vertical="center"/>
    </xf>
    <xf numFmtId="0" fontId="0" fillId="0" borderId="200" xfId="0" applyBorder="1" applyAlignment="1">
      <alignment horizontal="center" vertical="center"/>
    </xf>
    <xf numFmtId="0" fontId="0" fillId="0" borderId="201" xfId="0" applyBorder="1" applyAlignment="1">
      <alignment horizontal="center" vertical="center"/>
    </xf>
    <xf numFmtId="0" fontId="0" fillId="0" borderId="202" xfId="0" applyBorder="1" applyAlignment="1">
      <alignment horizontal="center" vertical="center"/>
    </xf>
    <xf numFmtId="0" fontId="0" fillId="0" borderId="203" xfId="0" applyBorder="1" applyAlignment="1">
      <alignment horizontal="center" vertical="center"/>
    </xf>
    <xf numFmtId="0" fontId="0" fillId="0" borderId="204" xfId="0" applyBorder="1" applyAlignment="1">
      <alignment horizontal="center" vertical="center"/>
    </xf>
    <xf numFmtId="0" fontId="0" fillId="0" borderId="205" xfId="0" applyBorder="1" applyAlignment="1">
      <alignment horizontal="center" vertical="center"/>
    </xf>
    <xf numFmtId="0" fontId="70" fillId="0" borderId="0" xfId="0" applyFont="1" applyBorder="1" applyAlignment="1">
      <alignment horizontal="distributed" vertical="center"/>
    </xf>
    <xf numFmtId="0" fontId="67" fillId="0" borderId="0" xfId="0" applyFont="1" applyAlignment="1">
      <alignment horizontal="center" vertical="center"/>
    </xf>
    <xf numFmtId="0" fontId="26" fillId="5" borderId="148" xfId="0" applyFont="1" applyFill="1" applyBorder="1" applyAlignment="1" applyProtection="1">
      <alignment horizontal="center" vertical="center"/>
      <protection locked="0"/>
    </xf>
    <xf numFmtId="0" fontId="26" fillId="5" borderId="149" xfId="0" applyFont="1" applyFill="1" applyBorder="1" applyAlignment="1" applyProtection="1">
      <alignment horizontal="center" vertical="center"/>
      <protection locked="0"/>
    </xf>
    <xf numFmtId="0" fontId="26" fillId="5" borderId="150" xfId="0" applyFont="1" applyFill="1" applyBorder="1" applyAlignment="1" applyProtection="1">
      <alignment horizontal="center" vertical="center"/>
      <protection locked="0"/>
    </xf>
    <xf numFmtId="0" fontId="26" fillId="5" borderId="151" xfId="0" applyFont="1" applyFill="1" applyBorder="1" applyAlignment="1" applyProtection="1">
      <alignment horizontal="center" vertical="center"/>
      <protection locked="0"/>
    </xf>
    <xf numFmtId="0" fontId="26" fillId="5" borderId="106" xfId="0" applyFont="1" applyFill="1" applyBorder="1" applyAlignment="1" applyProtection="1">
      <alignment horizontal="center" vertical="center"/>
      <protection locked="0"/>
    </xf>
    <xf numFmtId="0" fontId="26" fillId="5" borderId="152" xfId="0" applyFont="1" applyFill="1" applyBorder="1" applyAlignment="1" applyProtection="1">
      <alignment horizontal="center" vertical="center"/>
      <protection locked="0"/>
    </xf>
    <xf numFmtId="0" fontId="26" fillId="5" borderId="153" xfId="0" applyFont="1" applyFill="1" applyBorder="1" applyAlignment="1" applyProtection="1">
      <alignment horizontal="center" vertical="center"/>
      <protection locked="0"/>
    </xf>
    <xf numFmtId="0" fontId="26" fillId="5" borderId="154" xfId="0" applyFont="1" applyFill="1" applyBorder="1" applyAlignment="1" applyProtection="1">
      <alignment horizontal="center" vertical="center"/>
      <protection locked="0"/>
    </xf>
    <xf numFmtId="0" fontId="26" fillId="5" borderId="155" xfId="0" applyFont="1" applyFill="1" applyBorder="1" applyAlignment="1" applyProtection="1">
      <alignment horizontal="center" vertical="center"/>
      <protection locked="0"/>
    </xf>
    <xf numFmtId="0" fontId="6" fillId="0" borderId="0" xfId="0" applyFont="1" applyBorder="1" applyAlignment="1">
      <alignment horizontal="distributed"/>
    </xf>
    <xf numFmtId="0" fontId="66" fillId="0" borderId="0" xfId="0" applyFont="1" applyBorder="1" applyAlignment="1">
      <alignment vertical="center" wrapText="1"/>
    </xf>
    <xf numFmtId="0" fontId="70" fillId="0" borderId="0" xfId="0" applyFont="1" applyBorder="1" applyAlignment="1"/>
    <xf numFmtId="179" fontId="18" fillId="0" borderId="9" xfId="0" applyNumberFormat="1" applyFont="1" applyFill="1" applyBorder="1" applyAlignment="1">
      <alignment horizontal="center" vertical="center"/>
    </xf>
    <xf numFmtId="179" fontId="18" fillId="0" borderId="7" xfId="0" applyNumberFormat="1" applyFont="1" applyFill="1" applyBorder="1" applyAlignment="1">
      <alignment horizontal="center" vertical="center"/>
    </xf>
    <xf numFmtId="179" fontId="18" fillId="0" borderId="3" xfId="0" applyNumberFormat="1" applyFont="1" applyFill="1" applyBorder="1" applyAlignment="1">
      <alignment horizontal="center" vertical="center"/>
    </xf>
    <xf numFmtId="0" fontId="11" fillId="0" borderId="1" xfId="0" applyFont="1" applyBorder="1" applyAlignment="1">
      <alignment horizontal="left" vertical="top" wrapText="1"/>
    </xf>
    <xf numFmtId="0" fontId="11" fillId="0" borderId="0" xfId="0" applyFont="1" applyBorder="1" applyAlignment="1">
      <alignment horizontal="left" vertical="top" wrapText="1"/>
    </xf>
    <xf numFmtId="0" fontId="11" fillId="0" borderId="4" xfId="0" applyFont="1" applyBorder="1" applyAlignment="1">
      <alignment horizontal="left" vertical="top" wrapText="1"/>
    </xf>
    <xf numFmtId="0" fontId="6" fillId="0" borderId="197" xfId="0" applyFont="1" applyBorder="1" applyAlignment="1">
      <alignment horizontal="center" vertical="center"/>
    </xf>
    <xf numFmtId="0" fontId="66" fillId="6" borderId="0" xfId="0" applyFont="1" applyFill="1" applyBorder="1" applyAlignment="1" applyProtection="1">
      <alignment horizontal="center" vertical="center"/>
    </xf>
    <xf numFmtId="0" fontId="66" fillId="6" borderId="168" xfId="0" applyFont="1" applyFill="1" applyBorder="1" applyAlignment="1" applyProtection="1">
      <alignment horizontal="center" vertical="center"/>
    </xf>
    <xf numFmtId="182" fontId="67" fillId="6" borderId="165" xfId="0" applyNumberFormat="1" applyFont="1" applyFill="1" applyBorder="1" applyAlignment="1" applyProtection="1">
      <alignment vertical="center"/>
    </xf>
    <xf numFmtId="0" fontId="76" fillId="0" borderId="165" xfId="0" applyFont="1" applyBorder="1" applyAlignment="1">
      <alignment vertical="center"/>
    </xf>
    <xf numFmtId="0" fontId="76" fillId="0" borderId="0" xfId="0" applyFont="1" applyBorder="1" applyAlignment="1">
      <alignment vertical="center"/>
    </xf>
    <xf numFmtId="0" fontId="76" fillId="0" borderId="168" xfId="0" applyFont="1" applyBorder="1" applyAlignment="1">
      <alignment vertical="center"/>
    </xf>
    <xf numFmtId="0" fontId="69" fillId="6" borderId="165" xfId="0" applyFont="1" applyFill="1" applyBorder="1" applyAlignment="1" applyProtection="1">
      <alignment horizontal="center" vertical="center" wrapText="1"/>
    </xf>
    <xf numFmtId="0" fontId="76" fillId="6" borderId="165" xfId="0" applyFont="1" applyFill="1" applyBorder="1" applyAlignment="1">
      <alignment wrapText="1"/>
    </xf>
    <xf numFmtId="0" fontId="76" fillId="6" borderId="0" xfId="0" applyFont="1" applyFill="1" applyBorder="1" applyAlignment="1">
      <alignment wrapText="1"/>
    </xf>
    <xf numFmtId="0" fontId="76" fillId="6" borderId="168" xfId="0" applyFont="1" applyFill="1" applyBorder="1" applyAlignment="1">
      <alignment wrapText="1"/>
    </xf>
    <xf numFmtId="0" fontId="18" fillId="0" borderId="107" xfId="0" applyFont="1" applyBorder="1" applyAlignment="1">
      <alignment horizontal="center" vertical="center" shrinkToFit="1"/>
    </xf>
    <xf numFmtId="0" fontId="18" fillId="0" borderId="5" xfId="0" applyFont="1" applyBorder="1" applyAlignment="1">
      <alignment horizontal="center" vertical="center" shrinkToFit="1"/>
    </xf>
    <xf numFmtId="0" fontId="18" fillId="0" borderId="156" xfId="0" applyFont="1" applyBorder="1" applyAlignment="1">
      <alignment horizontal="center" vertical="center" shrinkToFit="1"/>
    </xf>
    <xf numFmtId="0" fontId="13" fillId="0" borderId="107" xfId="0" applyFont="1" applyBorder="1" applyAlignment="1">
      <alignment horizontal="center" vertical="center"/>
    </xf>
    <xf numFmtId="0" fontId="13" fillId="0" borderId="5" xfId="0" applyFont="1" applyBorder="1" applyAlignment="1">
      <alignment horizontal="center" vertical="center"/>
    </xf>
    <xf numFmtId="0" fontId="13" fillId="0" borderId="156" xfId="0" applyFont="1" applyBorder="1" applyAlignment="1">
      <alignment horizontal="center" vertical="center"/>
    </xf>
    <xf numFmtId="0" fontId="73" fillId="0" borderId="193" xfId="0" applyFont="1" applyBorder="1" applyAlignment="1">
      <alignment horizontal="center" vertical="center"/>
    </xf>
    <xf numFmtId="0" fontId="73" fillId="0" borderId="191" xfId="0" applyFont="1" applyBorder="1" applyAlignment="1">
      <alignment horizontal="center" vertical="center"/>
    </xf>
    <xf numFmtId="0" fontId="73" fillId="0" borderId="192" xfId="0" applyFont="1" applyBorder="1" applyAlignment="1">
      <alignment horizontal="center" vertical="center"/>
    </xf>
    <xf numFmtId="3" fontId="25" fillId="0" borderId="3" xfId="0" applyNumberFormat="1" applyFont="1" applyFill="1" applyBorder="1" applyAlignment="1">
      <alignment horizontal="center" vertical="center"/>
    </xf>
    <xf numFmtId="3" fontId="25" fillId="0" borderId="4" xfId="0" applyNumberFormat="1" applyFont="1" applyFill="1" applyBorder="1" applyAlignment="1">
      <alignment horizontal="center" vertical="center"/>
    </xf>
    <xf numFmtId="0" fontId="11" fillId="0" borderId="7" xfId="0" applyFont="1" applyBorder="1" applyAlignment="1">
      <alignment horizontal="distributed" vertical="center" justifyLastLine="1"/>
    </xf>
    <xf numFmtId="0" fontId="11" fillId="0" borderId="0" xfId="0" applyFont="1" applyBorder="1" applyAlignment="1">
      <alignment horizontal="distributed" vertical="center" justifyLastLine="1"/>
    </xf>
    <xf numFmtId="0" fontId="11" fillId="0" borderId="28" xfId="0" applyFont="1" applyBorder="1" applyAlignment="1">
      <alignment horizontal="distributed" vertical="center" justifyLastLine="1"/>
    </xf>
    <xf numFmtId="0" fontId="73" fillId="0" borderId="164" xfId="0" applyFont="1" applyBorder="1" applyAlignment="1">
      <alignment vertical="center" wrapText="1"/>
    </xf>
    <xf numFmtId="0" fontId="73" fillId="0" borderId="165" xfId="0" applyFont="1" applyBorder="1" applyAlignment="1">
      <alignment vertical="center" wrapText="1"/>
    </xf>
    <xf numFmtId="0" fontId="73" fillId="0" borderId="170" xfId="0" applyFont="1" applyBorder="1" applyAlignment="1">
      <alignment vertical="center" wrapText="1"/>
    </xf>
    <xf numFmtId="0" fontId="73" fillId="0" borderId="0" xfId="0" applyFont="1" applyBorder="1" applyAlignment="1">
      <alignment vertical="center" wrapText="1"/>
    </xf>
    <xf numFmtId="0" fontId="69" fillId="0" borderId="0" xfId="0" applyFont="1" applyBorder="1" applyAlignment="1">
      <alignment horizontal="center" vertical="center"/>
    </xf>
    <xf numFmtId="0" fontId="69" fillId="0" borderId="171" xfId="0" applyFont="1" applyBorder="1" applyAlignment="1">
      <alignment horizontal="center" vertical="center"/>
    </xf>
    <xf numFmtId="0" fontId="69" fillId="0" borderId="168" xfId="0" applyFont="1" applyBorder="1" applyAlignment="1">
      <alignment horizontal="center" vertical="center"/>
    </xf>
    <xf numFmtId="0" fontId="69" fillId="0" borderId="169" xfId="0" applyFont="1" applyBorder="1" applyAlignment="1">
      <alignment horizontal="center" vertical="center"/>
    </xf>
    <xf numFmtId="0" fontId="73" fillId="0" borderId="164" xfId="0" applyFont="1" applyBorder="1" applyAlignment="1">
      <alignment vertical="top" wrapText="1"/>
    </xf>
    <xf numFmtId="0" fontId="70" fillId="0" borderId="165" xfId="0" applyFont="1" applyBorder="1" applyAlignment="1">
      <alignment wrapText="1"/>
    </xf>
    <xf numFmtId="0" fontId="76" fillId="0" borderId="165" xfId="0" applyFont="1" applyBorder="1" applyAlignment="1">
      <alignment wrapText="1"/>
    </xf>
    <xf numFmtId="0" fontId="76" fillId="0" borderId="166" xfId="0" applyFont="1" applyBorder="1" applyAlignment="1">
      <alignment wrapText="1"/>
    </xf>
    <xf numFmtId="0" fontId="70" fillId="0" borderId="170" xfId="0" applyFont="1" applyBorder="1" applyAlignment="1">
      <alignment wrapText="1"/>
    </xf>
    <xf numFmtId="0" fontId="70" fillId="0" borderId="0" xfId="0" applyFont="1" applyBorder="1" applyAlignment="1">
      <alignment wrapText="1"/>
    </xf>
    <xf numFmtId="0" fontId="76" fillId="0" borderId="0" xfId="0" applyFont="1" applyBorder="1" applyAlignment="1">
      <alignment wrapText="1"/>
    </xf>
    <xf numFmtId="0" fontId="76" fillId="0" borderId="171" xfId="0" applyFont="1" applyBorder="1" applyAlignment="1">
      <alignment wrapText="1"/>
    </xf>
    <xf numFmtId="0" fontId="70" fillId="0" borderId="170" xfId="0" applyFont="1" applyBorder="1" applyAlignment="1">
      <alignment horizontal="center" vertical="distributed" textRotation="255"/>
    </xf>
    <xf numFmtId="0" fontId="70" fillId="0" borderId="0" xfId="0" applyFont="1" applyBorder="1" applyAlignment="1">
      <alignment horizontal="center" vertical="distributed" textRotation="255"/>
    </xf>
    <xf numFmtId="0" fontId="70" fillId="0" borderId="171" xfId="0" applyFont="1" applyBorder="1" applyAlignment="1">
      <alignment horizontal="center" vertical="distributed" textRotation="255"/>
    </xf>
    <xf numFmtId="0" fontId="70" fillId="0" borderId="167" xfId="0" applyFont="1" applyBorder="1" applyAlignment="1">
      <alignment horizontal="center" vertical="distributed" textRotation="255"/>
    </xf>
    <xf numFmtId="0" fontId="70" fillId="0" borderId="168" xfId="0" applyFont="1" applyBorder="1" applyAlignment="1">
      <alignment horizontal="center" vertical="distributed" textRotation="255"/>
    </xf>
    <xf numFmtId="0" fontId="70" fillId="0" borderId="169" xfId="0" applyFont="1" applyBorder="1" applyAlignment="1">
      <alignment horizontal="center" vertical="distributed" textRotation="255"/>
    </xf>
    <xf numFmtId="186" fontId="18" fillId="0" borderId="170" xfId="0" applyNumberFormat="1" applyFont="1" applyBorder="1" applyAlignment="1">
      <alignment vertical="center" shrinkToFit="1"/>
    </xf>
    <xf numFmtId="186" fontId="89" fillId="0" borderId="0" xfId="0" applyNumberFormat="1" applyFont="1" applyBorder="1" applyAlignment="1">
      <alignment vertical="center" shrinkToFit="1"/>
    </xf>
    <xf numFmtId="186" fontId="89" fillId="0" borderId="170" xfId="0" applyNumberFormat="1" applyFont="1" applyBorder="1" applyAlignment="1">
      <alignment vertical="center" shrinkToFit="1"/>
    </xf>
    <xf numFmtId="186" fontId="89" fillId="0" borderId="167" xfId="0" applyNumberFormat="1" applyFont="1" applyBorder="1" applyAlignment="1">
      <alignment vertical="center" shrinkToFit="1"/>
    </xf>
    <xf numFmtId="186" fontId="89" fillId="0" borderId="168" xfId="0" applyNumberFormat="1" applyFont="1" applyBorder="1" applyAlignment="1">
      <alignment vertical="center" shrinkToFit="1"/>
    </xf>
    <xf numFmtId="182" fontId="67" fillId="6" borderId="165" xfId="0" applyNumberFormat="1" applyFont="1" applyFill="1" applyBorder="1" applyAlignment="1">
      <alignment vertical="center"/>
    </xf>
    <xf numFmtId="0" fontId="0" fillId="0" borderId="1" xfId="0" applyBorder="1"/>
    <xf numFmtId="0" fontId="0" fillId="0" borderId="2" xfId="0" applyBorder="1"/>
    <xf numFmtId="0" fontId="0" fillId="0" borderId="7" xfId="0" applyBorder="1"/>
    <xf numFmtId="0" fontId="0" fillId="0" borderId="0" xfId="0"/>
    <xf numFmtId="0" fontId="0" fillId="0" borderId="28" xfId="0" applyBorder="1"/>
    <xf numFmtId="0" fontId="0" fillId="0" borderId="3" xfId="0" applyBorder="1"/>
    <xf numFmtId="0" fontId="0" fillId="0" borderId="4" xfId="0" applyBorder="1"/>
    <xf numFmtId="0" fontId="0" fillId="0" borderId="8" xfId="0" applyBorder="1"/>
    <xf numFmtId="186" fontId="18" fillId="0" borderId="7" xfId="0" applyNumberFormat="1" applyFont="1" applyBorder="1" applyAlignment="1">
      <alignment vertical="center" shrinkToFit="1"/>
    </xf>
    <xf numFmtId="186" fontId="18" fillId="0" borderId="0" xfId="0" applyNumberFormat="1" applyFont="1" applyBorder="1" applyAlignment="1">
      <alignment vertical="center" shrinkToFit="1"/>
    </xf>
    <xf numFmtId="186" fontId="18" fillId="0" borderId="3" xfId="0" applyNumberFormat="1" applyFont="1" applyBorder="1" applyAlignment="1">
      <alignment vertical="center" shrinkToFit="1"/>
    </xf>
    <xf numFmtId="186" fontId="18" fillId="0" borderId="4" xfId="0" applyNumberFormat="1" applyFont="1" applyBorder="1" applyAlignment="1">
      <alignment vertical="center" shrinkToFit="1"/>
    </xf>
    <xf numFmtId="0" fontId="83" fillId="0" borderId="0" xfId="0" applyFont="1" applyAlignment="1">
      <alignment horizontal="distributed" vertical="top"/>
    </xf>
    <xf numFmtId="0" fontId="76" fillId="0" borderId="0" xfId="0" applyFont="1"/>
    <xf numFmtId="0" fontId="73" fillId="0" borderId="165" xfId="0" applyFont="1" applyBorder="1" applyAlignment="1">
      <alignment vertical="top" wrapText="1"/>
    </xf>
    <xf numFmtId="0" fontId="0" fillId="0" borderId="165" xfId="0" applyBorder="1" applyAlignment="1">
      <alignment wrapText="1"/>
    </xf>
    <xf numFmtId="0" fontId="0" fillId="0" borderId="166" xfId="0" applyBorder="1" applyAlignment="1">
      <alignment wrapText="1"/>
    </xf>
    <xf numFmtId="0" fontId="73" fillId="0" borderId="170" xfId="0" applyFont="1" applyBorder="1" applyAlignment="1">
      <alignment vertical="top" wrapText="1"/>
    </xf>
    <xf numFmtId="0" fontId="73" fillId="0" borderId="0" xfId="0" applyFont="1" applyBorder="1" applyAlignment="1">
      <alignment vertical="top" wrapText="1"/>
    </xf>
    <xf numFmtId="0" fontId="0" fillId="0" borderId="0" xfId="0" applyAlignment="1">
      <alignment wrapText="1"/>
    </xf>
    <xf numFmtId="0" fontId="0" fillId="0" borderId="171" xfId="0" applyBorder="1" applyAlignment="1">
      <alignment wrapText="1"/>
    </xf>
    <xf numFmtId="0" fontId="0" fillId="0" borderId="170" xfId="0" applyBorder="1" applyAlignment="1">
      <alignment wrapText="1"/>
    </xf>
    <xf numFmtId="0" fontId="69" fillId="6" borderId="0" xfId="0" applyFont="1" applyFill="1" applyBorder="1" applyAlignment="1">
      <alignment horizontal="center" vertical="top"/>
    </xf>
    <xf numFmtId="0" fontId="69" fillId="6" borderId="168" xfId="0" applyFont="1" applyFill="1" applyBorder="1" applyAlignment="1">
      <alignment horizontal="center" vertical="top"/>
    </xf>
    <xf numFmtId="0" fontId="73" fillId="6" borderId="170" xfId="0" applyFont="1" applyFill="1" applyBorder="1" applyAlignment="1">
      <alignment horizontal="center" vertical="center"/>
    </xf>
    <xf numFmtId="0" fontId="73" fillId="6" borderId="0" xfId="0" applyFont="1" applyFill="1" applyBorder="1" applyAlignment="1">
      <alignment horizontal="center" vertical="center"/>
    </xf>
    <xf numFmtId="0" fontId="73" fillId="6" borderId="171" xfId="0" applyFont="1" applyFill="1" applyBorder="1" applyAlignment="1">
      <alignment horizontal="center" vertical="center"/>
    </xf>
    <xf numFmtId="0" fontId="73" fillId="6" borderId="165" xfId="0" applyFont="1" applyFill="1" applyBorder="1" applyAlignment="1"/>
    <xf numFmtId="0" fontId="69" fillId="6" borderId="165" xfId="0" applyFont="1" applyFill="1" applyBorder="1" applyAlignment="1"/>
    <xf numFmtId="0" fontId="69" fillId="6" borderId="166" xfId="0" applyFont="1" applyFill="1" applyBorder="1" applyAlignment="1"/>
    <xf numFmtId="0" fontId="69" fillId="6" borderId="0" xfId="0" applyFont="1" applyFill="1" applyBorder="1" applyAlignment="1"/>
    <xf numFmtId="0" fontId="69" fillId="6" borderId="171" xfId="0" applyFont="1" applyFill="1" applyBorder="1" applyAlignment="1"/>
    <xf numFmtId="0" fontId="70" fillId="6" borderId="170" xfId="0" applyFont="1" applyFill="1" applyBorder="1" applyAlignment="1">
      <alignment horizontal="center" vertical="distributed" textRotation="255"/>
    </xf>
    <xf numFmtId="0" fontId="70" fillId="6" borderId="0" xfId="0" applyFont="1" applyFill="1" applyBorder="1" applyAlignment="1">
      <alignment horizontal="center" vertical="distributed" textRotation="255"/>
    </xf>
    <xf numFmtId="0" fontId="70" fillId="6" borderId="171" xfId="0" applyFont="1" applyFill="1" applyBorder="1" applyAlignment="1">
      <alignment horizontal="center" vertical="distributed" textRotation="255"/>
    </xf>
    <xf numFmtId="49" fontId="73" fillId="0" borderId="164" xfId="0" applyNumberFormat="1" applyFont="1" applyBorder="1" applyAlignment="1">
      <alignment horizontal="center" vertical="center"/>
    </xf>
    <xf numFmtId="49" fontId="70" fillId="0" borderId="165" xfId="0" applyNumberFormat="1" applyFont="1" applyBorder="1" applyAlignment="1">
      <alignment horizontal="center" vertical="center"/>
    </xf>
    <xf numFmtId="49" fontId="70" fillId="0" borderId="166" xfId="0" applyNumberFormat="1" applyFont="1" applyBorder="1" applyAlignment="1">
      <alignment horizontal="center" vertical="center"/>
    </xf>
    <xf numFmtId="49" fontId="70" fillId="0" borderId="170" xfId="0" applyNumberFormat="1" applyFont="1" applyBorder="1" applyAlignment="1">
      <alignment horizontal="center" vertical="center"/>
    </xf>
    <xf numFmtId="49" fontId="70" fillId="0" borderId="0" xfId="0" applyNumberFormat="1" applyFont="1" applyBorder="1" applyAlignment="1">
      <alignment horizontal="center" vertical="center"/>
    </xf>
    <xf numFmtId="49" fontId="70" fillId="0" borderId="171" xfId="0" applyNumberFormat="1" applyFont="1" applyBorder="1" applyAlignment="1">
      <alignment horizontal="center" vertical="center"/>
    </xf>
    <xf numFmtId="0" fontId="66" fillId="0" borderId="164" xfId="0" applyFont="1" applyBorder="1" applyAlignment="1">
      <alignment horizontal="right" vertical="center" textRotation="255" shrinkToFit="1"/>
    </xf>
    <xf numFmtId="0" fontId="70" fillId="0" borderId="165" xfId="0" applyFont="1" applyBorder="1" applyAlignment="1">
      <alignment horizontal="right"/>
    </xf>
    <xf numFmtId="0" fontId="70" fillId="0" borderId="170" xfId="0" applyFont="1" applyBorder="1" applyAlignment="1">
      <alignment horizontal="right"/>
    </xf>
    <xf numFmtId="0" fontId="70" fillId="0" borderId="0" xfId="0" applyFont="1" applyBorder="1" applyAlignment="1">
      <alignment horizontal="right"/>
    </xf>
    <xf numFmtId="0" fontId="70" fillId="0" borderId="167" xfId="0" applyFont="1" applyBorder="1" applyAlignment="1">
      <alignment horizontal="right"/>
    </xf>
    <xf numFmtId="0" fontId="70" fillId="0" borderId="168" xfId="0" applyFont="1" applyBorder="1" applyAlignment="1">
      <alignment horizontal="right"/>
    </xf>
    <xf numFmtId="0" fontId="69" fillId="0" borderId="165" xfId="0" applyFont="1" applyBorder="1" applyAlignment="1">
      <alignment horizontal="left" vertical="center" textRotation="255" shrinkToFit="1"/>
    </xf>
    <xf numFmtId="0" fontId="69" fillId="0" borderId="0" xfId="0" applyFont="1" applyBorder="1" applyAlignment="1">
      <alignment horizontal="left" vertical="center" textRotation="255" shrinkToFit="1"/>
    </xf>
    <xf numFmtId="0" fontId="69" fillId="0" borderId="168" xfId="0" applyFont="1" applyBorder="1" applyAlignment="1">
      <alignment horizontal="left" vertical="center" textRotation="255" shrinkToFit="1"/>
    </xf>
    <xf numFmtId="0" fontId="70" fillId="0" borderId="164" xfId="0" applyFont="1" applyBorder="1" applyAlignment="1">
      <alignment horizontal="center" vertical="center" textRotation="255"/>
    </xf>
    <xf numFmtId="0" fontId="70" fillId="0" borderId="165" xfId="0" applyFont="1" applyBorder="1" applyAlignment="1">
      <alignment horizontal="center" vertical="center" textRotation="255"/>
    </xf>
    <xf numFmtId="0" fontId="70" fillId="0" borderId="170" xfId="0" applyFont="1" applyBorder="1" applyAlignment="1">
      <alignment horizontal="center" vertical="center" textRotation="255"/>
    </xf>
    <xf numFmtId="0" fontId="70" fillId="0" borderId="0" xfId="0" applyFont="1" applyBorder="1" applyAlignment="1">
      <alignment horizontal="center" vertical="center" textRotation="255"/>
    </xf>
    <xf numFmtId="0" fontId="70" fillId="0" borderId="167" xfId="0" applyFont="1" applyBorder="1" applyAlignment="1">
      <alignment horizontal="center" vertical="center" textRotation="255"/>
    </xf>
    <xf numFmtId="0" fontId="70" fillId="0" borderId="168" xfId="0" applyFont="1" applyBorder="1" applyAlignment="1">
      <alignment horizontal="center" vertical="center" textRotation="255"/>
    </xf>
    <xf numFmtId="0" fontId="66" fillId="6" borderId="164" xfId="0" applyFont="1" applyFill="1" applyBorder="1" applyAlignment="1" applyProtection="1">
      <alignment vertical="center"/>
    </xf>
    <xf numFmtId="0" fontId="66" fillId="6" borderId="170" xfId="0" applyFont="1" applyFill="1" applyBorder="1" applyAlignment="1" applyProtection="1">
      <alignment vertical="center"/>
    </xf>
    <xf numFmtId="186" fontId="26" fillId="5" borderId="135" xfId="0" applyNumberFormat="1" applyFont="1" applyFill="1" applyBorder="1" applyAlignment="1" applyProtection="1">
      <alignment horizontal="center" vertical="center"/>
      <protection locked="0"/>
    </xf>
    <xf numFmtId="186" fontId="26" fillId="5" borderId="136" xfId="0" applyNumberFormat="1" applyFont="1" applyFill="1" applyBorder="1" applyAlignment="1" applyProtection="1">
      <alignment horizontal="center" vertical="center"/>
      <protection locked="0"/>
    </xf>
    <xf numFmtId="0" fontId="0" fillId="0" borderId="136" xfId="0" applyBorder="1" applyAlignment="1" applyProtection="1">
      <alignment horizontal="center" vertical="center"/>
      <protection locked="0"/>
    </xf>
    <xf numFmtId="0" fontId="0" fillId="0" borderId="137" xfId="0" applyBorder="1" applyAlignment="1" applyProtection="1">
      <alignment horizontal="center" vertical="center"/>
      <protection locked="0"/>
    </xf>
    <xf numFmtId="186" fontId="26" fillId="5" borderId="138" xfId="0" applyNumberFormat="1" applyFont="1" applyFill="1" applyBorder="1" applyAlignment="1" applyProtection="1">
      <alignment horizontal="center" vertical="center"/>
      <protection locked="0"/>
    </xf>
    <xf numFmtId="186" fontId="26" fillId="5" borderId="0" xfId="0" applyNumberFormat="1" applyFont="1" applyFill="1" applyBorder="1"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139" xfId="0" applyBorder="1" applyAlignment="1" applyProtection="1">
      <alignment horizontal="center" vertical="center"/>
      <protection locked="0"/>
    </xf>
    <xf numFmtId="186" fontId="26" fillId="5" borderId="140" xfId="0" applyNumberFormat="1" applyFont="1" applyFill="1" applyBorder="1" applyAlignment="1" applyProtection="1">
      <alignment horizontal="center" vertical="center"/>
      <protection locked="0"/>
    </xf>
    <xf numFmtId="186" fontId="26" fillId="5" borderId="141" xfId="0" applyNumberFormat="1" applyFont="1" applyFill="1" applyBorder="1" applyAlignment="1" applyProtection="1">
      <alignment horizontal="center" vertical="center"/>
      <protection locked="0"/>
    </xf>
    <xf numFmtId="0" fontId="0" fillId="0" borderId="141" xfId="0" applyBorder="1" applyAlignment="1" applyProtection="1">
      <alignment horizontal="center" vertical="center"/>
      <protection locked="0"/>
    </xf>
    <xf numFmtId="0" fontId="0" fillId="0" borderId="142" xfId="0" applyBorder="1" applyAlignment="1" applyProtection="1">
      <alignment horizontal="center" vertical="center"/>
      <protection locked="0"/>
    </xf>
    <xf numFmtId="0" fontId="6" fillId="0" borderId="0" xfId="0" applyFont="1" applyAlignment="1">
      <alignment horizontal="center" vertical="center"/>
    </xf>
    <xf numFmtId="0" fontId="6" fillId="0" borderId="0" xfId="0" applyFont="1" applyBorder="1" applyAlignment="1">
      <alignment horizontal="distributed" vertical="center"/>
    </xf>
    <xf numFmtId="182" fontId="17" fillId="0" borderId="112" xfId="0" applyNumberFormat="1" applyFont="1" applyBorder="1" applyAlignment="1">
      <alignment horizontal="center" vertical="center"/>
    </xf>
    <xf numFmtId="182" fontId="17" fillId="0" borderId="1" xfId="0" applyNumberFormat="1" applyFont="1" applyBorder="1" applyAlignment="1">
      <alignment horizontal="center" vertical="center"/>
    </xf>
    <xf numFmtId="182" fontId="17" fillId="0" borderId="113" xfId="0" applyNumberFormat="1" applyFont="1" applyBorder="1" applyAlignment="1">
      <alignment horizontal="center" vertical="center"/>
    </xf>
    <xf numFmtId="182" fontId="17" fillId="0" borderId="114" xfId="0" applyNumberFormat="1" applyFont="1" applyBorder="1" applyAlignment="1">
      <alignment horizontal="center" vertical="center"/>
    </xf>
    <xf numFmtId="182" fontId="17" fillId="0" borderId="0" xfId="0" applyNumberFormat="1" applyFont="1" applyBorder="1" applyAlignment="1">
      <alignment horizontal="center" vertical="center"/>
    </xf>
    <xf numFmtId="182" fontId="17" fillId="0" borderId="115" xfId="0" applyNumberFormat="1" applyFont="1" applyBorder="1" applyAlignment="1">
      <alignment horizontal="center" vertical="center"/>
    </xf>
    <xf numFmtId="182" fontId="17" fillId="0" borderId="116" xfId="0" applyNumberFormat="1" applyFont="1" applyBorder="1" applyAlignment="1">
      <alignment horizontal="center" vertical="center"/>
    </xf>
    <xf numFmtId="182" fontId="17" fillId="0" borderId="4" xfId="0" applyNumberFormat="1" applyFont="1" applyBorder="1" applyAlignment="1">
      <alignment horizontal="center" vertical="center"/>
    </xf>
    <xf numFmtId="182" fontId="17" fillId="0" borderId="117" xfId="0" applyNumberFormat="1" applyFont="1" applyBorder="1" applyAlignment="1">
      <alignment horizontal="center" vertical="center"/>
    </xf>
    <xf numFmtId="182" fontId="17" fillId="0" borderId="2" xfId="0" applyNumberFormat="1" applyFont="1" applyBorder="1" applyAlignment="1">
      <alignment horizontal="center" vertical="center"/>
    </xf>
    <xf numFmtId="182" fontId="17" fillId="0" borderId="28" xfId="0" applyNumberFormat="1" applyFont="1" applyBorder="1" applyAlignment="1">
      <alignment horizontal="center" vertical="center"/>
    </xf>
    <xf numFmtId="182" fontId="17" fillId="0" borderId="8" xfId="0" applyNumberFormat="1" applyFont="1" applyBorder="1" applyAlignment="1">
      <alignment horizontal="center" vertical="center"/>
    </xf>
    <xf numFmtId="182" fontId="17" fillId="0" borderId="9" xfId="0" applyNumberFormat="1" applyFont="1" applyBorder="1" applyAlignment="1">
      <alignment horizontal="center" vertical="center"/>
    </xf>
    <xf numFmtId="182" fontId="17" fillId="0" borderId="7" xfId="0" applyNumberFormat="1" applyFont="1" applyBorder="1" applyAlignment="1">
      <alignment horizontal="center" vertical="center"/>
    </xf>
    <xf numFmtId="182" fontId="17" fillId="0" borderId="3" xfId="0" applyNumberFormat="1" applyFont="1" applyBorder="1" applyAlignment="1">
      <alignment horizontal="center" vertical="center"/>
    </xf>
    <xf numFmtId="0" fontId="17" fillId="0" borderId="9" xfId="0" applyFont="1" applyBorder="1" applyAlignment="1">
      <alignment horizontal="center" vertical="center"/>
    </xf>
    <xf numFmtId="0" fontId="17" fillId="0" borderId="1" xfId="0" applyFont="1" applyBorder="1" applyAlignment="1">
      <alignment horizontal="center" vertical="center"/>
    </xf>
    <xf numFmtId="0" fontId="17" fillId="0" borderId="2" xfId="0" applyFont="1" applyBorder="1" applyAlignment="1">
      <alignment horizontal="center" vertical="center"/>
    </xf>
    <xf numFmtId="0" fontId="17" fillId="0" borderId="0" xfId="0" applyFont="1" applyAlignment="1">
      <alignment horizontal="center" vertical="center"/>
    </xf>
    <xf numFmtId="0" fontId="17" fillId="0" borderId="3" xfId="0" applyFont="1" applyBorder="1" applyAlignment="1">
      <alignment horizontal="center" vertical="center"/>
    </xf>
    <xf numFmtId="0" fontId="17" fillId="0" borderId="4" xfId="0" applyFont="1" applyBorder="1" applyAlignment="1">
      <alignment horizontal="center" vertical="center"/>
    </xf>
    <xf numFmtId="0" fontId="17" fillId="0" borderId="8" xfId="0" applyFont="1" applyBorder="1" applyAlignment="1">
      <alignment horizontal="center" vertical="center"/>
    </xf>
    <xf numFmtId="0" fontId="6" fillId="0" borderId="4" xfId="0" applyFont="1" applyBorder="1" applyAlignment="1">
      <alignment horizontal="distributed" vertical="center" justifyLastLine="1"/>
    </xf>
    <xf numFmtId="182" fontId="17" fillId="0" borderId="126" xfId="0" applyNumberFormat="1" applyFont="1" applyBorder="1" applyAlignment="1">
      <alignment horizontal="center" vertical="center"/>
    </xf>
    <xf numFmtId="182" fontId="17" fillId="0" borderId="127" xfId="0" applyNumberFormat="1" applyFont="1" applyBorder="1" applyAlignment="1">
      <alignment horizontal="center" vertical="center"/>
    </xf>
    <xf numFmtId="0" fontId="10" fillId="0" borderId="112" xfId="0" applyNumberFormat="1" applyFont="1" applyBorder="1" applyAlignment="1">
      <alignment horizontal="center" vertical="center" textRotation="255"/>
    </xf>
    <xf numFmtId="0" fontId="10" fillId="0" borderId="1" xfId="0" applyNumberFormat="1" applyFont="1" applyBorder="1" applyAlignment="1">
      <alignment horizontal="center" vertical="center" textRotation="255"/>
    </xf>
    <xf numFmtId="0" fontId="10" fillId="0" borderId="2" xfId="0" applyNumberFormat="1" applyFont="1" applyBorder="1" applyAlignment="1">
      <alignment horizontal="center" vertical="center" textRotation="255"/>
    </xf>
    <xf numFmtId="0" fontId="10" fillId="0" borderId="114" xfId="0" applyNumberFormat="1" applyFont="1" applyBorder="1" applyAlignment="1">
      <alignment horizontal="center" vertical="center" textRotation="255"/>
    </xf>
    <xf numFmtId="0" fontId="10" fillId="0" borderId="0" xfId="0" applyNumberFormat="1" applyFont="1" applyBorder="1" applyAlignment="1">
      <alignment horizontal="center" vertical="center" textRotation="255"/>
    </xf>
    <xf numFmtId="0" fontId="10" fillId="0" borderId="28" xfId="0" applyNumberFormat="1" applyFont="1" applyBorder="1" applyAlignment="1">
      <alignment horizontal="center" vertical="center" textRotation="255"/>
    </xf>
    <xf numFmtId="0" fontId="10" fillId="0" borderId="116" xfId="0" applyNumberFormat="1" applyFont="1" applyBorder="1" applyAlignment="1">
      <alignment horizontal="center" vertical="center" textRotation="255"/>
    </xf>
    <xf numFmtId="0" fontId="10" fillId="0" borderId="4" xfId="0" applyNumberFormat="1" applyFont="1" applyBorder="1" applyAlignment="1">
      <alignment horizontal="center" vertical="center" textRotation="255"/>
    </xf>
    <xf numFmtId="0" fontId="10" fillId="0" borderId="8" xfId="0" applyNumberFormat="1" applyFont="1" applyBorder="1" applyAlignment="1">
      <alignment horizontal="center" vertical="center" textRotation="255"/>
    </xf>
    <xf numFmtId="182" fontId="17" fillId="2" borderId="112" xfId="0" applyNumberFormat="1" applyFont="1" applyFill="1" applyBorder="1" applyAlignment="1">
      <alignment horizontal="center" vertical="center"/>
    </xf>
    <xf numFmtId="182" fontId="17" fillId="2" borderId="1" xfId="0" applyNumberFormat="1" applyFont="1" applyFill="1" applyBorder="1" applyAlignment="1">
      <alignment horizontal="center" vertical="center"/>
    </xf>
    <xf numFmtId="182" fontId="17" fillId="2" borderId="113" xfId="0" applyNumberFormat="1" applyFont="1" applyFill="1" applyBorder="1" applyAlignment="1">
      <alignment horizontal="center" vertical="center"/>
    </xf>
    <xf numFmtId="182" fontId="17" fillId="2" borderId="114" xfId="0" applyNumberFormat="1" applyFont="1" applyFill="1" applyBorder="1" applyAlignment="1">
      <alignment horizontal="center" vertical="center"/>
    </xf>
    <xf numFmtId="182" fontId="17" fillId="2" borderId="0" xfId="0" applyNumberFormat="1" applyFont="1" applyFill="1" applyBorder="1" applyAlignment="1">
      <alignment horizontal="center" vertical="center"/>
    </xf>
    <xf numFmtId="182" fontId="17" fillId="2" borderId="115" xfId="0" applyNumberFormat="1" applyFont="1" applyFill="1" applyBorder="1" applyAlignment="1">
      <alignment horizontal="center" vertical="center"/>
    </xf>
    <xf numFmtId="182" fontId="17" fillId="2" borderId="116" xfId="0" applyNumberFormat="1" applyFont="1" applyFill="1" applyBorder="1" applyAlignment="1">
      <alignment horizontal="center" vertical="center"/>
    </xf>
    <xf numFmtId="182" fontId="17" fillId="2" borderId="4" xfId="0" applyNumberFormat="1" applyFont="1" applyFill="1" applyBorder="1" applyAlignment="1">
      <alignment horizontal="center" vertical="center"/>
    </xf>
    <xf numFmtId="182" fontId="17" fillId="2" borderId="117" xfId="0" applyNumberFormat="1" applyFont="1" applyFill="1" applyBorder="1" applyAlignment="1">
      <alignment horizontal="center" vertical="center"/>
    </xf>
    <xf numFmtId="179" fontId="18" fillId="0" borderId="128" xfId="0" applyNumberFormat="1" applyFont="1" applyFill="1" applyBorder="1" applyAlignment="1">
      <alignment horizontal="center" vertical="center"/>
    </xf>
    <xf numFmtId="179" fontId="18" fillId="0" borderId="357" xfId="0" applyNumberFormat="1" applyFont="1" applyFill="1" applyBorder="1" applyAlignment="1">
      <alignment horizontal="center" vertical="center"/>
    </xf>
    <xf numFmtId="179" fontId="18" fillId="0" borderId="130" xfId="0" applyNumberFormat="1" applyFont="1" applyFill="1" applyBorder="1" applyAlignment="1">
      <alignment horizontal="center" vertical="center"/>
    </xf>
    <xf numFmtId="179" fontId="18" fillId="0" borderId="358" xfId="0" applyNumberFormat="1" applyFont="1" applyFill="1" applyBorder="1" applyAlignment="1">
      <alignment horizontal="center" vertical="center"/>
    </xf>
    <xf numFmtId="179" fontId="18" fillId="0" borderId="132" xfId="0" applyNumberFormat="1" applyFont="1" applyFill="1" applyBorder="1" applyAlignment="1">
      <alignment horizontal="center" vertical="center"/>
    </xf>
    <xf numFmtId="179" fontId="18" fillId="0" borderId="359" xfId="0" applyNumberFormat="1" applyFont="1" applyFill="1" applyBorder="1" applyAlignment="1">
      <alignment horizontal="center" vertical="center"/>
    </xf>
    <xf numFmtId="0" fontId="84" fillId="0" borderId="0" xfId="0" applyFont="1" applyFill="1" applyBorder="1" applyAlignment="1">
      <alignment horizontal="right" vertical="top" wrapText="1" shrinkToFit="1"/>
    </xf>
    <xf numFmtId="0" fontId="0" fillId="0" borderId="0" xfId="0" applyAlignment="1">
      <alignment horizontal="right" vertical="top" wrapText="1"/>
    </xf>
    <xf numFmtId="0" fontId="0" fillId="0" borderId="177" xfId="0" applyBorder="1" applyAlignment="1">
      <alignment horizontal="right" vertical="top" wrapText="1"/>
    </xf>
    <xf numFmtId="0" fontId="0" fillId="0" borderId="206" xfId="0" applyBorder="1" applyAlignment="1">
      <alignment horizontal="right" vertical="top" wrapText="1"/>
    </xf>
    <xf numFmtId="0" fontId="0" fillId="0" borderId="207" xfId="0" applyBorder="1" applyAlignment="1">
      <alignment horizontal="right" vertical="top" wrapText="1"/>
    </xf>
    <xf numFmtId="0" fontId="10" fillId="0" borderId="9" xfId="0" applyFont="1" applyBorder="1" applyAlignment="1">
      <alignment horizontal="center" vertical="center"/>
    </xf>
    <xf numFmtId="0" fontId="10" fillId="0" borderId="1" xfId="0" applyFont="1" applyBorder="1" applyAlignment="1">
      <alignment horizontal="center" vertical="center"/>
    </xf>
    <xf numFmtId="0" fontId="10" fillId="0" borderId="7" xfId="0" applyFont="1" applyBorder="1" applyAlignment="1">
      <alignment horizontal="center" vertical="center"/>
    </xf>
    <xf numFmtId="0" fontId="10" fillId="0" borderId="0" xfId="0" applyFont="1" applyBorder="1" applyAlignment="1">
      <alignment horizontal="center" vertical="center"/>
    </xf>
    <xf numFmtId="0" fontId="75" fillId="0" borderId="175" xfId="0" applyFont="1" applyFill="1" applyBorder="1" applyAlignment="1">
      <alignment vertical="top" shrinkToFit="1"/>
    </xf>
    <xf numFmtId="0" fontId="75" fillId="0" borderId="0" xfId="0" applyFont="1" applyFill="1" applyBorder="1" applyAlignment="1">
      <alignment vertical="top" shrinkToFit="1"/>
    </xf>
    <xf numFmtId="0" fontId="70" fillId="6" borderId="165" xfId="0" applyFont="1" applyFill="1" applyBorder="1" applyAlignment="1">
      <alignment horizontal="left" vertical="center" wrapText="1" justifyLastLine="1"/>
    </xf>
    <xf numFmtId="0" fontId="70" fillId="6" borderId="0" xfId="0" applyFont="1" applyFill="1" applyBorder="1" applyAlignment="1">
      <alignment horizontal="left" vertical="center" wrapText="1" justifyLastLine="1"/>
    </xf>
    <xf numFmtId="0" fontId="70" fillId="6" borderId="168" xfId="0" applyFont="1" applyFill="1" applyBorder="1" applyAlignment="1">
      <alignment horizontal="left" vertical="center" wrapText="1" justifyLastLine="1"/>
    </xf>
    <xf numFmtId="0" fontId="70" fillId="6" borderId="165" xfId="0" applyFont="1" applyFill="1" applyBorder="1" applyAlignment="1">
      <alignment vertical="center" wrapText="1"/>
    </xf>
    <xf numFmtId="0" fontId="70" fillId="6" borderId="165" xfId="0" applyFont="1" applyFill="1" applyBorder="1" applyAlignment="1">
      <alignment vertical="center"/>
    </xf>
    <xf numFmtId="0" fontId="70" fillId="6" borderId="0" xfId="0" applyFont="1" applyFill="1" applyBorder="1" applyAlignment="1">
      <alignment vertical="center"/>
    </xf>
    <xf numFmtId="0" fontId="70" fillId="6" borderId="168" xfId="0" applyFont="1" applyFill="1" applyBorder="1" applyAlignment="1">
      <alignment vertical="center"/>
    </xf>
    <xf numFmtId="0" fontId="6" fillId="0" borderId="4" xfId="0" applyFont="1" applyFill="1" applyBorder="1" applyAlignment="1">
      <alignment horizontal="center" vertical="center"/>
    </xf>
    <xf numFmtId="0" fontId="6" fillId="0" borderId="8" xfId="0" applyFont="1" applyFill="1" applyBorder="1" applyAlignment="1">
      <alignment horizontal="center" vertical="center"/>
    </xf>
    <xf numFmtId="0" fontId="73" fillId="6" borderId="170" xfId="0" applyFont="1" applyFill="1" applyBorder="1" applyAlignment="1">
      <alignment horizontal="distributed" vertical="center" justifyLastLine="1"/>
    </xf>
    <xf numFmtId="0" fontId="69" fillId="6" borderId="0" xfId="0" applyFont="1" applyFill="1" applyBorder="1" applyAlignment="1">
      <alignment horizontal="distributed" vertical="center" justifyLastLine="1"/>
    </xf>
    <xf numFmtId="0" fontId="69" fillId="6" borderId="171" xfId="0" applyFont="1" applyFill="1" applyBorder="1" applyAlignment="1">
      <alignment horizontal="distributed" vertical="center" justifyLastLine="1"/>
    </xf>
    <xf numFmtId="0" fontId="69" fillId="6" borderId="170" xfId="0" applyFont="1" applyFill="1" applyBorder="1" applyAlignment="1">
      <alignment horizontal="distributed" vertical="center" justifyLastLine="1"/>
    </xf>
    <xf numFmtId="0" fontId="76" fillId="6" borderId="0" xfId="0" applyFont="1" applyFill="1" applyBorder="1" applyAlignment="1">
      <alignment horizontal="center" vertical="distributed" textRotation="255"/>
    </xf>
    <xf numFmtId="0" fontId="76" fillId="6" borderId="171" xfId="0" applyFont="1" applyFill="1" applyBorder="1" applyAlignment="1">
      <alignment horizontal="center" vertical="distributed" textRotation="255"/>
    </xf>
    <xf numFmtId="0" fontId="76" fillId="6" borderId="170" xfId="0" applyFont="1" applyFill="1" applyBorder="1" applyAlignment="1">
      <alignment horizontal="center" vertical="distributed" textRotation="255"/>
    </xf>
    <xf numFmtId="0" fontId="69" fillId="6" borderId="0" xfId="0" applyFont="1" applyFill="1" applyBorder="1" applyAlignment="1">
      <alignment horizontal="distributed" vertical="center"/>
    </xf>
    <xf numFmtId="0" fontId="6" fillId="0" borderId="0" xfId="0" applyFont="1" applyBorder="1" applyAlignment="1">
      <alignment horizontal="center" vertical="center" shrinkToFit="1"/>
    </xf>
    <xf numFmtId="0" fontId="6" fillId="0" borderId="0" xfId="0" applyFont="1" applyAlignment="1">
      <alignment vertical="center" shrinkToFit="1"/>
    </xf>
    <xf numFmtId="0" fontId="17" fillId="0" borderId="112" xfId="0" applyFont="1" applyBorder="1" applyAlignment="1">
      <alignment horizontal="center" vertical="center"/>
    </xf>
    <xf numFmtId="0" fontId="17" fillId="0" borderId="114" xfId="0" applyFont="1" applyBorder="1" applyAlignment="1">
      <alignment horizontal="center" vertical="center"/>
    </xf>
    <xf numFmtId="0" fontId="17" fillId="0" borderId="116" xfId="0" applyFont="1" applyBorder="1" applyAlignment="1">
      <alignment horizontal="center" vertical="center"/>
    </xf>
    <xf numFmtId="185" fontId="18" fillId="0" borderId="107" xfId="0" applyNumberFormat="1" applyFont="1" applyBorder="1" applyAlignment="1">
      <alignment horizontal="center" vertical="center"/>
    </xf>
    <xf numFmtId="185" fontId="18" fillId="0" borderId="5" xfId="0" applyNumberFormat="1" applyFont="1" applyBorder="1" applyAlignment="1">
      <alignment horizontal="center" vertical="center"/>
    </xf>
    <xf numFmtId="185" fontId="18" fillId="0" borderId="156" xfId="0" applyNumberFormat="1" applyFont="1" applyBorder="1" applyAlignment="1">
      <alignment horizontal="center" vertical="center"/>
    </xf>
    <xf numFmtId="0" fontId="5" fillId="0" borderId="0" xfId="0" applyFont="1" applyAlignment="1">
      <alignment horizontal="center" vertical="center"/>
    </xf>
    <xf numFmtId="0" fontId="5" fillId="0" borderId="28" xfId="0" applyFont="1" applyBorder="1" applyAlignment="1">
      <alignment horizontal="center" vertical="center"/>
    </xf>
    <xf numFmtId="0" fontId="18" fillId="0" borderId="107" xfId="0" applyFont="1" applyBorder="1" applyAlignment="1">
      <alignment horizontal="center" vertical="center"/>
    </xf>
    <xf numFmtId="0" fontId="18" fillId="0" borderId="5" xfId="0" applyFont="1" applyBorder="1" applyAlignment="1">
      <alignment horizontal="center" vertical="center"/>
    </xf>
    <xf numFmtId="0" fontId="18" fillId="0" borderId="156" xfId="0" applyFont="1" applyBorder="1" applyAlignment="1">
      <alignment horizontal="center" vertical="center"/>
    </xf>
    <xf numFmtId="0" fontId="6" fillId="0" borderId="28" xfId="0" applyFont="1" applyBorder="1" applyAlignment="1">
      <alignment horizontal="center" vertical="center"/>
    </xf>
    <xf numFmtId="179" fontId="17" fillId="0" borderId="107" xfId="0" applyNumberFormat="1" applyFont="1" applyBorder="1" applyAlignment="1">
      <alignment horizontal="center" vertical="center"/>
    </xf>
    <xf numFmtId="0" fontId="30" fillId="0" borderId="5" xfId="0" applyFont="1" applyBorder="1"/>
    <xf numFmtId="0" fontId="30" fillId="0" borderId="126" xfId="0" applyFont="1" applyBorder="1"/>
    <xf numFmtId="179" fontId="17" fillId="0" borderId="126" xfId="0" applyNumberFormat="1" applyFont="1" applyBorder="1" applyAlignment="1">
      <alignment horizontal="center" vertical="center"/>
    </xf>
    <xf numFmtId="179" fontId="44" fillId="0" borderId="107" xfId="0" applyNumberFormat="1" applyFont="1" applyBorder="1" applyAlignment="1">
      <alignment horizontal="center" vertical="center"/>
    </xf>
    <xf numFmtId="0" fontId="50" fillId="0" borderId="5" xfId="0" applyFont="1" applyBorder="1"/>
    <xf numFmtId="0" fontId="50" fillId="0" borderId="126" xfId="0" applyFont="1" applyBorder="1"/>
    <xf numFmtId="0" fontId="17" fillId="0" borderId="107" xfId="0" applyNumberFormat="1" applyFont="1" applyBorder="1" applyAlignment="1">
      <alignment horizontal="center" vertical="center"/>
    </xf>
    <xf numFmtId="0" fontId="28" fillId="0" borderId="0" xfId="0" applyFont="1" applyAlignment="1">
      <alignment horizontal="right" vertical="center"/>
    </xf>
    <xf numFmtId="0" fontId="13" fillId="0" borderId="9" xfId="0" applyFont="1" applyBorder="1" applyAlignment="1">
      <alignment horizontal="center" vertical="center"/>
    </xf>
    <xf numFmtId="0" fontId="13" fillId="0" borderId="1" xfId="0" applyFont="1" applyBorder="1" applyAlignment="1">
      <alignment horizontal="center" vertical="center"/>
    </xf>
    <xf numFmtId="0" fontId="13" fillId="0" borderId="2" xfId="0" applyFont="1" applyBorder="1" applyAlignment="1">
      <alignment horizontal="center" vertical="center"/>
    </xf>
    <xf numFmtId="0" fontId="13" fillId="0" borderId="7" xfId="0" applyFont="1" applyBorder="1" applyAlignment="1">
      <alignment horizontal="center" vertical="center"/>
    </xf>
    <xf numFmtId="0" fontId="13" fillId="0" borderId="0" xfId="0" applyFont="1" applyBorder="1" applyAlignment="1">
      <alignment horizontal="center" vertical="center"/>
    </xf>
    <xf numFmtId="0" fontId="13" fillId="0" borderId="28" xfId="0" applyFont="1" applyBorder="1" applyAlignment="1">
      <alignment horizontal="center" vertical="center"/>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13" fillId="0" borderId="8" xfId="0" applyFont="1" applyBorder="1" applyAlignment="1">
      <alignment horizontal="center" vertical="center"/>
    </xf>
    <xf numFmtId="0" fontId="7" fillId="0" borderId="158" xfId="0" applyFont="1" applyBorder="1" applyAlignment="1">
      <alignment horizontal="center"/>
    </xf>
    <xf numFmtId="0" fontId="44" fillId="0" borderId="128" xfId="0" applyNumberFormat="1" applyFont="1" applyBorder="1" applyAlignment="1">
      <alignment horizontal="center" vertical="center"/>
    </xf>
    <xf numFmtId="0" fontId="44" fillId="0" borderId="132" xfId="0" applyNumberFormat="1" applyFont="1" applyBorder="1" applyAlignment="1">
      <alignment horizontal="center" vertical="center"/>
    </xf>
    <xf numFmtId="0" fontId="13" fillId="0" borderId="7" xfId="0" applyFont="1" applyFill="1" applyBorder="1" applyAlignment="1">
      <alignment horizontal="center" vertical="center"/>
    </xf>
    <xf numFmtId="0" fontId="13" fillId="0" borderId="0" xfId="0" applyFont="1" applyFill="1" applyBorder="1" applyAlignment="1">
      <alignment horizontal="center" vertical="center"/>
    </xf>
    <xf numFmtId="0" fontId="13" fillId="0" borderId="28" xfId="0" applyFont="1" applyFill="1" applyBorder="1" applyAlignment="1">
      <alignment horizontal="center" vertical="center"/>
    </xf>
    <xf numFmtId="0" fontId="6" fillId="0" borderId="113" xfId="0" applyFont="1" applyBorder="1" applyAlignment="1">
      <alignment horizontal="center" vertical="center"/>
    </xf>
    <xf numFmtId="0" fontId="6" fillId="0" borderId="15" xfId="0" applyFont="1" applyBorder="1" applyAlignment="1">
      <alignment horizontal="center" vertical="center" textRotation="255"/>
    </xf>
    <xf numFmtId="0" fontId="6" fillId="0" borderId="10" xfId="0" applyFont="1" applyBorder="1" applyAlignment="1">
      <alignment horizontal="center" vertical="center" textRotation="255"/>
    </xf>
    <xf numFmtId="0" fontId="6" fillId="0" borderId="159" xfId="0" applyFont="1" applyBorder="1" applyAlignment="1">
      <alignment horizontal="center" vertical="center" textRotation="255"/>
    </xf>
    <xf numFmtId="0" fontId="6" fillId="0" borderId="17" xfId="0" applyFont="1" applyBorder="1" applyAlignment="1">
      <alignment horizontal="center" vertical="center" textRotation="255"/>
    </xf>
    <xf numFmtId="0" fontId="6" fillId="0" borderId="0" xfId="0" applyFont="1" applyBorder="1" applyAlignment="1">
      <alignment horizontal="center" vertical="center" textRotation="255"/>
    </xf>
    <xf numFmtId="0" fontId="6" fillId="0" borderId="28" xfId="0" applyFont="1" applyBorder="1" applyAlignment="1">
      <alignment horizontal="center" vertical="center" textRotation="255"/>
    </xf>
    <xf numFmtId="0" fontId="6" fillId="0" borderId="160" xfId="0" applyFont="1" applyBorder="1" applyAlignment="1">
      <alignment horizontal="center" vertical="center" textRotation="255"/>
    </xf>
    <xf numFmtId="0" fontId="6" fillId="0" borderId="4" xfId="0" applyFont="1" applyBorder="1" applyAlignment="1">
      <alignment horizontal="center" vertical="center" textRotation="255"/>
    </xf>
    <xf numFmtId="0" fontId="6" fillId="0" borderId="8" xfId="0" applyFont="1" applyBorder="1" applyAlignment="1">
      <alignment horizontal="center" vertical="center" textRotation="255"/>
    </xf>
    <xf numFmtId="0" fontId="6" fillId="0" borderId="29" xfId="0" applyFont="1" applyBorder="1" applyAlignment="1">
      <alignment horizontal="distributed" vertical="center" wrapText="1"/>
    </xf>
    <xf numFmtId="0" fontId="6" fillId="0" borderId="10" xfId="0" applyFont="1" applyBorder="1" applyAlignment="1">
      <alignment horizontal="distributed" vertical="center" wrapText="1"/>
    </xf>
    <xf numFmtId="0" fontId="6" fillId="0" borderId="159" xfId="0" applyFont="1" applyBorder="1" applyAlignment="1">
      <alignment horizontal="distributed" vertical="center" wrapText="1"/>
    </xf>
    <xf numFmtId="0" fontId="6" fillId="0" borderId="7" xfId="0" applyFont="1" applyBorder="1" applyAlignment="1">
      <alignment horizontal="distributed" vertical="center" wrapText="1"/>
    </xf>
    <xf numFmtId="0" fontId="6" fillId="0" borderId="0" xfId="0" applyFont="1" applyBorder="1" applyAlignment="1">
      <alignment horizontal="distributed" vertical="center" wrapText="1"/>
    </xf>
    <xf numFmtId="0" fontId="6" fillId="0" borderId="28" xfId="0" applyFont="1" applyBorder="1" applyAlignment="1">
      <alignment horizontal="distributed" vertical="center" wrapText="1"/>
    </xf>
    <xf numFmtId="0" fontId="6" fillId="0" borderId="3" xfId="0" applyFont="1" applyBorder="1" applyAlignment="1">
      <alignment horizontal="distributed" vertical="center" wrapText="1"/>
    </xf>
    <xf numFmtId="0" fontId="6" fillId="0" borderId="4" xfId="0" applyFont="1" applyBorder="1" applyAlignment="1">
      <alignment horizontal="distributed" vertical="center" wrapText="1"/>
    </xf>
    <xf numFmtId="0" fontId="6" fillId="0" borderId="8" xfId="0" applyFont="1" applyBorder="1" applyAlignment="1">
      <alignment horizontal="distributed" vertical="center" wrapText="1"/>
    </xf>
    <xf numFmtId="0" fontId="7" fillId="0" borderId="158" xfId="0" applyFont="1" applyBorder="1" applyAlignment="1">
      <alignment horizontal="center" vertical="center"/>
    </xf>
    <xf numFmtId="0" fontId="10" fillId="0" borderId="9" xfId="0" applyNumberFormat="1" applyFont="1" applyBorder="1" applyAlignment="1">
      <alignment horizontal="center" vertical="center" textRotation="255"/>
    </xf>
    <xf numFmtId="0" fontId="10" fillId="0" borderId="113" xfId="0" applyNumberFormat="1" applyFont="1" applyBorder="1" applyAlignment="1">
      <alignment horizontal="center" vertical="center" textRotation="255"/>
    </xf>
    <xf numFmtId="0" fontId="10" fillId="0" borderId="7" xfId="0" applyNumberFormat="1" applyFont="1" applyBorder="1" applyAlignment="1">
      <alignment horizontal="center" vertical="center" textRotation="255"/>
    </xf>
    <xf numFmtId="0" fontId="10" fillId="0" borderId="115" xfId="0" applyNumberFormat="1" applyFont="1" applyBorder="1" applyAlignment="1">
      <alignment horizontal="center" vertical="center" textRotation="255"/>
    </xf>
    <xf numFmtId="0" fontId="10" fillId="0" borderId="3" xfId="0" applyNumberFormat="1" applyFont="1" applyBorder="1" applyAlignment="1">
      <alignment horizontal="center" vertical="center" textRotation="255"/>
    </xf>
    <xf numFmtId="0" fontId="10" fillId="0" borderId="117" xfId="0" applyNumberFormat="1" applyFont="1" applyBorder="1" applyAlignment="1">
      <alignment horizontal="center" vertical="center" textRotation="255"/>
    </xf>
    <xf numFmtId="179" fontId="44" fillId="0" borderId="108" xfId="0" applyNumberFormat="1" applyFont="1" applyBorder="1" applyAlignment="1">
      <alignment horizontal="center" vertical="center"/>
    </xf>
    <xf numFmtId="179" fontId="44" fillId="0" borderId="9" xfId="0" applyNumberFormat="1" applyFont="1" applyBorder="1" applyAlignment="1">
      <alignment horizontal="center" vertical="center"/>
    </xf>
    <xf numFmtId="179" fontId="44" fillId="0" borderId="105" xfId="0" applyNumberFormat="1" applyFont="1" applyBorder="1" applyAlignment="1">
      <alignment horizontal="center" vertical="center"/>
    </xf>
    <xf numFmtId="179" fontId="44" fillId="0" borderId="3" xfId="0" applyNumberFormat="1" applyFont="1" applyBorder="1" applyAlignment="1">
      <alignment horizontal="center" vertical="center"/>
    </xf>
    <xf numFmtId="0" fontId="7" fillId="0" borderId="1" xfId="0" applyFont="1" applyBorder="1" applyAlignment="1">
      <alignment horizontal="right"/>
    </xf>
    <xf numFmtId="0" fontId="7" fillId="0" borderId="31" xfId="0" applyFont="1" applyBorder="1" applyAlignment="1">
      <alignment horizontal="right"/>
    </xf>
    <xf numFmtId="0" fontId="7" fillId="0" borderId="0" xfId="0" applyFont="1" applyBorder="1" applyAlignment="1">
      <alignment horizontal="right"/>
    </xf>
    <xf numFmtId="0" fontId="7" fillId="0" borderId="12" xfId="0" applyFont="1" applyBorder="1" applyAlignment="1">
      <alignment horizontal="right"/>
    </xf>
    <xf numFmtId="0" fontId="7" fillId="0" borderId="4" xfId="0" applyFont="1" applyBorder="1" applyAlignment="1">
      <alignment horizontal="right"/>
    </xf>
    <xf numFmtId="0" fontId="7" fillId="0" borderId="30" xfId="0" applyFont="1" applyBorder="1" applyAlignment="1">
      <alignment horizontal="right"/>
    </xf>
    <xf numFmtId="179" fontId="44" fillId="0" borderId="5" xfId="0" applyNumberFormat="1" applyFont="1" applyBorder="1" applyAlignment="1">
      <alignment horizontal="center" vertical="center"/>
    </xf>
    <xf numFmtId="179" fontId="44" fillId="0" borderId="126" xfId="0" applyNumberFormat="1" applyFont="1" applyBorder="1" applyAlignment="1">
      <alignment horizontal="center" vertical="center"/>
    </xf>
    <xf numFmtId="0" fontId="7" fillId="0" borderId="0" xfId="0" applyFont="1" applyBorder="1" applyAlignment="1">
      <alignment horizontal="center" vertical="center"/>
    </xf>
    <xf numFmtId="0" fontId="7" fillId="0" borderId="4" xfId="0" applyFont="1" applyBorder="1" applyAlignment="1">
      <alignment horizontal="center" vertical="center"/>
    </xf>
    <xf numFmtId="0" fontId="7" fillId="0" borderId="12" xfId="0" applyFont="1" applyBorder="1" applyAlignment="1">
      <alignment horizontal="center" vertical="center"/>
    </xf>
    <xf numFmtId="0" fontId="44" fillId="0" borderId="2" xfId="0" applyNumberFormat="1" applyFont="1" applyBorder="1" applyAlignment="1">
      <alignment horizontal="center" vertical="center"/>
    </xf>
    <xf numFmtId="0" fontId="44" fillId="0" borderId="108" xfId="0" applyNumberFormat="1" applyFont="1" applyBorder="1" applyAlignment="1">
      <alignment horizontal="center" vertical="center"/>
    </xf>
    <xf numFmtId="0" fontId="44" fillId="0" borderId="8" xfId="0" applyNumberFormat="1" applyFont="1" applyBorder="1" applyAlignment="1">
      <alignment horizontal="center" vertical="center"/>
    </xf>
    <xf numFmtId="0" fontId="44" fillId="0" borderId="105" xfId="0" applyNumberFormat="1" applyFont="1" applyBorder="1" applyAlignment="1">
      <alignment horizontal="center" vertical="center"/>
    </xf>
    <xf numFmtId="0" fontId="7" fillId="0" borderId="12" xfId="0" applyFont="1" applyBorder="1" applyAlignment="1">
      <alignment horizontal="center" vertical="center" wrapText="1"/>
    </xf>
    <xf numFmtId="0" fontId="44" fillId="0" borderId="107" xfId="0" applyNumberFormat="1" applyFont="1" applyBorder="1" applyAlignment="1">
      <alignment horizontal="center" vertical="center"/>
    </xf>
    <xf numFmtId="0" fontId="44" fillId="0" borderId="5" xfId="0" applyNumberFormat="1" applyFont="1" applyBorder="1" applyAlignment="1">
      <alignment horizontal="center" vertical="center"/>
    </xf>
    <xf numFmtId="0" fontId="44" fillId="0" borderId="126" xfId="0" applyNumberFormat="1" applyFont="1" applyBorder="1" applyAlignment="1">
      <alignment horizontal="center" vertical="center"/>
    </xf>
    <xf numFmtId="0" fontId="29" fillId="0" borderId="7" xfId="0" applyFont="1" applyFill="1" applyBorder="1" applyAlignment="1">
      <alignment horizontal="center" vertical="center"/>
    </xf>
    <xf numFmtId="0" fontId="29" fillId="0" borderId="0" xfId="0" applyFont="1" applyFill="1" applyBorder="1" applyAlignment="1">
      <alignment horizontal="center" vertical="center"/>
    </xf>
    <xf numFmtId="0" fontId="29" fillId="0" borderId="28" xfId="0" applyFont="1" applyFill="1" applyBorder="1" applyAlignment="1">
      <alignment horizontal="center" vertical="center"/>
    </xf>
    <xf numFmtId="0" fontId="7" fillId="0" borderId="4" xfId="0" applyFont="1" applyBorder="1" applyAlignment="1">
      <alignment vertical="center"/>
    </xf>
    <xf numFmtId="0" fontId="7" fillId="0" borderId="0" xfId="0" applyFont="1" applyAlignment="1">
      <alignment horizontal="center" vertical="center"/>
    </xf>
    <xf numFmtId="0" fontId="7" fillId="0" borderId="0" xfId="0" applyFont="1" applyAlignment="1">
      <alignment horizontal="center" vertical="center" wrapText="1"/>
    </xf>
    <xf numFmtId="0" fontId="7" fillId="0" borderId="4" xfId="0" applyFont="1" applyBorder="1" applyAlignment="1">
      <alignment horizontal="center" vertical="center" wrapText="1"/>
    </xf>
    <xf numFmtId="0" fontId="7" fillId="0" borderId="0" xfId="0" applyFont="1" applyAlignment="1">
      <alignment vertical="center" wrapText="1"/>
    </xf>
    <xf numFmtId="0" fontId="7" fillId="0" borderId="107" xfId="0" applyFont="1" applyBorder="1" applyAlignment="1">
      <alignment horizontal="center" vertical="center"/>
    </xf>
    <xf numFmtId="0" fontId="7" fillId="0" borderId="5" xfId="0" applyFont="1" applyBorder="1" applyAlignment="1">
      <alignment horizontal="center" vertical="center"/>
    </xf>
    <xf numFmtId="0" fontId="7" fillId="0" borderId="161" xfId="0" applyFont="1" applyBorder="1" applyAlignment="1">
      <alignment horizontal="center" vertical="center"/>
    </xf>
    <xf numFmtId="0" fontId="7" fillId="0" borderId="1" xfId="0" applyFont="1" applyBorder="1" applyAlignment="1">
      <alignment horizontal="center" vertical="center"/>
    </xf>
    <xf numFmtId="0" fontId="6" fillId="0" borderId="7" xfId="0" applyFont="1" applyBorder="1" applyAlignment="1">
      <alignment vertical="center"/>
    </xf>
    <xf numFmtId="0" fontId="17" fillId="0" borderId="5" xfId="0" applyNumberFormat="1" applyFont="1" applyBorder="1" applyAlignment="1">
      <alignment horizontal="center" vertical="center"/>
    </xf>
    <xf numFmtId="0" fontId="17" fillId="0" borderId="156" xfId="0" applyNumberFormat="1" applyFont="1" applyBorder="1" applyAlignment="1">
      <alignment horizontal="center" vertical="center"/>
    </xf>
    <xf numFmtId="0" fontId="0" fillId="0" borderId="0" xfId="0" applyBorder="1" applyAlignment="1"/>
    <xf numFmtId="0" fontId="0" fillId="0" borderId="0" xfId="0" applyAlignment="1"/>
    <xf numFmtId="0" fontId="44" fillId="0" borderId="157" xfId="0" applyNumberFormat="1" applyFont="1" applyBorder="1" applyAlignment="1">
      <alignment horizontal="center" vertical="center"/>
    </xf>
    <xf numFmtId="0" fontId="44" fillId="0" borderId="156" xfId="0" applyNumberFormat="1" applyFont="1" applyBorder="1" applyAlignment="1">
      <alignment horizontal="center" vertical="center"/>
    </xf>
    <xf numFmtId="0" fontId="6" fillId="0" borderId="29" xfId="0" applyFont="1" applyBorder="1" applyAlignment="1">
      <alignment horizontal="center" vertical="center"/>
    </xf>
    <xf numFmtId="0" fontId="6" fillId="0" borderId="10" xfId="0" applyFont="1" applyBorder="1" applyAlignment="1">
      <alignment horizontal="center" vertical="center"/>
    </xf>
    <xf numFmtId="0" fontId="6" fillId="0" borderId="159" xfId="0" applyFont="1" applyBorder="1" applyAlignment="1">
      <alignment horizontal="center" vertical="center"/>
    </xf>
    <xf numFmtId="0" fontId="69" fillId="0" borderId="0" xfId="0" applyFont="1" applyBorder="1" applyAlignment="1">
      <alignment vertical="center"/>
    </xf>
    <xf numFmtId="0" fontId="6" fillId="0" borderId="162" xfId="0" applyFont="1" applyBorder="1" applyAlignment="1">
      <alignment horizontal="center" vertical="center" wrapText="1"/>
    </xf>
    <xf numFmtId="0" fontId="6" fillId="0" borderId="17" xfId="0" applyFont="1" applyBorder="1" applyAlignment="1">
      <alignment horizontal="center" vertical="center" wrapText="1"/>
    </xf>
    <xf numFmtId="0" fontId="0" fillId="0" borderId="0" xfId="0" applyBorder="1"/>
    <xf numFmtId="0" fontId="0" fillId="0" borderId="17" xfId="0" applyBorder="1"/>
    <xf numFmtId="0" fontId="0" fillId="0" borderId="13" xfId="0" applyBorder="1"/>
    <xf numFmtId="0" fontId="0" fillId="0" borderId="18" xfId="0" applyBorder="1"/>
    <xf numFmtId="0" fontId="0" fillId="0" borderId="143" xfId="0" applyBorder="1"/>
    <xf numFmtId="185" fontId="13" fillId="4" borderId="0" xfId="0" applyNumberFormat="1" applyFont="1" applyFill="1" applyBorder="1" applyAlignment="1">
      <alignment horizontal="center"/>
    </xf>
    <xf numFmtId="0" fontId="69" fillId="4" borderId="170" xfId="0" applyFont="1" applyFill="1" applyBorder="1" applyAlignment="1">
      <alignment horizontal="center" vertical="center"/>
    </xf>
    <xf numFmtId="0" fontId="69" fillId="4" borderId="0" xfId="0" applyFont="1" applyFill="1" applyBorder="1" applyAlignment="1">
      <alignment horizontal="center" vertical="center"/>
    </xf>
    <xf numFmtId="182" fontId="13" fillId="4" borderId="0" xfId="0" applyNumberFormat="1" applyFont="1" applyFill="1" applyBorder="1" applyAlignment="1">
      <alignment vertical="center" shrinkToFit="1"/>
    </xf>
    <xf numFmtId="0" fontId="68" fillId="4" borderId="0" xfId="0" applyFont="1" applyFill="1" applyBorder="1" applyAlignment="1">
      <alignment horizontal="center" vertical="center"/>
    </xf>
    <xf numFmtId="0" fontId="69" fillId="0" borderId="167" xfId="0" applyFont="1" applyBorder="1" applyAlignment="1">
      <alignment horizontal="right" vertical="center"/>
    </xf>
    <xf numFmtId="0" fontId="69" fillId="0" borderId="168" xfId="0" applyFont="1" applyBorder="1" applyAlignment="1">
      <alignment horizontal="right" vertical="center"/>
    </xf>
    <xf numFmtId="0" fontId="69" fillId="0" borderId="169" xfId="0" applyFont="1" applyBorder="1" applyAlignment="1">
      <alignment horizontal="right" vertical="center"/>
    </xf>
    <xf numFmtId="0" fontId="66" fillId="0" borderId="167" xfId="0" applyFont="1" applyBorder="1" applyAlignment="1">
      <alignment horizontal="center" vertical="center"/>
    </xf>
    <xf numFmtId="0" fontId="66" fillId="0" borderId="168" xfId="0" applyFont="1" applyBorder="1" applyAlignment="1">
      <alignment horizontal="center" vertical="center"/>
    </xf>
    <xf numFmtId="0" fontId="66" fillId="0" borderId="169" xfId="0" applyFont="1" applyBorder="1" applyAlignment="1">
      <alignment horizontal="center" vertical="center"/>
    </xf>
    <xf numFmtId="0" fontId="17" fillId="0" borderId="107" xfId="0" applyNumberFormat="1" applyFont="1" applyFill="1" applyBorder="1" applyAlignment="1">
      <alignment horizontal="center" vertical="center"/>
    </xf>
    <xf numFmtId="0" fontId="17" fillId="0" borderId="5" xfId="0" applyNumberFormat="1" applyFont="1" applyFill="1" applyBorder="1" applyAlignment="1">
      <alignment horizontal="center" vertical="center"/>
    </xf>
    <xf numFmtId="0" fontId="17" fillId="0" borderId="126" xfId="0" applyNumberFormat="1" applyFont="1" applyFill="1" applyBorder="1" applyAlignment="1">
      <alignment horizontal="center" vertical="center"/>
    </xf>
    <xf numFmtId="0" fontId="17" fillId="0" borderId="156" xfId="0" applyNumberFormat="1" applyFont="1" applyFill="1" applyBorder="1" applyAlignment="1">
      <alignment horizontal="center" vertical="center"/>
    </xf>
    <xf numFmtId="0" fontId="7" fillId="0" borderId="28" xfId="0" applyFont="1" applyBorder="1" applyAlignment="1">
      <alignment horizontal="center" vertical="center"/>
    </xf>
    <xf numFmtId="0" fontId="7" fillId="0" borderId="7" xfId="0" applyFont="1" applyBorder="1" applyAlignment="1">
      <alignment horizontal="center" vertical="center"/>
    </xf>
    <xf numFmtId="0" fontId="69" fillId="4" borderId="0" xfId="0" applyFont="1" applyFill="1" applyBorder="1" applyAlignment="1">
      <alignment horizontal="center"/>
    </xf>
    <xf numFmtId="184" fontId="13" fillId="4" borderId="0" xfId="0" applyNumberFormat="1" applyFont="1" applyFill="1" applyBorder="1" applyAlignment="1">
      <alignment horizontal="center"/>
    </xf>
    <xf numFmtId="0" fontId="13" fillId="4" borderId="0" xfId="0" applyFont="1" applyFill="1" applyBorder="1" applyAlignment="1">
      <alignment horizontal="center"/>
    </xf>
    <xf numFmtId="0" fontId="6" fillId="0" borderId="0" xfId="0" applyFont="1" applyAlignment="1">
      <alignment horizontal="center" vertical="center" shrinkToFit="1"/>
    </xf>
    <xf numFmtId="0" fontId="69" fillId="4" borderId="170" xfId="0" applyFont="1" applyFill="1" applyBorder="1" applyAlignment="1">
      <alignment horizontal="center"/>
    </xf>
    <xf numFmtId="0" fontId="69" fillId="0" borderId="194" xfId="0" applyFont="1" applyBorder="1" applyAlignment="1">
      <alignment horizontal="center" vertical="center"/>
    </xf>
    <xf numFmtId="0" fontId="69" fillId="0" borderId="195" xfId="0" applyFont="1" applyBorder="1" applyAlignment="1">
      <alignment horizontal="center" vertical="center"/>
    </xf>
    <xf numFmtId="0" fontId="69" fillId="0" borderId="196" xfId="0" applyFont="1" applyBorder="1" applyAlignment="1">
      <alignment horizontal="center" vertical="center"/>
    </xf>
    <xf numFmtId="0" fontId="11" fillId="0" borderId="9" xfId="0" applyFont="1" applyBorder="1" applyAlignment="1">
      <alignment horizontal="center" vertical="center"/>
    </xf>
    <xf numFmtId="0" fontId="11" fillId="0" borderId="1" xfId="0" applyFont="1" applyBorder="1" applyAlignment="1">
      <alignment horizontal="center" vertical="center"/>
    </xf>
    <xf numFmtId="0" fontId="11" fillId="0" borderId="7" xfId="0" applyFont="1" applyBorder="1" applyAlignment="1">
      <alignment horizontal="center" vertical="center"/>
    </xf>
    <xf numFmtId="0" fontId="0" fillId="0" borderId="0" xfId="0" applyAlignment="1">
      <alignment vertical="center" shrinkToFit="1"/>
    </xf>
    <xf numFmtId="0" fontId="0" fillId="0" borderId="4" xfId="0" applyBorder="1" applyAlignment="1">
      <alignment vertical="center" shrinkToFit="1"/>
    </xf>
    <xf numFmtId="0" fontId="10" fillId="0" borderId="9" xfId="0" applyFont="1" applyBorder="1" applyAlignment="1">
      <alignment vertical="center"/>
    </xf>
    <xf numFmtId="0" fontId="10" fillId="0" borderId="1" xfId="0" applyFont="1" applyBorder="1" applyAlignment="1">
      <alignment vertical="center"/>
    </xf>
    <xf numFmtId="0" fontId="10" fillId="0" borderId="7" xfId="0" applyFont="1" applyBorder="1" applyAlignment="1">
      <alignment vertical="center"/>
    </xf>
    <xf numFmtId="0" fontId="10" fillId="0" borderId="0" xfId="0" applyFont="1" applyBorder="1" applyAlignment="1">
      <alignment vertical="center"/>
    </xf>
    <xf numFmtId="0" fontId="0" fillId="0" borderId="165" xfId="0" applyBorder="1" applyAlignment="1"/>
    <xf numFmtId="0" fontId="0" fillId="0" borderId="166" xfId="0" applyBorder="1" applyAlignment="1"/>
    <xf numFmtId="0" fontId="0" fillId="0" borderId="171" xfId="0" applyBorder="1" applyAlignment="1"/>
    <xf numFmtId="3" fontId="18" fillId="0" borderId="170" xfId="0" applyNumberFormat="1" applyFont="1" applyBorder="1" applyAlignment="1">
      <alignment vertical="center" shrinkToFit="1"/>
    </xf>
    <xf numFmtId="3" fontId="89" fillId="0" borderId="0" xfId="0" applyNumberFormat="1" applyFont="1" applyBorder="1" applyAlignment="1">
      <alignment vertical="center" shrinkToFit="1"/>
    </xf>
    <xf numFmtId="3" fontId="89" fillId="0" borderId="170" xfId="0" applyNumberFormat="1" applyFont="1" applyBorder="1" applyAlignment="1">
      <alignment vertical="center" shrinkToFit="1"/>
    </xf>
    <xf numFmtId="3" fontId="89" fillId="0" borderId="167" xfId="0" applyNumberFormat="1" applyFont="1" applyBorder="1" applyAlignment="1">
      <alignment vertical="center" shrinkToFit="1"/>
    </xf>
    <xf numFmtId="3" fontId="89" fillId="0" borderId="168" xfId="0" applyNumberFormat="1" applyFont="1" applyBorder="1" applyAlignment="1">
      <alignment vertical="center" shrinkToFit="1"/>
    </xf>
    <xf numFmtId="186" fontId="18" fillId="0" borderId="181" xfId="0" applyNumberFormat="1" applyFont="1" applyBorder="1" applyAlignment="1">
      <alignment vertical="center" shrinkToFit="1"/>
    </xf>
    <xf numFmtId="186" fontId="89" fillId="0" borderId="181" xfId="0" applyNumberFormat="1" applyFont="1" applyBorder="1" applyAlignment="1">
      <alignment vertical="center" shrinkToFit="1"/>
    </xf>
    <xf numFmtId="186" fontId="89" fillId="0" borderId="182" xfId="0" applyNumberFormat="1" applyFont="1" applyBorder="1" applyAlignment="1">
      <alignment vertical="center" shrinkToFit="1"/>
    </xf>
    <xf numFmtId="186" fontId="89" fillId="0" borderId="183" xfId="0" applyNumberFormat="1" applyFont="1" applyBorder="1" applyAlignment="1">
      <alignment vertical="center" shrinkToFit="1"/>
    </xf>
    <xf numFmtId="3" fontId="18" fillId="0" borderId="0" xfId="0" applyNumberFormat="1" applyFont="1" applyBorder="1" applyAlignment="1">
      <alignment vertical="center" shrinkToFit="1"/>
    </xf>
    <xf numFmtId="0" fontId="73" fillId="0" borderId="165" xfId="0" applyFont="1" applyBorder="1" applyAlignment="1">
      <alignment vertical="center"/>
    </xf>
    <xf numFmtId="0" fontId="73" fillId="0" borderId="0" xfId="0" applyFont="1" applyBorder="1" applyAlignment="1">
      <alignment vertical="center"/>
    </xf>
    <xf numFmtId="0" fontId="66" fillId="6" borderId="170" xfId="0" applyFont="1" applyFill="1" applyBorder="1" applyAlignment="1">
      <alignment vertical="center" shrinkToFit="1"/>
    </xf>
    <xf numFmtId="0" fontId="66" fillId="6" borderId="0" xfId="0" applyFont="1" applyFill="1" applyBorder="1" applyAlignment="1">
      <alignment shrinkToFit="1"/>
    </xf>
    <xf numFmtId="0" fontId="66" fillId="6" borderId="167" xfId="0" applyFont="1" applyFill="1" applyBorder="1" applyAlignment="1">
      <alignment shrinkToFit="1"/>
    </xf>
    <xf numFmtId="0" fontId="66" fillId="6" borderId="168" xfId="0" applyFont="1" applyFill="1" applyBorder="1" applyAlignment="1">
      <alignment shrinkToFit="1"/>
    </xf>
    <xf numFmtId="0" fontId="69" fillId="6" borderId="0" xfId="0" applyFont="1" applyFill="1" applyBorder="1" applyAlignment="1">
      <alignment vertical="center" shrinkToFit="1"/>
    </xf>
    <xf numFmtId="0" fontId="69" fillId="6" borderId="0" xfId="0" applyFont="1" applyFill="1" applyBorder="1" applyAlignment="1">
      <alignment shrinkToFit="1"/>
    </xf>
    <xf numFmtId="0" fontId="76" fillId="0" borderId="0" xfId="0" applyFont="1" applyBorder="1" applyAlignment="1">
      <alignment shrinkToFit="1"/>
    </xf>
    <xf numFmtId="0" fontId="76" fillId="0" borderId="171" xfId="0" applyFont="1" applyBorder="1" applyAlignment="1">
      <alignment shrinkToFit="1"/>
    </xf>
    <xf numFmtId="0" fontId="69" fillId="6" borderId="168" xfId="0" applyFont="1" applyFill="1" applyBorder="1" applyAlignment="1">
      <alignment shrinkToFit="1"/>
    </xf>
    <xf numFmtId="0" fontId="76" fillId="0" borderId="168" xfId="0" applyFont="1" applyBorder="1" applyAlignment="1">
      <alignment shrinkToFit="1"/>
    </xf>
    <xf numFmtId="0" fontId="76" fillId="0" borderId="169" xfId="0" applyFont="1" applyBorder="1" applyAlignment="1">
      <alignment shrinkToFit="1"/>
    </xf>
    <xf numFmtId="0" fontId="67" fillId="6" borderId="165" xfId="0" applyFont="1" applyFill="1" applyBorder="1" applyAlignment="1" applyProtection="1">
      <alignment vertical="center"/>
    </xf>
    <xf numFmtId="186" fontId="18" fillId="0" borderId="167" xfId="0" applyNumberFormat="1" applyFont="1" applyBorder="1" applyAlignment="1">
      <alignment vertical="center" shrinkToFit="1"/>
    </xf>
    <xf numFmtId="186" fontId="18" fillId="0" borderId="168" xfId="0" applyNumberFormat="1" applyFont="1" applyBorder="1" applyAlignment="1">
      <alignment vertical="center" shrinkToFit="1"/>
    </xf>
    <xf numFmtId="0" fontId="116" fillId="0" borderId="0" xfId="0" applyFont="1" applyFill="1" applyBorder="1" applyAlignment="1">
      <alignment horizontal="center" vertical="center"/>
    </xf>
    <xf numFmtId="0" fontId="73" fillId="0" borderId="208" xfId="0" applyFont="1" applyBorder="1" applyAlignment="1">
      <alignment vertical="center" wrapText="1"/>
    </xf>
    <xf numFmtId="0" fontId="76" fillId="0" borderId="179" xfId="0" applyFont="1" applyBorder="1" applyAlignment="1">
      <alignment vertical="center" wrapText="1"/>
    </xf>
    <xf numFmtId="0" fontId="76" fillId="0" borderId="209" xfId="0" applyFont="1" applyBorder="1" applyAlignment="1">
      <alignment vertical="center" wrapText="1"/>
    </xf>
    <xf numFmtId="0" fontId="76" fillId="0" borderId="181" xfId="0" applyFont="1" applyBorder="1" applyAlignment="1">
      <alignment vertical="center" wrapText="1"/>
    </xf>
    <xf numFmtId="0" fontId="76" fillId="0" borderId="0" xfId="0" applyFont="1" applyBorder="1" applyAlignment="1">
      <alignment vertical="center" wrapText="1"/>
    </xf>
    <xf numFmtId="0" fontId="76" fillId="0" borderId="178" xfId="0" applyFont="1" applyBorder="1" applyAlignment="1">
      <alignment vertical="center" wrapText="1"/>
    </xf>
    <xf numFmtId="0" fontId="82" fillId="0" borderId="57" xfId="0" applyFont="1" applyBorder="1" applyAlignment="1">
      <alignment vertical="center" wrapText="1"/>
    </xf>
    <xf numFmtId="0" fontId="82" fillId="0" borderId="58" xfId="0" applyFont="1" applyBorder="1" applyAlignment="1">
      <alignment vertical="center" wrapText="1"/>
    </xf>
    <xf numFmtId="0" fontId="85" fillId="0" borderId="58" xfId="0" applyFont="1" applyBorder="1" applyAlignment="1">
      <alignment wrapText="1"/>
    </xf>
    <xf numFmtId="0" fontId="82" fillId="0" borderId="59" xfId="0" applyFont="1" applyBorder="1" applyAlignment="1">
      <alignment vertical="center" wrapText="1"/>
    </xf>
    <xf numFmtId="0" fontId="82" fillId="0" borderId="0" xfId="0" applyFont="1" applyBorder="1" applyAlignment="1">
      <alignment vertical="center" wrapText="1"/>
    </xf>
    <xf numFmtId="0" fontId="85" fillId="0" borderId="0" xfId="0" applyFont="1" applyAlignment="1">
      <alignment wrapText="1"/>
    </xf>
    <xf numFmtId="0" fontId="85" fillId="0" borderId="0" xfId="0" applyFont="1" applyBorder="1" applyAlignment="1">
      <alignment wrapText="1"/>
    </xf>
    <xf numFmtId="0" fontId="92" fillId="0" borderId="0" xfId="0" applyFont="1" applyAlignment="1">
      <alignment wrapText="1"/>
    </xf>
    <xf numFmtId="0" fontId="82" fillId="0" borderId="193" xfId="0" applyFont="1" applyBorder="1" applyAlignment="1">
      <alignment horizontal="center" vertical="center" wrapText="1"/>
    </xf>
    <xf numFmtId="0" fontId="82" fillId="0" borderId="191" xfId="0" applyFont="1" applyBorder="1" applyAlignment="1">
      <alignment horizontal="center" vertical="center" wrapText="1"/>
    </xf>
    <xf numFmtId="0" fontId="0" fillId="0" borderId="192" xfId="0" applyBorder="1" applyAlignment="1">
      <alignment vertical="center" wrapText="1"/>
    </xf>
    <xf numFmtId="0" fontId="125" fillId="0" borderId="0" xfId="0" applyFont="1" applyAlignment="1">
      <alignment vertical="center"/>
    </xf>
    <xf numFmtId="0" fontId="126" fillId="0" borderId="0" xfId="0" applyFont="1" applyAlignment="1">
      <alignment vertical="center"/>
    </xf>
    <xf numFmtId="0" fontId="5" fillId="8" borderId="343" xfId="0" applyFont="1" applyFill="1" applyBorder="1" applyAlignment="1">
      <alignment horizontal="center" vertical="center"/>
    </xf>
    <xf numFmtId="0" fontId="5" fillId="8" borderId="344" xfId="0" applyFont="1" applyFill="1" applyBorder="1" applyAlignment="1">
      <alignment horizontal="center" vertical="center"/>
    </xf>
    <xf numFmtId="0" fontId="18" fillId="0" borderId="128" xfId="0" applyFont="1" applyFill="1" applyBorder="1" applyAlignment="1">
      <alignment horizontal="center" vertical="center"/>
    </xf>
    <xf numFmtId="0" fontId="18" fillId="0" borderId="130" xfId="0" applyFont="1" applyFill="1" applyBorder="1" applyAlignment="1">
      <alignment horizontal="center" vertical="center"/>
    </xf>
    <xf numFmtId="0" fontId="18" fillId="0" borderId="132" xfId="0" applyFont="1" applyFill="1" applyBorder="1" applyAlignment="1">
      <alignment horizontal="center" vertical="center"/>
    </xf>
    <xf numFmtId="0" fontId="66" fillId="6" borderId="170" xfId="0" applyFont="1" applyFill="1" applyBorder="1" applyAlignment="1">
      <alignment horizontal="center" vertical="distributed"/>
    </xf>
    <xf numFmtId="0" fontId="66" fillId="6" borderId="0" xfId="0" applyFont="1" applyFill="1" applyBorder="1" applyAlignment="1">
      <alignment horizontal="center" vertical="distributed"/>
    </xf>
    <xf numFmtId="0" fontId="66" fillId="6" borderId="171" xfId="0" applyFont="1" applyFill="1" applyBorder="1" applyAlignment="1">
      <alignment horizontal="center" vertical="distributed"/>
    </xf>
    <xf numFmtId="0" fontId="66" fillId="6" borderId="208" xfId="0" applyFont="1" applyFill="1" applyBorder="1" applyAlignment="1">
      <alignment horizontal="center" vertical="center" shrinkToFit="1"/>
    </xf>
    <xf numFmtId="0" fontId="66" fillId="6" borderId="179" xfId="0" applyFont="1" applyFill="1" applyBorder="1" applyAlignment="1">
      <alignment horizontal="center" vertical="center" shrinkToFit="1"/>
    </xf>
    <xf numFmtId="0" fontId="66" fillId="6" borderId="181" xfId="0" applyFont="1" applyFill="1" applyBorder="1" applyAlignment="1">
      <alignment horizontal="center" vertical="center" shrinkToFit="1"/>
    </xf>
    <xf numFmtId="0" fontId="66" fillId="6" borderId="0" xfId="0" applyFont="1" applyFill="1" applyBorder="1" applyAlignment="1">
      <alignment horizontal="center" vertical="center" shrinkToFit="1"/>
    </xf>
    <xf numFmtId="182" fontId="13" fillId="6" borderId="210" xfId="0" applyNumberFormat="1" applyFont="1" applyFill="1" applyBorder="1" applyAlignment="1">
      <alignment horizontal="center" vertical="center"/>
    </xf>
    <xf numFmtId="0" fontId="0" fillId="6" borderId="179" xfId="0" applyFont="1" applyFill="1" applyBorder="1" applyAlignment="1">
      <alignment horizontal="center" vertical="center"/>
    </xf>
    <xf numFmtId="0" fontId="0" fillId="6" borderId="209" xfId="0" applyFont="1" applyFill="1" applyBorder="1" applyAlignment="1">
      <alignment horizontal="center" vertical="center"/>
    </xf>
    <xf numFmtId="0" fontId="0" fillId="6" borderId="170"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178" xfId="0" applyFont="1" applyFill="1" applyBorder="1" applyAlignment="1">
      <alignment horizontal="center" vertical="center"/>
    </xf>
    <xf numFmtId="0" fontId="0" fillId="6" borderId="211" xfId="0" applyFont="1" applyFill="1" applyBorder="1" applyAlignment="1">
      <alignment horizontal="center" vertical="center"/>
    </xf>
    <xf numFmtId="0" fontId="0" fillId="6" borderId="183" xfId="0" applyFont="1" applyFill="1" applyBorder="1" applyAlignment="1">
      <alignment horizontal="center" vertical="center"/>
    </xf>
    <xf numFmtId="0" fontId="0" fillId="6" borderId="212" xfId="0" applyFont="1" applyFill="1" applyBorder="1" applyAlignment="1">
      <alignment horizontal="center" vertical="center"/>
    </xf>
    <xf numFmtId="0" fontId="66" fillId="6" borderId="164" xfId="0" applyFont="1" applyFill="1" applyBorder="1" applyAlignment="1">
      <alignment vertical="center" shrinkToFit="1"/>
    </xf>
    <xf numFmtId="0" fontId="66" fillId="6" borderId="165" xfId="0" applyFont="1" applyFill="1" applyBorder="1" applyAlignment="1">
      <alignment shrinkToFit="1"/>
    </xf>
    <xf numFmtId="0" fontId="69" fillId="6" borderId="165" xfId="0" applyFont="1" applyFill="1" applyBorder="1" applyAlignment="1">
      <alignment vertical="center" shrinkToFit="1"/>
    </xf>
    <xf numFmtId="0" fontId="69" fillId="6" borderId="165" xfId="0" applyFont="1" applyFill="1" applyBorder="1" applyAlignment="1">
      <alignment shrinkToFit="1"/>
    </xf>
    <xf numFmtId="0" fontId="76" fillId="0" borderId="165" xfId="0" applyFont="1" applyBorder="1" applyAlignment="1">
      <alignment shrinkToFit="1"/>
    </xf>
    <xf numFmtId="0" fontId="76" fillId="0" borderId="166" xfId="0" applyFont="1" applyBorder="1" applyAlignment="1">
      <alignment shrinkToFit="1"/>
    </xf>
    <xf numFmtId="0" fontId="70" fillId="6" borderId="0" xfId="0" applyFont="1" applyFill="1" applyBorder="1" applyAlignment="1">
      <alignment vertical="center" wrapText="1"/>
    </xf>
    <xf numFmtId="0" fontId="69" fillId="0" borderId="178" xfId="0" applyFont="1" applyBorder="1" applyAlignment="1">
      <alignment horizontal="center" vertical="center"/>
    </xf>
    <xf numFmtId="0" fontId="69" fillId="0" borderId="183" xfId="0" applyFont="1" applyBorder="1" applyAlignment="1">
      <alignment horizontal="center" vertical="center"/>
    </xf>
    <xf numFmtId="0" fontId="69" fillId="0" borderId="212" xfId="0" applyFont="1" applyBorder="1" applyAlignment="1">
      <alignment horizontal="center" vertical="center"/>
    </xf>
    <xf numFmtId="0" fontId="92" fillId="10" borderId="232" xfId="0" applyFont="1" applyFill="1" applyBorder="1" applyAlignment="1">
      <alignment horizontal="left" vertical="top" wrapText="1"/>
    </xf>
    <xf numFmtId="0" fontId="92" fillId="10" borderId="233" xfId="0" applyFont="1" applyFill="1" applyBorder="1" applyAlignment="1">
      <alignment horizontal="left" vertical="top"/>
    </xf>
    <xf numFmtId="0" fontId="92" fillId="10" borderId="325" xfId="0" applyFont="1" applyFill="1" applyBorder="1" applyAlignment="1">
      <alignment horizontal="left" vertical="top"/>
    </xf>
    <xf numFmtId="0" fontId="92" fillId="10" borderId="240" xfId="0" applyFont="1" applyFill="1" applyBorder="1" applyAlignment="1">
      <alignment horizontal="left" vertical="top"/>
    </xf>
    <xf numFmtId="0" fontId="92" fillId="10" borderId="248" xfId="0" applyFont="1" applyFill="1" applyBorder="1" applyAlignment="1">
      <alignment horizontal="right"/>
    </xf>
    <xf numFmtId="0" fontId="92" fillId="10" borderId="242" xfId="0" applyFont="1" applyFill="1" applyBorder="1" applyAlignment="1">
      <alignment horizontal="right"/>
    </xf>
    <xf numFmtId="0" fontId="92" fillId="10" borderId="270" xfId="0" applyFont="1" applyFill="1" applyBorder="1" applyAlignment="1">
      <alignment horizontal="right"/>
    </xf>
    <xf numFmtId="0" fontId="0" fillId="10" borderId="254" xfId="0" applyFill="1" applyBorder="1" applyAlignment="1">
      <alignment horizontal="left" vertical="top"/>
    </xf>
    <xf numFmtId="0" fontId="0" fillId="10" borderId="255" xfId="0" applyFill="1" applyBorder="1" applyAlignment="1">
      <alignment horizontal="left" vertical="top"/>
    </xf>
    <xf numFmtId="0" fontId="0" fillId="10" borderId="255" xfId="0" applyFill="1" applyBorder="1" applyAlignment="1">
      <alignment horizontal="center" vertical="top"/>
    </xf>
    <xf numFmtId="0" fontId="0" fillId="10" borderId="268" xfId="0" applyFill="1" applyBorder="1" applyAlignment="1">
      <alignment horizontal="center" vertical="top"/>
    </xf>
    <xf numFmtId="0" fontId="92" fillId="10" borderId="238" xfId="0" applyFont="1" applyFill="1" applyBorder="1" applyAlignment="1">
      <alignment horizontal="left" vertical="top"/>
    </xf>
    <xf numFmtId="0" fontId="92" fillId="10" borderId="0" xfId="0" applyFont="1" applyFill="1" applyBorder="1" applyAlignment="1">
      <alignment horizontal="left" vertical="top"/>
    </xf>
    <xf numFmtId="0" fontId="0" fillId="10" borderId="248" xfId="0" applyFill="1" applyBorder="1" applyAlignment="1">
      <alignment horizontal="left" vertical="top"/>
    </xf>
    <xf numFmtId="0" fontId="0" fillId="10" borderId="242" xfId="0" applyFill="1" applyBorder="1" applyAlignment="1">
      <alignment horizontal="left" vertical="top"/>
    </xf>
    <xf numFmtId="0" fontId="0" fillId="10" borderId="270" xfId="0" applyFill="1" applyBorder="1" applyAlignment="1">
      <alignment horizontal="left" vertical="top"/>
    </xf>
    <xf numFmtId="0" fontId="0" fillId="10" borderId="268" xfId="0" applyFill="1" applyBorder="1" applyAlignment="1">
      <alignment horizontal="left" vertical="top"/>
    </xf>
    <xf numFmtId="0" fontId="20" fillId="10" borderId="250" xfId="0" applyFont="1" applyFill="1" applyBorder="1" applyAlignment="1">
      <alignment horizontal="center" vertical="center"/>
    </xf>
    <xf numFmtId="0" fontId="20" fillId="10" borderId="251" xfId="0" applyFont="1" applyFill="1" applyBorder="1" applyAlignment="1">
      <alignment horizontal="center" vertical="center"/>
    </xf>
    <xf numFmtId="0" fontId="92" fillId="10" borderId="251" xfId="0" applyFont="1" applyFill="1" applyBorder="1" applyAlignment="1">
      <alignment horizontal="left"/>
    </xf>
    <xf numFmtId="0" fontId="92" fillId="10" borderId="250" xfId="0" applyFont="1" applyFill="1" applyBorder="1" applyAlignment="1">
      <alignment horizontal="center" vertical="center" wrapText="1"/>
    </xf>
    <xf numFmtId="0" fontId="92" fillId="10" borderId="251" xfId="0" applyFont="1" applyFill="1" applyBorder="1" applyAlignment="1">
      <alignment horizontal="center" vertical="center" wrapText="1"/>
    </xf>
    <xf numFmtId="0" fontId="92" fillId="10" borderId="249" xfId="0" applyFont="1" applyFill="1" applyBorder="1" applyAlignment="1">
      <alignment horizontal="center" vertical="center" wrapText="1"/>
    </xf>
    <xf numFmtId="0" fontId="92" fillId="10" borderId="241" xfId="0" applyFont="1" applyFill="1" applyBorder="1" applyAlignment="1">
      <alignment horizontal="center" vertical="center" wrapText="1"/>
    </xf>
    <xf numFmtId="0" fontId="92" fillId="10" borderId="0" xfId="0" applyFont="1" applyFill="1" applyBorder="1" applyAlignment="1">
      <alignment horizontal="center" vertical="center" wrapText="1"/>
    </xf>
    <xf numFmtId="0" fontId="92" fillId="10" borderId="247" xfId="0" applyFont="1" applyFill="1" applyBorder="1" applyAlignment="1">
      <alignment horizontal="center" vertical="center" wrapText="1"/>
    </xf>
    <xf numFmtId="0" fontId="92" fillId="10" borderId="244" xfId="0" applyFont="1" applyFill="1" applyBorder="1" applyAlignment="1">
      <alignment horizontal="center" vertical="center" wrapText="1"/>
    </xf>
    <xf numFmtId="0" fontId="92" fillId="10" borderId="245" xfId="0" applyFont="1" applyFill="1" applyBorder="1" applyAlignment="1">
      <alignment horizontal="center" vertical="center" wrapText="1"/>
    </xf>
    <xf numFmtId="0" fontId="2" fillId="10" borderId="242" xfId="0" applyFont="1" applyFill="1" applyBorder="1" applyAlignment="1">
      <alignment horizontal="center" vertical="center" wrapText="1"/>
    </xf>
    <xf numFmtId="0" fontId="2" fillId="10" borderId="0" xfId="0" applyFont="1" applyFill="1" applyBorder="1" applyAlignment="1">
      <alignment horizontal="center" vertical="center" wrapText="1"/>
    </xf>
    <xf numFmtId="0" fontId="0" fillId="9" borderId="280" xfId="0" applyNumberFormat="1" applyFill="1" applyBorder="1" applyAlignment="1">
      <alignment horizontal="left" vertical="top" wrapText="1"/>
    </xf>
    <xf numFmtId="0" fontId="0" fillId="9" borderId="281" xfId="0" applyNumberFormat="1" applyFill="1" applyBorder="1" applyAlignment="1">
      <alignment horizontal="left" vertical="top" wrapText="1"/>
    </xf>
    <xf numFmtId="0" fontId="0" fillId="9" borderId="282" xfId="0" applyNumberFormat="1" applyFill="1" applyBorder="1" applyAlignment="1">
      <alignment horizontal="left" vertical="top" wrapText="1"/>
    </xf>
    <xf numFmtId="0" fontId="0" fillId="9" borderId="284" xfId="0" applyNumberFormat="1" applyFill="1" applyBorder="1" applyAlignment="1">
      <alignment horizontal="left" vertical="top" wrapText="1"/>
    </xf>
    <xf numFmtId="0" fontId="0" fillId="9" borderId="285" xfId="0" applyNumberFormat="1" applyFill="1" applyBorder="1" applyAlignment="1">
      <alignment horizontal="left" vertical="top" wrapText="1"/>
    </xf>
    <xf numFmtId="0" fontId="0" fillId="9" borderId="286" xfId="0" applyNumberFormat="1" applyFill="1" applyBorder="1" applyAlignment="1">
      <alignment horizontal="left" vertical="top" wrapText="1"/>
    </xf>
    <xf numFmtId="0" fontId="92" fillId="10" borderId="248" xfId="0" applyFont="1" applyFill="1" applyBorder="1" applyAlignment="1">
      <alignment horizontal="left" vertical="center"/>
    </xf>
    <xf numFmtId="0" fontId="92" fillId="10" borderId="242" xfId="0" applyFont="1" applyFill="1" applyBorder="1" applyAlignment="1">
      <alignment horizontal="left" vertical="center"/>
    </xf>
    <xf numFmtId="0" fontId="92" fillId="10" borderId="270" xfId="0" applyFont="1" applyFill="1" applyBorder="1" applyAlignment="1">
      <alignment horizontal="left" vertical="center"/>
    </xf>
    <xf numFmtId="0" fontId="92" fillId="10" borderId="265" xfId="0" applyFont="1" applyFill="1" applyBorder="1" applyAlignment="1">
      <alignment horizontal="left" vertical="center"/>
    </xf>
    <xf numFmtId="0" fontId="92" fillId="10" borderId="0" xfId="0" applyFont="1" applyFill="1" applyBorder="1" applyAlignment="1">
      <alignment horizontal="left" vertical="center"/>
    </xf>
    <xf numFmtId="0" fontId="92" fillId="10" borderId="266" xfId="0" applyFont="1" applyFill="1" applyBorder="1" applyAlignment="1">
      <alignment horizontal="left" vertical="center"/>
    </xf>
    <xf numFmtId="0" fontId="0" fillId="10" borderId="265" xfId="0" applyFill="1" applyBorder="1" applyAlignment="1">
      <alignment horizontal="left" vertical="top"/>
    </xf>
    <xf numFmtId="0" fontId="0" fillId="10" borderId="0" xfId="0" applyFill="1" applyBorder="1" applyAlignment="1">
      <alignment horizontal="left" vertical="top"/>
    </xf>
    <xf numFmtId="0" fontId="0" fillId="10" borderId="266" xfId="0" applyFill="1" applyBorder="1" applyAlignment="1">
      <alignment horizontal="left" vertical="top"/>
    </xf>
    <xf numFmtId="0" fontId="2" fillId="10" borderId="260" xfId="0" applyFont="1" applyFill="1" applyBorder="1" applyAlignment="1">
      <alignment horizontal="center" vertical="center" wrapText="1"/>
    </xf>
    <xf numFmtId="0" fontId="2" fillId="10" borderId="252" xfId="0" applyFont="1" applyFill="1" applyBorder="1" applyAlignment="1">
      <alignment horizontal="center" vertical="center" wrapText="1"/>
    </xf>
    <xf numFmtId="0" fontId="2" fillId="10" borderId="253" xfId="0" applyFont="1" applyFill="1" applyBorder="1" applyAlignment="1">
      <alignment horizontal="center" vertical="center" wrapText="1"/>
    </xf>
    <xf numFmtId="0" fontId="2" fillId="10" borderId="257" xfId="0" applyFont="1" applyFill="1" applyBorder="1" applyAlignment="1">
      <alignment horizontal="center" vertical="center" wrapText="1"/>
    </xf>
    <xf numFmtId="0" fontId="2" fillId="10" borderId="258" xfId="0" applyFont="1" applyFill="1" applyBorder="1" applyAlignment="1">
      <alignment horizontal="center" vertical="center" wrapText="1"/>
    </xf>
    <xf numFmtId="0" fontId="2" fillId="10" borderId="259" xfId="0" applyFont="1" applyFill="1" applyBorder="1" applyAlignment="1">
      <alignment horizontal="center" vertical="center" wrapText="1"/>
    </xf>
    <xf numFmtId="0" fontId="92" fillId="10" borderId="248" xfId="0" applyFont="1" applyFill="1" applyBorder="1" applyAlignment="1">
      <alignment horizontal="left" vertical="top" wrapText="1"/>
    </xf>
    <xf numFmtId="0" fontId="92" fillId="10" borderId="242" xfId="0" applyFont="1" applyFill="1" applyBorder="1" applyAlignment="1">
      <alignment horizontal="left" vertical="top" wrapText="1"/>
    </xf>
    <xf numFmtId="0" fontId="92" fillId="10" borderId="265" xfId="0" applyFont="1" applyFill="1" applyBorder="1" applyAlignment="1">
      <alignment horizontal="left" vertical="top" wrapText="1"/>
    </xf>
    <xf numFmtId="0" fontId="92" fillId="10" borderId="0" xfId="0" applyFont="1" applyFill="1" applyBorder="1" applyAlignment="1">
      <alignment horizontal="left" vertical="top" wrapText="1"/>
    </xf>
    <xf numFmtId="0" fontId="92" fillId="10" borderId="255" xfId="0" applyFont="1" applyFill="1" applyBorder="1" applyAlignment="1">
      <alignment horizontal="left" vertical="top" wrapText="1"/>
    </xf>
    <xf numFmtId="0" fontId="92" fillId="10" borderId="268" xfId="0" applyFont="1" applyFill="1" applyBorder="1" applyAlignment="1">
      <alignment horizontal="left" vertical="top" wrapText="1"/>
    </xf>
    <xf numFmtId="0" fontId="20" fillId="10" borderId="299" xfId="0" applyFont="1" applyFill="1" applyBorder="1" applyAlignment="1">
      <alignment horizontal="center" vertical="center"/>
    </xf>
    <xf numFmtId="0" fontId="20" fillId="10" borderId="300" xfId="0" applyFont="1" applyFill="1" applyBorder="1" applyAlignment="1">
      <alignment horizontal="center" vertical="center"/>
    </xf>
    <xf numFmtId="0" fontId="92" fillId="10" borderId="300" xfId="0" applyFont="1" applyFill="1" applyBorder="1" applyAlignment="1">
      <alignment horizontal="left"/>
    </xf>
    <xf numFmtId="0" fontId="92" fillId="10" borderId="260" xfId="0" applyFont="1" applyFill="1" applyBorder="1" applyAlignment="1">
      <alignment horizontal="left" vertical="top" wrapText="1"/>
    </xf>
    <xf numFmtId="0" fontId="92" fillId="10" borderId="252" xfId="0" applyFont="1" applyFill="1" applyBorder="1" applyAlignment="1">
      <alignment horizontal="left" vertical="top" wrapText="1"/>
    </xf>
    <xf numFmtId="0" fontId="92" fillId="10" borderId="264" xfId="0" applyFont="1" applyFill="1" applyBorder="1" applyAlignment="1">
      <alignment horizontal="left" vertical="top" wrapText="1"/>
    </xf>
    <xf numFmtId="0" fontId="0" fillId="10" borderId="271" xfId="0" applyFill="1" applyBorder="1" applyAlignment="1">
      <alignment horizontal="center" vertical="center"/>
    </xf>
    <xf numFmtId="0" fontId="0" fillId="10" borderId="272" xfId="0" applyFill="1" applyBorder="1" applyAlignment="1">
      <alignment horizontal="center" vertical="center"/>
    </xf>
    <xf numFmtId="0" fontId="0" fillId="10" borderId="273" xfId="0" applyFill="1" applyBorder="1" applyAlignment="1">
      <alignment horizontal="center" vertical="center"/>
    </xf>
    <xf numFmtId="0" fontId="0" fillId="10" borderId="328" xfId="0" applyFill="1" applyBorder="1" applyAlignment="1">
      <alignment horizontal="center" vertical="center"/>
    </xf>
    <xf numFmtId="0" fontId="0" fillId="10" borderId="285" xfId="0" applyFill="1" applyBorder="1" applyAlignment="1">
      <alignment horizontal="center" vertical="center"/>
    </xf>
    <xf numFmtId="0" fontId="0" fillId="10" borderId="329" xfId="0" applyFill="1" applyBorder="1" applyAlignment="1">
      <alignment horizontal="center" vertical="center"/>
    </xf>
    <xf numFmtId="0" fontId="92" fillId="10" borderId="297" xfId="0" applyFont="1" applyFill="1" applyBorder="1" applyAlignment="1">
      <alignment horizontal="center" vertical="top" textRotation="255"/>
    </xf>
    <xf numFmtId="0" fontId="92" fillId="10" borderId="0" xfId="0" applyFont="1" applyFill="1" applyBorder="1" applyAlignment="1">
      <alignment horizontal="center" vertical="top" textRotation="255"/>
    </xf>
    <xf numFmtId="0" fontId="92" fillId="10" borderId="284" xfId="0" applyFont="1" applyFill="1" applyBorder="1" applyAlignment="1">
      <alignment horizontal="center" vertical="top" textRotation="255"/>
    </xf>
    <xf numFmtId="0" fontId="92" fillId="10" borderId="285" xfId="0" applyFont="1" applyFill="1" applyBorder="1" applyAlignment="1">
      <alignment horizontal="center" vertical="top" textRotation="255"/>
    </xf>
    <xf numFmtId="0" fontId="0" fillId="9" borderId="330" xfId="0" applyFill="1" applyBorder="1" applyAlignment="1">
      <alignment horizontal="left" vertical="top" wrapText="1"/>
    </xf>
    <xf numFmtId="0" fontId="0" fillId="9" borderId="281" xfId="0" applyFill="1" applyBorder="1" applyAlignment="1">
      <alignment horizontal="left" vertical="top" wrapText="1"/>
    </xf>
    <xf numFmtId="0" fontId="0" fillId="9" borderId="282" xfId="0" applyFill="1" applyBorder="1" applyAlignment="1">
      <alignment horizontal="left" vertical="top" wrapText="1"/>
    </xf>
    <xf numFmtId="0" fontId="0" fillId="9" borderId="331" xfId="0" applyFill="1" applyBorder="1" applyAlignment="1">
      <alignment horizontal="left" vertical="top" wrapText="1"/>
    </xf>
    <xf numFmtId="0" fontId="0" fillId="9" borderId="285" xfId="0" applyFill="1" applyBorder="1" applyAlignment="1">
      <alignment horizontal="left" vertical="top" wrapText="1"/>
    </xf>
    <xf numFmtId="0" fontId="0" fillId="9" borderId="286" xfId="0" applyFill="1" applyBorder="1" applyAlignment="1">
      <alignment horizontal="left" vertical="top" wrapText="1"/>
    </xf>
    <xf numFmtId="0" fontId="92" fillId="10" borderId="242" xfId="0" applyFont="1" applyFill="1" applyBorder="1" applyAlignment="1">
      <alignment horizontal="left" vertical="top"/>
    </xf>
    <xf numFmtId="0" fontId="92" fillId="10" borderId="270" xfId="0" applyFont="1" applyFill="1" applyBorder="1" applyAlignment="1">
      <alignment horizontal="left" vertical="top"/>
    </xf>
    <xf numFmtId="186" fontId="20" fillId="9" borderId="261" xfId="0" applyNumberFormat="1" applyFont="1" applyFill="1" applyBorder="1" applyAlignment="1">
      <alignment horizontal="right" vertical="center" shrinkToFit="1"/>
    </xf>
    <xf numFmtId="186" fontId="20" fillId="9" borderId="255" xfId="0" applyNumberFormat="1" applyFont="1" applyFill="1" applyBorder="1" applyAlignment="1">
      <alignment horizontal="right" vertical="center" shrinkToFit="1"/>
    </xf>
    <xf numFmtId="0" fontId="92" fillId="10" borderId="280" xfId="0" applyFont="1" applyFill="1" applyBorder="1" applyAlignment="1">
      <alignment horizontal="center" vertical="top" wrapText="1"/>
    </xf>
    <xf numFmtId="0" fontId="92" fillId="10" borderId="281" xfId="0" applyFont="1" applyFill="1" applyBorder="1" applyAlignment="1">
      <alignment horizontal="center" vertical="top" wrapText="1"/>
    </xf>
    <xf numFmtId="0" fontId="92" fillId="10" borderId="282" xfId="0" applyFont="1" applyFill="1" applyBorder="1" applyAlignment="1">
      <alignment horizontal="center" vertical="top" wrapText="1"/>
    </xf>
    <xf numFmtId="0" fontId="0" fillId="10" borderId="280" xfId="0" applyFill="1" applyBorder="1" applyAlignment="1">
      <alignment horizontal="center"/>
    </xf>
    <xf numFmtId="0" fontId="0" fillId="10" borderId="281" xfId="0" applyFill="1" applyBorder="1" applyAlignment="1">
      <alignment horizontal="center"/>
    </xf>
    <xf numFmtId="0" fontId="0" fillId="10" borderId="282" xfId="0" applyFill="1" applyBorder="1" applyAlignment="1">
      <alignment horizontal="center"/>
    </xf>
    <xf numFmtId="0" fontId="0" fillId="10" borderId="297" xfId="0" applyFill="1" applyBorder="1" applyAlignment="1">
      <alignment horizontal="center"/>
    </xf>
    <xf numFmtId="0" fontId="0" fillId="10" borderId="0" xfId="0" applyFill="1" applyBorder="1" applyAlignment="1">
      <alignment horizontal="center"/>
    </xf>
    <xf numFmtId="0" fontId="0" fillId="10" borderId="298" xfId="0" applyFill="1" applyBorder="1" applyAlignment="1">
      <alignment horizontal="center"/>
    </xf>
    <xf numFmtId="0" fontId="0" fillId="10" borderId="326" xfId="0" applyFill="1" applyBorder="1" applyAlignment="1">
      <alignment horizontal="center"/>
    </xf>
    <xf numFmtId="0" fontId="0" fillId="10" borderId="255" xfId="0" applyFill="1" applyBorder="1" applyAlignment="1">
      <alignment horizontal="center"/>
    </xf>
    <xf numFmtId="0" fontId="0" fillId="10" borderId="327" xfId="0" applyFill="1" applyBorder="1" applyAlignment="1">
      <alignment horizontal="center"/>
    </xf>
    <xf numFmtId="0" fontId="92" fillId="10" borderId="280" xfId="0" quotePrefix="1" applyFont="1" applyFill="1" applyBorder="1" applyAlignment="1">
      <alignment horizontal="center" vertical="center" textRotation="91"/>
    </xf>
    <xf numFmtId="0" fontId="92" fillId="10" borderId="281" xfId="0" applyFont="1" applyFill="1" applyBorder="1" applyAlignment="1">
      <alignment horizontal="center" vertical="center" textRotation="91"/>
    </xf>
    <xf numFmtId="0" fontId="92" fillId="10" borderId="297" xfId="0" applyFont="1" applyFill="1" applyBorder="1" applyAlignment="1">
      <alignment horizontal="center" vertical="center" textRotation="91"/>
    </xf>
    <xf numFmtId="0" fontId="92" fillId="10" borderId="0" xfId="0" applyFont="1" applyFill="1" applyBorder="1" applyAlignment="1">
      <alignment horizontal="center" vertical="center" textRotation="91"/>
    </xf>
    <xf numFmtId="0" fontId="90" fillId="10" borderId="248" xfId="0" applyFont="1" applyFill="1" applyBorder="1" applyAlignment="1">
      <alignment horizontal="center"/>
    </xf>
    <xf numFmtId="0" fontId="90" fillId="10" borderId="242" xfId="0" applyFont="1" applyFill="1" applyBorder="1" applyAlignment="1">
      <alignment horizontal="center"/>
    </xf>
    <xf numFmtId="0" fontId="0" fillId="9" borderId="265" xfId="0" applyNumberFormat="1" applyFill="1" applyBorder="1" applyAlignment="1">
      <alignment horizontal="center"/>
    </xf>
    <xf numFmtId="0" fontId="0" fillId="9" borderId="0" xfId="0" applyNumberFormat="1" applyFill="1" applyBorder="1" applyAlignment="1">
      <alignment horizontal="center"/>
    </xf>
    <xf numFmtId="0" fontId="0" fillId="10" borderId="247" xfId="0" applyFill="1" applyBorder="1" applyAlignment="1">
      <alignment horizontal="center"/>
    </xf>
    <xf numFmtId="0" fontId="90" fillId="10" borderId="307" xfId="0" applyFont="1" applyFill="1" applyBorder="1" applyAlignment="1">
      <alignment horizontal="left" vertical="top" wrapText="1"/>
    </xf>
    <xf numFmtId="0" fontId="90" fillId="10" borderId="252" xfId="0" applyFont="1" applyFill="1" applyBorder="1" applyAlignment="1">
      <alignment horizontal="left" vertical="top" wrapText="1"/>
    </xf>
    <xf numFmtId="0" fontId="90" fillId="10" borderId="238" xfId="0" applyFont="1" applyFill="1" applyBorder="1" applyAlignment="1">
      <alignment horizontal="left" vertical="top" wrapText="1"/>
    </xf>
    <xf numFmtId="0" fontId="90" fillId="10" borderId="0" xfId="0" applyFont="1" applyFill="1" applyBorder="1" applyAlignment="1">
      <alignment horizontal="left" vertical="top" wrapText="1"/>
    </xf>
    <xf numFmtId="0" fontId="90" fillId="10" borderId="308" xfId="0" applyFont="1" applyFill="1" applyBorder="1" applyAlignment="1">
      <alignment horizontal="left" vertical="top" wrapText="1"/>
    </xf>
    <xf numFmtId="0" fontId="90" fillId="10" borderId="266" xfId="0" applyFont="1" applyFill="1" applyBorder="1" applyAlignment="1">
      <alignment horizontal="left" vertical="top" wrapText="1"/>
    </xf>
    <xf numFmtId="0" fontId="20" fillId="10" borderId="265" xfId="0" applyFont="1" applyFill="1" applyBorder="1" applyAlignment="1">
      <alignment horizontal="center" vertical="top" textRotation="255"/>
    </xf>
    <xf numFmtId="0" fontId="20" fillId="10" borderId="0" xfId="0" applyFont="1" applyFill="1" applyBorder="1" applyAlignment="1">
      <alignment horizontal="center" vertical="top" textRotation="255"/>
    </xf>
    <xf numFmtId="0" fontId="20" fillId="10" borderId="266" xfId="0" applyFont="1" applyFill="1" applyBorder="1" applyAlignment="1">
      <alignment horizontal="center" vertical="top" textRotation="255"/>
    </xf>
    <xf numFmtId="0" fontId="20" fillId="10" borderId="254" xfId="0" applyFont="1" applyFill="1" applyBorder="1" applyAlignment="1">
      <alignment horizontal="center" vertical="top" textRotation="255"/>
    </xf>
    <xf numFmtId="0" fontId="20" fillId="10" borderId="255" xfId="0" applyFont="1" applyFill="1" applyBorder="1" applyAlignment="1">
      <alignment horizontal="center" vertical="top" textRotation="255"/>
    </xf>
    <xf numFmtId="0" fontId="20" fillId="10" borderId="268" xfId="0" applyFont="1" applyFill="1" applyBorder="1" applyAlignment="1">
      <alignment horizontal="center" vertical="top" textRotation="255"/>
    </xf>
    <xf numFmtId="186" fontId="20" fillId="9" borderId="0" xfId="0" applyNumberFormat="1" applyFont="1" applyFill="1" applyBorder="1" applyAlignment="1">
      <alignment horizontal="right" vertical="center" shrinkToFit="1"/>
    </xf>
    <xf numFmtId="186" fontId="20" fillId="9" borderId="238" xfId="0" applyNumberFormat="1" applyFont="1" applyFill="1" applyBorder="1" applyAlignment="1">
      <alignment horizontal="right" vertical="center" shrinkToFit="1"/>
    </xf>
    <xf numFmtId="0" fontId="2" fillId="10" borderId="233" xfId="0" applyFont="1" applyFill="1" applyBorder="1" applyAlignment="1">
      <alignment horizontal="center" vertical="center" textRotation="255"/>
    </xf>
    <xf numFmtId="0" fontId="2" fillId="10" borderId="240" xfId="0" applyFont="1" applyFill="1" applyBorder="1" applyAlignment="1">
      <alignment horizontal="center" vertical="center" textRotation="255"/>
    </xf>
    <xf numFmtId="0" fontId="92" fillId="10" borderId="266" xfId="0" applyFont="1" applyFill="1" applyBorder="1" applyAlignment="1">
      <alignment horizontal="left" vertical="top" wrapText="1"/>
    </xf>
    <xf numFmtId="0" fontId="0" fillId="9" borderId="313" xfId="0" applyNumberFormat="1" applyFill="1" applyBorder="1" applyAlignment="1">
      <alignment horizontal="left" vertical="top" wrapText="1"/>
    </xf>
    <xf numFmtId="0" fontId="0" fillId="9" borderId="314" xfId="0" applyNumberFormat="1" applyFill="1" applyBorder="1" applyAlignment="1">
      <alignment horizontal="left" vertical="top" wrapText="1"/>
    </xf>
    <xf numFmtId="0" fontId="0" fillId="9" borderId="315" xfId="0" applyNumberFormat="1" applyFill="1" applyBorder="1" applyAlignment="1">
      <alignment horizontal="left" vertical="top" wrapText="1"/>
    </xf>
    <xf numFmtId="0" fontId="0" fillId="9" borderId="316" xfId="0" applyNumberFormat="1" applyFill="1" applyBorder="1" applyAlignment="1">
      <alignment horizontal="left" vertical="top" wrapText="1"/>
    </xf>
    <xf numFmtId="0" fontId="0" fillId="9" borderId="0" xfId="0" applyNumberFormat="1" applyFill="1" applyBorder="1" applyAlignment="1">
      <alignment horizontal="left" vertical="top" wrapText="1"/>
    </xf>
    <xf numFmtId="0" fontId="0" fillId="9" borderId="318" xfId="0" applyNumberFormat="1" applyFill="1" applyBorder="1" applyAlignment="1">
      <alignment horizontal="left" vertical="top" wrapText="1"/>
    </xf>
    <xf numFmtId="0" fontId="0" fillId="9" borderId="322" xfId="0" applyNumberFormat="1" applyFill="1" applyBorder="1" applyAlignment="1">
      <alignment horizontal="left" vertical="top" wrapText="1"/>
    </xf>
    <xf numFmtId="0" fontId="0" fillId="9" borderId="323" xfId="0" applyNumberFormat="1" applyFill="1" applyBorder="1" applyAlignment="1">
      <alignment horizontal="left" vertical="top" wrapText="1"/>
    </xf>
    <xf numFmtId="0" fontId="0" fillId="9" borderId="324" xfId="0" applyNumberFormat="1" applyFill="1" applyBorder="1" applyAlignment="1">
      <alignment horizontal="left" vertical="top" wrapText="1"/>
    </xf>
    <xf numFmtId="0" fontId="0" fillId="10" borderId="316" xfId="0" applyFill="1" applyBorder="1" applyAlignment="1">
      <alignment horizontal="center" vertical="top" wrapText="1"/>
    </xf>
    <xf numFmtId="0" fontId="0" fillId="10" borderId="0" xfId="0" applyFill="1" applyBorder="1" applyAlignment="1">
      <alignment horizontal="center" vertical="top"/>
    </xf>
    <xf numFmtId="0" fontId="0" fillId="10" borderId="317" xfId="0" applyFill="1" applyBorder="1" applyAlignment="1">
      <alignment horizontal="center" vertical="top"/>
    </xf>
    <xf numFmtId="0" fontId="0" fillId="10" borderId="319" xfId="0" applyFill="1" applyBorder="1" applyAlignment="1">
      <alignment horizontal="center" vertical="top"/>
    </xf>
    <xf numFmtId="0" fontId="0" fillId="10" borderId="320" xfId="0" applyFill="1" applyBorder="1" applyAlignment="1">
      <alignment horizontal="center" vertical="top"/>
    </xf>
    <xf numFmtId="0" fontId="0" fillId="10" borderId="321" xfId="0" applyFill="1" applyBorder="1" applyAlignment="1">
      <alignment horizontal="center" vertical="top"/>
    </xf>
    <xf numFmtId="0" fontId="0" fillId="10" borderId="232" xfId="0" applyFill="1" applyBorder="1" applyAlignment="1">
      <alignment vertical="center"/>
    </xf>
    <xf numFmtId="0" fontId="0" fillId="10" borderId="233" xfId="0" applyFill="1" applyBorder="1" applyAlignment="1">
      <alignment vertical="center"/>
    </xf>
    <xf numFmtId="0" fontId="0" fillId="10" borderId="234" xfId="0" applyFill="1" applyBorder="1" applyAlignment="1">
      <alignment vertical="center"/>
    </xf>
    <xf numFmtId="0" fontId="0" fillId="10" borderId="325" xfId="0" applyFill="1" applyBorder="1" applyAlignment="1">
      <alignment vertical="center"/>
    </xf>
    <xf numFmtId="0" fontId="0" fillId="10" borderId="240" xfId="0" applyFill="1" applyBorder="1" applyAlignment="1">
      <alignment vertical="center"/>
    </xf>
    <xf numFmtId="0" fontId="0" fillId="10" borderId="309" xfId="0" applyFill="1" applyBorder="1" applyAlignment="1">
      <alignment vertical="center"/>
    </xf>
    <xf numFmtId="0" fontId="2" fillId="10" borderId="234" xfId="0" applyFont="1" applyFill="1" applyBorder="1" applyAlignment="1">
      <alignment horizontal="center" vertical="center" textRotation="255"/>
    </xf>
    <xf numFmtId="0" fontId="2" fillId="10" borderId="309" xfId="0" applyFont="1" applyFill="1" applyBorder="1" applyAlignment="1">
      <alignment horizontal="center" vertical="center" textRotation="255"/>
    </xf>
    <xf numFmtId="0" fontId="20" fillId="10" borderId="248" xfId="0" quotePrefix="1" applyFont="1" applyFill="1" applyBorder="1" applyAlignment="1">
      <alignment horizontal="center"/>
    </xf>
    <xf numFmtId="0" fontId="20" fillId="10" borderId="242" xfId="0" quotePrefix="1" applyFont="1" applyFill="1" applyBorder="1" applyAlignment="1">
      <alignment horizontal="center"/>
    </xf>
    <xf numFmtId="0" fontId="20" fillId="10" borderId="270" xfId="0" quotePrefix="1" applyFont="1" applyFill="1" applyBorder="1" applyAlignment="1">
      <alignment horizontal="center"/>
    </xf>
    <xf numFmtId="0" fontId="20" fillId="10" borderId="265" xfId="0" quotePrefix="1" applyFont="1" applyFill="1" applyBorder="1" applyAlignment="1">
      <alignment horizontal="center"/>
    </xf>
    <xf numFmtId="0" fontId="20" fillId="10" borderId="0" xfId="0" quotePrefix="1" applyFont="1" applyFill="1" applyBorder="1" applyAlignment="1">
      <alignment horizontal="center"/>
    </xf>
    <xf numFmtId="0" fontId="20" fillId="10" borderId="266" xfId="0" quotePrefix="1" applyFont="1" applyFill="1" applyBorder="1" applyAlignment="1">
      <alignment horizontal="center"/>
    </xf>
    <xf numFmtId="0" fontId="2" fillId="10" borderId="281" xfId="0" applyFont="1" applyFill="1" applyBorder="1" applyAlignment="1">
      <alignment horizontal="center" vertical="center" textRotation="255" wrapText="1"/>
    </xf>
    <xf numFmtId="0" fontId="2" fillId="10" borderId="0" xfId="0" applyFont="1" applyFill="1" applyBorder="1" applyAlignment="1">
      <alignment horizontal="center" vertical="center" textRotation="255" wrapText="1"/>
    </xf>
    <xf numFmtId="0" fontId="90" fillId="10" borderId="232" xfId="0" applyFont="1" applyFill="1" applyBorder="1" applyAlignment="1">
      <alignment horizontal="left" vertical="top" wrapText="1"/>
    </xf>
    <xf numFmtId="0" fontId="90" fillId="10" borderId="233" xfId="0" applyFont="1" applyFill="1" applyBorder="1" applyAlignment="1">
      <alignment horizontal="left" vertical="top" wrapText="1"/>
    </xf>
    <xf numFmtId="0" fontId="90" fillId="10" borderId="234" xfId="0" applyFont="1" applyFill="1" applyBorder="1" applyAlignment="1">
      <alignment horizontal="left" vertical="top" wrapText="1"/>
    </xf>
    <xf numFmtId="0" fontId="90" fillId="10" borderId="239" xfId="0" applyFont="1" applyFill="1" applyBorder="1" applyAlignment="1">
      <alignment horizontal="left" vertical="top" wrapText="1"/>
    </xf>
    <xf numFmtId="0" fontId="0" fillId="9" borderId="0" xfId="0" applyFill="1" applyBorder="1" applyAlignment="1">
      <alignment horizontal="center"/>
    </xf>
    <xf numFmtId="0" fontId="0" fillId="9" borderId="258" xfId="0" applyFill="1" applyBorder="1" applyAlignment="1">
      <alignment horizontal="center"/>
    </xf>
    <xf numFmtId="186" fontId="0" fillId="9" borderId="280" xfId="0" applyNumberFormat="1" applyFill="1" applyBorder="1" applyAlignment="1">
      <alignment horizontal="right" shrinkToFit="1"/>
    </xf>
    <xf numFmtId="186" fontId="0" fillId="9" borderId="281" xfId="0" applyNumberFormat="1" applyFill="1" applyBorder="1" applyAlignment="1">
      <alignment horizontal="right" shrinkToFit="1"/>
    </xf>
    <xf numFmtId="0" fontId="0" fillId="9" borderId="281" xfId="0" applyFill="1" applyBorder="1" applyAlignment="1">
      <alignment horizontal="center"/>
    </xf>
    <xf numFmtId="0" fontId="0" fillId="9" borderId="282" xfId="0" applyFill="1" applyBorder="1" applyAlignment="1">
      <alignment horizontal="center"/>
    </xf>
    <xf numFmtId="0" fontId="2" fillId="10" borderId="281" xfId="0" applyFont="1" applyFill="1" applyBorder="1" applyAlignment="1">
      <alignment horizontal="left" vertical="top" wrapText="1"/>
    </xf>
    <xf numFmtId="0" fontId="2" fillId="10" borderId="281" xfId="0" applyFont="1" applyFill="1" applyBorder="1" applyAlignment="1">
      <alignment horizontal="left" vertical="top"/>
    </xf>
    <xf numFmtId="0" fontId="2" fillId="10" borderId="282" xfId="0" applyFont="1" applyFill="1" applyBorder="1" applyAlignment="1">
      <alignment horizontal="left" vertical="top"/>
    </xf>
    <xf numFmtId="0" fontId="2" fillId="10" borderId="0" xfId="0" applyFont="1" applyFill="1" applyBorder="1" applyAlignment="1">
      <alignment horizontal="left" vertical="top"/>
    </xf>
    <xf numFmtId="0" fontId="2" fillId="10" borderId="298" xfId="0" applyFont="1" applyFill="1" applyBorder="1" applyAlignment="1">
      <alignment horizontal="left" vertical="top"/>
    </xf>
    <xf numFmtId="0" fontId="2" fillId="10" borderId="285" xfId="0" applyFont="1" applyFill="1" applyBorder="1" applyAlignment="1">
      <alignment horizontal="left" vertical="top"/>
    </xf>
    <xf numFmtId="0" fontId="2" fillId="10" borderId="286" xfId="0" applyFont="1" applyFill="1" applyBorder="1" applyAlignment="1">
      <alignment horizontal="left" vertical="top"/>
    </xf>
    <xf numFmtId="186" fontId="0" fillId="9" borderId="269" xfId="0" applyNumberFormat="1" applyFill="1" applyBorder="1" applyAlignment="1">
      <alignment horizontal="right" shrinkToFit="1"/>
    </xf>
    <xf numFmtId="186" fontId="0" fillId="9" borderId="245" xfId="0" applyNumberFormat="1" applyFill="1" applyBorder="1" applyAlignment="1">
      <alignment horizontal="right" shrinkToFit="1"/>
    </xf>
    <xf numFmtId="186" fontId="0" fillId="9" borderId="296" xfId="0" applyNumberFormat="1" applyFill="1" applyBorder="1" applyAlignment="1">
      <alignment horizontal="right" shrinkToFit="1"/>
    </xf>
    <xf numFmtId="186" fontId="0" fillId="9" borderId="258" xfId="0" applyNumberFormat="1" applyFill="1" applyBorder="1" applyAlignment="1">
      <alignment horizontal="right" shrinkToFit="1"/>
    </xf>
    <xf numFmtId="0" fontId="0" fillId="10" borderId="229" xfId="0" applyFill="1" applyBorder="1" applyAlignment="1">
      <alignment horizontal="center"/>
    </xf>
    <xf numFmtId="0" fontId="0" fillId="10" borderId="230" xfId="0" applyFill="1" applyBorder="1" applyAlignment="1">
      <alignment horizontal="center"/>
    </xf>
    <xf numFmtId="0" fontId="0" fillId="10" borderId="231" xfId="0" applyFill="1" applyBorder="1" applyAlignment="1">
      <alignment horizontal="center"/>
    </xf>
    <xf numFmtId="49" fontId="0" fillId="11" borderId="301" xfId="0" applyNumberFormat="1" applyFill="1" applyBorder="1" applyAlignment="1" applyProtection="1">
      <alignment horizontal="center"/>
    </xf>
    <xf numFmtId="49" fontId="0" fillId="11" borderId="302" xfId="0" applyNumberFormat="1" applyFill="1" applyBorder="1" applyAlignment="1" applyProtection="1">
      <alignment horizontal="center"/>
    </xf>
    <xf numFmtId="49" fontId="0" fillId="11" borderId="303" xfId="0" applyNumberFormat="1" applyFill="1" applyBorder="1" applyAlignment="1" applyProtection="1">
      <alignment horizontal="center"/>
    </xf>
    <xf numFmtId="0" fontId="94" fillId="10" borderId="230" xfId="0" applyNumberFormat="1" applyFont="1" applyFill="1" applyBorder="1" applyAlignment="1">
      <alignment horizontal="center"/>
    </xf>
    <xf numFmtId="0" fontId="0" fillId="10" borderId="226" xfId="0" applyFill="1" applyBorder="1" applyAlignment="1">
      <alignment horizontal="center"/>
    </xf>
    <xf numFmtId="0" fontId="0" fillId="10" borderId="227" xfId="0" applyFill="1" applyBorder="1" applyAlignment="1">
      <alignment horizontal="center"/>
    </xf>
    <xf numFmtId="0" fontId="0" fillId="10" borderId="228" xfId="0" applyFill="1" applyBorder="1" applyAlignment="1">
      <alignment horizontal="center"/>
    </xf>
    <xf numFmtId="0" fontId="0" fillId="10" borderId="0" xfId="0" applyFill="1" applyAlignment="1">
      <alignment horizontal="center"/>
    </xf>
    <xf numFmtId="0" fontId="94" fillId="10" borderId="229" xfId="0" applyNumberFormat="1" applyFont="1" applyFill="1" applyBorder="1" applyAlignment="1">
      <alignment horizontal="center"/>
    </xf>
    <xf numFmtId="0" fontId="0" fillId="9" borderId="263" xfId="0" applyFill="1" applyBorder="1" applyAlignment="1">
      <alignment horizontal="center"/>
    </xf>
    <xf numFmtId="0" fontId="0" fillId="9" borderId="255" xfId="0" applyFont="1" applyFill="1" applyBorder="1" applyAlignment="1">
      <alignment horizontal="center" vertical="center"/>
    </xf>
    <xf numFmtId="0" fontId="0" fillId="9" borderId="258" xfId="0" applyFont="1" applyFill="1" applyBorder="1" applyAlignment="1">
      <alignment horizontal="center" vertical="center"/>
    </xf>
    <xf numFmtId="176" fontId="0" fillId="9" borderId="241" xfId="0" applyNumberFormat="1" applyFont="1" applyFill="1" applyBorder="1" applyAlignment="1">
      <alignment horizontal="center" vertical="center"/>
    </xf>
    <xf numFmtId="176" fontId="0" fillId="9" borderId="0" xfId="0" applyNumberFormat="1" applyFont="1" applyFill="1" applyBorder="1" applyAlignment="1">
      <alignment horizontal="center" vertical="center"/>
    </xf>
    <xf numFmtId="176" fontId="0" fillId="9" borderId="256" xfId="0" applyNumberFormat="1" applyFont="1" applyFill="1" applyBorder="1" applyAlignment="1">
      <alignment horizontal="center" vertical="center"/>
    </xf>
    <xf numFmtId="0" fontId="0" fillId="9" borderId="289" xfId="0" applyFont="1" applyFill="1" applyBorder="1" applyAlignment="1">
      <alignment horizontal="center" vertical="center"/>
    </xf>
    <xf numFmtId="0" fontId="0" fillId="9" borderId="240" xfId="0" applyFont="1" applyFill="1" applyBorder="1" applyAlignment="1">
      <alignment horizontal="center" vertical="center"/>
    </xf>
    <xf numFmtId="0" fontId="0" fillId="9" borderId="290" xfId="0" applyFont="1" applyFill="1" applyBorder="1" applyAlignment="1">
      <alignment horizontal="center" vertical="center"/>
    </xf>
    <xf numFmtId="0" fontId="90" fillId="10" borderId="236" xfId="0" applyFont="1" applyFill="1" applyBorder="1" applyAlignment="1">
      <alignment horizontal="center" vertical="center"/>
    </xf>
    <xf numFmtId="0" fontId="90" fillId="10" borderId="236" xfId="0" applyFont="1" applyFill="1" applyBorder="1" applyAlignment="1">
      <alignment horizontal="distributed" vertical="center"/>
    </xf>
    <xf numFmtId="0" fontId="90" fillId="10" borderId="291" xfId="0" applyFont="1" applyFill="1" applyBorder="1" applyAlignment="1">
      <alignment horizontal="distributed" vertical="center"/>
    </xf>
    <xf numFmtId="0" fontId="90" fillId="10" borderId="242" xfId="0" applyFont="1" applyFill="1" applyBorder="1" applyAlignment="1">
      <alignment horizontal="distributed" vertical="center"/>
    </xf>
    <xf numFmtId="38" fontId="90" fillId="10" borderId="236" xfId="0" applyNumberFormat="1" applyFont="1" applyFill="1" applyBorder="1" applyAlignment="1">
      <alignment horizontal="center" vertical="center"/>
    </xf>
    <xf numFmtId="0" fontId="20" fillId="10" borderId="232" xfId="0" applyFont="1" applyFill="1" applyBorder="1" applyAlignment="1">
      <alignment horizontal="center" vertical="center" textRotation="255" wrapText="1"/>
    </xf>
    <xf numFmtId="0" fontId="20" fillId="10" borderId="233" xfId="0" applyFont="1" applyFill="1" applyBorder="1" applyAlignment="1">
      <alignment horizontal="center" vertical="center" textRotation="255"/>
    </xf>
    <xf numFmtId="0" fontId="20" fillId="10" borderId="234" xfId="0" applyFont="1" applyFill="1" applyBorder="1" applyAlignment="1">
      <alignment horizontal="center" vertical="center" textRotation="255"/>
    </xf>
    <xf numFmtId="0" fontId="20" fillId="10" borderId="238" xfId="0" applyFont="1" applyFill="1" applyBorder="1" applyAlignment="1">
      <alignment horizontal="center" vertical="center" textRotation="255"/>
    </xf>
    <xf numFmtId="0" fontId="20" fillId="10" borderId="0" xfId="0" applyFont="1" applyFill="1" applyBorder="1" applyAlignment="1">
      <alignment horizontal="center" vertical="center" textRotation="255"/>
    </xf>
    <xf numFmtId="0" fontId="20" fillId="10" borderId="239" xfId="0" applyFont="1" applyFill="1" applyBorder="1" applyAlignment="1">
      <alignment horizontal="center" vertical="center" textRotation="255"/>
    </xf>
    <xf numFmtId="0" fontId="20" fillId="10" borderId="261" xfId="0" applyFont="1" applyFill="1" applyBorder="1" applyAlignment="1">
      <alignment horizontal="center" vertical="center" textRotation="255"/>
    </xf>
    <xf numFmtId="0" fontId="20" fillId="10" borderId="255" xfId="0" applyFont="1" applyFill="1" applyBorder="1" applyAlignment="1">
      <alignment horizontal="center" vertical="center" textRotation="255"/>
    </xf>
    <xf numFmtId="0" fontId="0" fillId="10" borderId="232" xfId="0" applyFill="1" applyBorder="1" applyAlignment="1">
      <alignment horizontal="center" vertical="center"/>
    </xf>
    <xf numFmtId="0" fontId="0" fillId="10" borderId="233" xfId="0" applyFill="1" applyBorder="1" applyAlignment="1">
      <alignment horizontal="center" vertical="center"/>
    </xf>
    <xf numFmtId="0" fontId="0" fillId="10" borderId="234" xfId="0" applyFill="1" applyBorder="1" applyAlignment="1">
      <alignment horizontal="center" vertical="center"/>
    </xf>
    <xf numFmtId="0" fontId="0" fillId="10" borderId="261" xfId="0" applyFill="1" applyBorder="1" applyAlignment="1">
      <alignment horizontal="center" vertical="center"/>
    </xf>
    <xf numFmtId="0" fontId="0" fillId="10" borderId="255" xfId="0" applyFill="1" applyBorder="1" applyAlignment="1">
      <alignment horizontal="center" vertical="center"/>
    </xf>
    <xf numFmtId="0" fontId="0" fillId="10" borderId="262" xfId="0" applyFill="1" applyBorder="1" applyAlignment="1">
      <alignment horizontal="center" vertical="center"/>
    </xf>
    <xf numFmtId="0" fontId="0" fillId="10" borderId="265" xfId="0" applyFont="1" applyFill="1" applyBorder="1" applyAlignment="1">
      <alignment horizontal="center" vertical="center"/>
    </xf>
    <xf numFmtId="0" fontId="0" fillId="10" borderId="0" xfId="0" applyFont="1" applyFill="1" applyBorder="1" applyAlignment="1">
      <alignment horizontal="center" vertical="center"/>
    </xf>
    <xf numFmtId="0" fontId="0" fillId="10" borderId="254" xfId="0" applyFont="1" applyFill="1" applyBorder="1" applyAlignment="1">
      <alignment horizontal="center" vertical="center"/>
    </xf>
    <xf numFmtId="0" fontId="0" fillId="10" borderId="255" xfId="0" applyFont="1" applyFill="1" applyBorder="1" applyAlignment="1">
      <alignment horizontal="center" vertical="center"/>
    </xf>
    <xf numFmtId="191" fontId="0" fillId="9" borderId="241" xfId="0" applyNumberFormat="1" applyFill="1" applyBorder="1" applyAlignment="1">
      <alignment horizontal="center"/>
    </xf>
    <xf numFmtId="191" fontId="0" fillId="9" borderId="0" xfId="0" applyNumberFormat="1" applyFill="1" applyBorder="1" applyAlignment="1">
      <alignment horizontal="center"/>
    </xf>
    <xf numFmtId="191" fontId="0" fillId="9" borderId="256" xfId="0" applyNumberFormat="1" applyFill="1" applyBorder="1" applyAlignment="1">
      <alignment horizontal="center"/>
    </xf>
    <xf numFmtId="0" fontId="0" fillId="10" borderId="240" xfId="0" applyFill="1" applyBorder="1" applyAlignment="1">
      <alignment horizontal="center" vertical="center"/>
    </xf>
    <xf numFmtId="191" fontId="0" fillId="9" borderId="293" xfId="0" applyNumberFormat="1" applyFill="1" applyBorder="1" applyAlignment="1">
      <alignment horizontal="center"/>
    </xf>
    <xf numFmtId="191" fontId="0" fillId="9" borderId="255" xfId="0" applyNumberFormat="1" applyFill="1" applyBorder="1" applyAlignment="1">
      <alignment horizontal="center"/>
    </xf>
    <xf numFmtId="191" fontId="0" fillId="9" borderId="294" xfId="0" applyNumberFormat="1" applyFill="1" applyBorder="1" applyAlignment="1">
      <alignment horizontal="center"/>
    </xf>
    <xf numFmtId="176" fontId="0" fillId="9" borderId="241" xfId="0" applyNumberFormat="1" applyFill="1" applyBorder="1" applyAlignment="1">
      <alignment horizontal="center"/>
    </xf>
    <xf numFmtId="176" fontId="0" fillId="9" borderId="0" xfId="0" applyNumberFormat="1" applyFill="1" applyBorder="1" applyAlignment="1">
      <alignment horizontal="center"/>
    </xf>
    <xf numFmtId="176" fontId="0" fillId="9" borderId="256" xfId="0" applyNumberFormat="1" applyFill="1" applyBorder="1" applyAlignment="1">
      <alignment horizontal="center"/>
    </xf>
    <xf numFmtId="0" fontId="92" fillId="10" borderId="0" xfId="0" applyFont="1" applyFill="1" applyAlignment="1">
      <alignment horizontal="center" vertical="top" textRotation="255"/>
    </xf>
    <xf numFmtId="0" fontId="3" fillId="9" borderId="224" xfId="0" applyFont="1" applyFill="1" applyBorder="1" applyAlignment="1">
      <alignment horizontal="center" vertical="center"/>
    </xf>
    <xf numFmtId="0" fontId="3" fillId="9" borderId="223" xfId="0" applyFont="1" applyFill="1" applyBorder="1" applyAlignment="1">
      <alignment horizontal="center" vertical="center"/>
    </xf>
    <xf numFmtId="0" fontId="20" fillId="10" borderId="232" xfId="0" applyFont="1" applyFill="1" applyBorder="1" applyAlignment="1">
      <alignment horizontal="center" vertical="center" textRotation="255"/>
    </xf>
    <xf numFmtId="0" fontId="0" fillId="10" borderId="248" xfId="0" applyFont="1" applyFill="1" applyBorder="1" applyAlignment="1">
      <alignment horizontal="center" vertical="center" wrapText="1"/>
    </xf>
    <xf numFmtId="0" fontId="0" fillId="10" borderId="242" xfId="0" applyFont="1" applyFill="1" applyBorder="1" applyAlignment="1">
      <alignment horizontal="center" vertical="center" wrapText="1"/>
    </xf>
    <xf numFmtId="0" fontId="0" fillId="10" borderId="354" xfId="0" applyFont="1" applyFill="1" applyBorder="1" applyAlignment="1">
      <alignment horizontal="center" vertical="center" wrapText="1"/>
    </xf>
    <xf numFmtId="0" fontId="0" fillId="10" borderId="265" xfId="0" applyFont="1" applyFill="1" applyBorder="1" applyAlignment="1">
      <alignment horizontal="center" vertical="center" wrapText="1"/>
    </xf>
    <xf numFmtId="0" fontId="0" fillId="10" borderId="0" xfId="0" applyFont="1" applyFill="1" applyBorder="1" applyAlignment="1">
      <alignment horizontal="center" vertical="center" wrapText="1"/>
    </xf>
    <xf numFmtId="0" fontId="0" fillId="10" borderId="256" xfId="0" applyFont="1" applyFill="1" applyBorder="1" applyAlignment="1">
      <alignment horizontal="center" vertical="center" wrapText="1"/>
    </xf>
    <xf numFmtId="0" fontId="0" fillId="10" borderId="355" xfId="0" applyFont="1" applyFill="1" applyBorder="1" applyAlignment="1">
      <alignment horizontal="center" vertical="center" wrapText="1"/>
    </xf>
    <xf numFmtId="0" fontId="0" fillId="10" borderId="285" xfId="0" applyFont="1" applyFill="1" applyBorder="1" applyAlignment="1">
      <alignment horizontal="center" vertical="center" wrapText="1"/>
    </xf>
    <xf numFmtId="0" fontId="0" fillId="10" borderId="356" xfId="0" applyFont="1" applyFill="1" applyBorder="1" applyAlignment="1">
      <alignment horizontal="center" vertical="center" wrapText="1"/>
    </xf>
    <xf numFmtId="0" fontId="3" fillId="9" borderId="225" xfId="0" applyFont="1" applyFill="1" applyBorder="1" applyAlignment="1">
      <alignment horizontal="center" vertical="center"/>
    </xf>
    <xf numFmtId="0" fontId="0" fillId="10" borderId="20" xfId="0" applyFill="1" applyBorder="1" applyAlignment="1">
      <alignment horizontal="center"/>
    </xf>
    <xf numFmtId="0" fontId="0" fillId="10" borderId="213" xfId="0" applyFill="1" applyBorder="1" applyAlignment="1">
      <alignment horizontal="center"/>
    </xf>
    <xf numFmtId="0" fontId="0" fillId="10" borderId="23" xfId="0" applyFill="1" applyBorder="1" applyAlignment="1">
      <alignment horizontal="center"/>
    </xf>
    <xf numFmtId="0" fontId="95" fillId="10" borderId="223" xfId="0" applyFont="1" applyFill="1" applyBorder="1" applyAlignment="1">
      <alignment horizontal="center" vertical="center"/>
    </xf>
    <xf numFmtId="0" fontId="95" fillId="10" borderId="0" xfId="0" applyFont="1" applyFill="1" applyBorder="1" applyAlignment="1">
      <alignment horizontal="center" vertical="center"/>
    </xf>
    <xf numFmtId="0" fontId="90" fillId="10" borderId="59" xfId="0" applyFont="1" applyFill="1" applyBorder="1" applyAlignment="1">
      <alignment horizontal="center"/>
    </xf>
    <xf numFmtId="0" fontId="90" fillId="10" borderId="0" xfId="0" applyFont="1" applyFill="1" applyAlignment="1">
      <alignment horizontal="center"/>
    </xf>
    <xf numFmtId="0" fontId="3" fillId="9" borderId="226" xfId="0" applyFont="1" applyFill="1" applyBorder="1" applyAlignment="1">
      <alignment horizontal="center" vertical="center"/>
    </xf>
    <xf numFmtId="0" fontId="3" fillId="9" borderId="227" xfId="0" applyFont="1" applyFill="1" applyBorder="1" applyAlignment="1">
      <alignment horizontal="center" vertical="center"/>
    </xf>
    <xf numFmtId="0" fontId="3" fillId="9" borderId="228" xfId="0" applyFont="1" applyFill="1" applyBorder="1" applyAlignment="1">
      <alignment horizontal="center" vertical="center"/>
    </xf>
    <xf numFmtId="0" fontId="90" fillId="10" borderId="61" xfId="0" applyFont="1" applyFill="1" applyBorder="1" applyAlignment="1">
      <alignment horizontal="right"/>
    </xf>
    <xf numFmtId="0" fontId="5" fillId="10" borderId="20" xfId="0" applyFont="1" applyFill="1" applyBorder="1" applyAlignment="1">
      <alignment horizontal="center" vertical="center"/>
    </xf>
    <xf numFmtId="0" fontId="5" fillId="10" borderId="213" xfId="0" applyFont="1" applyFill="1" applyBorder="1" applyAlignment="1">
      <alignment horizontal="center" vertical="center"/>
    </xf>
    <xf numFmtId="0" fontId="5" fillId="10" borderId="23" xfId="0" applyFont="1" applyFill="1" applyBorder="1" applyAlignment="1">
      <alignment horizontal="center" vertical="center"/>
    </xf>
    <xf numFmtId="0" fontId="93" fillId="10" borderId="20" xfId="0" applyFont="1" applyFill="1" applyBorder="1" applyAlignment="1">
      <alignment horizontal="left" vertical="center"/>
    </xf>
    <xf numFmtId="0" fontId="93" fillId="10" borderId="213" xfId="0" applyFont="1" applyFill="1" applyBorder="1" applyAlignment="1">
      <alignment horizontal="left" vertical="center"/>
    </xf>
    <xf numFmtId="0" fontId="93" fillId="10" borderId="23" xfId="0" applyFont="1" applyFill="1" applyBorder="1" applyAlignment="1">
      <alignment horizontal="left" vertical="center"/>
    </xf>
    <xf numFmtId="38" fontId="91" fillId="9" borderId="217" xfId="0" applyNumberFormat="1" applyFont="1" applyFill="1" applyBorder="1" applyAlignment="1">
      <alignment horizontal="center" vertical="center"/>
    </xf>
    <xf numFmtId="0" fontId="91" fillId="9" borderId="218" xfId="0" applyFont="1" applyFill="1" applyBorder="1" applyAlignment="1">
      <alignment horizontal="center" vertical="center"/>
    </xf>
    <xf numFmtId="38" fontId="91" fillId="9" borderId="218" xfId="0" applyNumberFormat="1" applyFont="1" applyFill="1" applyBorder="1" applyAlignment="1">
      <alignment horizontal="center" vertical="center"/>
    </xf>
    <xf numFmtId="0" fontId="91" fillId="9" borderId="219" xfId="0" applyFont="1" applyFill="1" applyBorder="1" applyAlignment="1">
      <alignment horizontal="center" vertical="center"/>
    </xf>
    <xf numFmtId="38" fontId="94" fillId="9" borderId="217" xfId="0" applyNumberFormat="1" applyFont="1" applyFill="1" applyBorder="1" applyAlignment="1">
      <alignment horizontal="center" vertical="center"/>
    </xf>
    <xf numFmtId="0" fontId="94" fillId="9" borderId="218" xfId="0" applyFont="1" applyFill="1" applyBorder="1" applyAlignment="1">
      <alignment horizontal="center" vertical="center"/>
    </xf>
    <xf numFmtId="38" fontId="94" fillId="9" borderId="218" xfId="0" applyNumberFormat="1" applyFont="1" applyFill="1" applyBorder="1" applyAlignment="1">
      <alignment horizontal="center" vertical="center"/>
    </xf>
    <xf numFmtId="0" fontId="5" fillId="10" borderId="20" xfId="0" applyFont="1" applyFill="1" applyBorder="1" applyAlignment="1">
      <alignment horizontal="center" vertical="center" shrinkToFit="1"/>
    </xf>
    <xf numFmtId="0" fontId="5" fillId="10" borderId="213" xfId="0" applyFont="1" applyFill="1" applyBorder="1" applyAlignment="1">
      <alignment horizontal="center" vertical="center" shrinkToFit="1"/>
    </xf>
    <xf numFmtId="0" fontId="5" fillId="10" borderId="23" xfId="0" applyFont="1" applyFill="1" applyBorder="1" applyAlignment="1">
      <alignment horizontal="center" vertical="center" shrinkToFit="1"/>
    </xf>
    <xf numFmtId="0" fontId="5" fillId="10" borderId="20" xfId="0" applyFont="1" applyFill="1" applyBorder="1" applyAlignment="1">
      <alignment horizontal="center" vertical="center" justifyLastLine="1"/>
    </xf>
    <xf numFmtId="0" fontId="5" fillId="10" borderId="213" xfId="0" applyFont="1" applyFill="1" applyBorder="1" applyAlignment="1">
      <alignment horizontal="center" vertical="center" justifyLastLine="1"/>
    </xf>
    <xf numFmtId="0" fontId="5" fillId="10" borderId="23" xfId="0" applyFont="1" applyFill="1" applyBorder="1" applyAlignment="1">
      <alignment horizontal="center" vertical="center" justifyLastLine="1"/>
    </xf>
    <xf numFmtId="0" fontId="93" fillId="0" borderId="214" xfId="0" applyFont="1" applyBorder="1" applyAlignment="1">
      <alignment horizontal="center" vertical="center" wrapText="1"/>
    </xf>
    <xf numFmtId="0" fontId="93" fillId="0" borderId="215" xfId="0" applyFont="1" applyBorder="1" applyAlignment="1">
      <alignment horizontal="center" vertical="center" wrapText="1"/>
    </xf>
    <xf numFmtId="0" fontId="93" fillId="0" borderId="216" xfId="0" applyFont="1" applyBorder="1" applyAlignment="1">
      <alignment horizontal="center" vertical="center" wrapText="1"/>
    </xf>
    <xf numFmtId="0" fontId="93" fillId="0" borderId="220" xfId="0" applyFont="1" applyBorder="1" applyAlignment="1">
      <alignment horizontal="center" vertical="center" wrapText="1"/>
    </xf>
    <xf numFmtId="0" fontId="93" fillId="0" borderId="221" xfId="0" applyFont="1" applyBorder="1" applyAlignment="1">
      <alignment horizontal="center" vertical="center" wrapText="1"/>
    </xf>
    <xf numFmtId="0" fontId="93" fillId="0" borderId="222" xfId="0" applyFont="1" applyBorder="1" applyAlignment="1">
      <alignment horizontal="center" vertical="center" wrapText="1"/>
    </xf>
    <xf numFmtId="0" fontId="20" fillId="10" borderId="217" xfId="0" applyFont="1" applyFill="1" applyBorder="1" applyAlignment="1">
      <alignment horizontal="center" vertical="center"/>
    </xf>
    <xf numFmtId="0" fontId="20" fillId="10" borderId="218" xfId="0" applyFont="1" applyFill="1" applyBorder="1" applyAlignment="1">
      <alignment horizontal="center" vertical="center"/>
    </xf>
    <xf numFmtId="0" fontId="20" fillId="10" borderId="219" xfId="0" applyFont="1" applyFill="1" applyBorder="1" applyAlignment="1">
      <alignment horizontal="center" vertical="center"/>
    </xf>
    <xf numFmtId="0" fontId="0" fillId="10" borderId="217" xfId="0" applyFill="1" applyBorder="1" applyAlignment="1">
      <alignment horizontal="center" vertical="center"/>
    </xf>
    <xf numFmtId="0" fontId="0" fillId="10" borderId="218" xfId="0" applyFill="1" applyBorder="1" applyAlignment="1">
      <alignment horizontal="center" vertical="center"/>
    </xf>
    <xf numFmtId="0" fontId="0" fillId="10" borderId="219" xfId="0" applyFill="1" applyBorder="1" applyAlignment="1">
      <alignment horizontal="center" vertical="center"/>
    </xf>
    <xf numFmtId="0" fontId="93" fillId="10" borderId="20" xfId="0" applyFont="1" applyFill="1" applyBorder="1" applyAlignment="1">
      <alignment horizontal="center" vertical="center"/>
    </xf>
    <xf numFmtId="0" fontId="93" fillId="10" borderId="213" xfId="0" applyFont="1" applyFill="1" applyBorder="1" applyAlignment="1">
      <alignment horizontal="center" vertical="center"/>
    </xf>
    <xf numFmtId="0" fontId="93" fillId="10" borderId="23" xfId="0" applyFont="1" applyFill="1" applyBorder="1" applyAlignment="1">
      <alignment horizontal="center" vertical="center"/>
    </xf>
    <xf numFmtId="0" fontId="91" fillId="10" borderId="213" xfId="0" applyFont="1" applyFill="1" applyBorder="1" applyAlignment="1">
      <alignment horizontal="center" vertical="center"/>
    </xf>
    <xf numFmtId="0" fontId="91" fillId="10" borderId="20" xfId="0" applyFont="1" applyFill="1" applyBorder="1" applyAlignment="1">
      <alignment horizontal="center" vertical="center"/>
    </xf>
    <xf numFmtId="0" fontId="91" fillId="10" borderId="23" xfId="0" applyFont="1" applyFill="1" applyBorder="1" applyAlignment="1">
      <alignment horizontal="center" vertical="center"/>
    </xf>
    <xf numFmtId="0" fontId="94" fillId="9" borderId="219" xfId="0" applyFont="1" applyFill="1" applyBorder="1" applyAlignment="1">
      <alignment horizontal="center" vertical="center"/>
    </xf>
    <xf numFmtId="0" fontId="0" fillId="9" borderId="217" xfId="0" applyFill="1" applyBorder="1" applyAlignment="1">
      <alignment horizontal="center" vertical="center"/>
    </xf>
    <xf numFmtId="0" fontId="0" fillId="9" borderId="218" xfId="0" applyFill="1" applyBorder="1" applyAlignment="1">
      <alignment horizontal="center" vertical="center"/>
    </xf>
    <xf numFmtId="0" fontId="89" fillId="10" borderId="57" xfId="0" applyFont="1" applyFill="1" applyBorder="1" applyAlignment="1">
      <alignment horizontal="center" vertical="center"/>
    </xf>
    <xf numFmtId="0" fontId="89" fillId="10" borderId="58" xfId="0" applyFont="1" applyFill="1" applyBorder="1" applyAlignment="1">
      <alignment horizontal="center" vertical="center"/>
    </xf>
    <xf numFmtId="0" fontId="89" fillId="10" borderId="25" xfId="0" applyFont="1" applyFill="1" applyBorder="1" applyAlignment="1">
      <alignment horizontal="center" vertical="center"/>
    </xf>
    <xf numFmtId="0" fontId="89" fillId="10" borderId="59" xfId="0" applyFont="1" applyFill="1" applyBorder="1" applyAlignment="1">
      <alignment horizontal="center" vertical="center"/>
    </xf>
    <xf numFmtId="0" fontId="89" fillId="10" borderId="0" xfId="0" applyFont="1" applyFill="1" applyBorder="1" applyAlignment="1">
      <alignment horizontal="center" vertical="center"/>
    </xf>
    <xf numFmtId="0" fontId="89" fillId="10" borderId="60" xfId="0" applyFont="1" applyFill="1" applyBorder="1" applyAlignment="1">
      <alignment horizontal="center" vertical="center"/>
    </xf>
    <xf numFmtId="0" fontId="4" fillId="10" borderId="0" xfId="0" applyFont="1" applyFill="1" applyBorder="1" applyAlignment="1">
      <alignment horizontal="center" vertical="center"/>
    </xf>
    <xf numFmtId="0" fontId="15" fillId="10" borderId="0" xfId="0" applyFont="1" applyFill="1" applyAlignment="1">
      <alignment horizontal="left" vertical="center"/>
    </xf>
    <xf numFmtId="0" fontId="90" fillId="10" borderId="24" xfId="0" applyFont="1" applyFill="1" applyBorder="1" applyAlignment="1">
      <alignment horizontal="center" vertical="top"/>
    </xf>
    <xf numFmtId="0" fontId="90" fillId="10" borderId="61" xfId="0" applyFont="1" applyFill="1" applyBorder="1" applyAlignment="1">
      <alignment horizontal="center" vertical="top"/>
    </xf>
    <xf numFmtId="0" fontId="90" fillId="10" borderId="62" xfId="0" applyFont="1" applyFill="1" applyBorder="1" applyAlignment="1">
      <alignment horizontal="center" vertical="top"/>
    </xf>
    <xf numFmtId="0" fontId="3" fillId="10" borderId="20" xfId="0" applyFont="1" applyFill="1" applyBorder="1" applyAlignment="1">
      <alignment horizontal="center" vertical="center"/>
    </xf>
    <xf numFmtId="0" fontId="3" fillId="10" borderId="213" xfId="0" applyFont="1" applyFill="1" applyBorder="1" applyAlignment="1">
      <alignment horizontal="center" vertical="center"/>
    </xf>
    <xf numFmtId="0" fontId="3" fillId="10" borderId="23" xfId="0" applyFont="1" applyFill="1" applyBorder="1" applyAlignment="1">
      <alignment horizontal="center" vertical="center"/>
    </xf>
    <xf numFmtId="0" fontId="19" fillId="3" borderId="22" xfId="0" applyFont="1" applyFill="1" applyBorder="1" applyAlignment="1" applyProtection="1">
      <alignment horizontal="center" vertical="center" textRotation="255" shrinkToFit="1"/>
    </xf>
    <xf numFmtId="0" fontId="19" fillId="3" borderId="163" xfId="0" applyFont="1" applyFill="1" applyBorder="1" applyAlignment="1" applyProtection="1">
      <alignment horizontal="center" vertical="center" textRotation="255" shrinkToFit="1"/>
    </xf>
    <xf numFmtId="0" fontId="19" fillId="3" borderId="21" xfId="0" applyFont="1" applyFill="1" applyBorder="1" applyAlignment="1" applyProtection="1">
      <alignment horizontal="center" vertical="center" textRotation="255" shrinkToFit="1"/>
    </xf>
    <xf numFmtId="0" fontId="19" fillId="3" borderId="19" xfId="0" applyFont="1" applyFill="1" applyBorder="1" applyAlignment="1" applyProtection="1">
      <alignment horizontal="center" vertical="center"/>
    </xf>
    <xf numFmtId="0" fontId="19" fillId="3" borderId="20" xfId="0" applyFont="1" applyFill="1" applyBorder="1" applyAlignment="1" applyProtection="1">
      <alignment horizontal="center" vertical="center"/>
    </xf>
    <xf numFmtId="0" fontId="19" fillId="3" borderId="57" xfId="0" applyFont="1" applyFill="1" applyBorder="1" applyAlignment="1" applyProtection="1">
      <alignment horizontal="center" vertical="center"/>
    </xf>
    <xf numFmtId="0" fontId="19" fillId="3" borderId="25" xfId="0" applyFont="1" applyFill="1" applyBorder="1" applyAlignment="1" applyProtection="1">
      <alignment horizontal="center" vertical="center"/>
    </xf>
    <xf numFmtId="0" fontId="19" fillId="3" borderId="24" xfId="0" applyFont="1" applyFill="1" applyBorder="1" applyAlignment="1" applyProtection="1">
      <alignment horizontal="center" vertical="center"/>
    </xf>
    <xf numFmtId="0" fontId="19" fillId="3" borderId="62" xfId="0" applyFont="1" applyFill="1" applyBorder="1" applyAlignment="1" applyProtection="1">
      <alignment horizontal="center" vertical="center"/>
    </xf>
    <xf numFmtId="0" fontId="24" fillId="3" borderId="19" xfId="0" applyFont="1" applyFill="1" applyBorder="1" applyAlignment="1" applyProtection="1">
      <alignment horizontal="center" vertical="center" textRotation="255" shrinkToFit="1"/>
    </xf>
    <xf numFmtId="0" fontId="19" fillId="3" borderId="19" xfId="0" applyFont="1" applyFill="1" applyBorder="1" applyAlignment="1" applyProtection="1">
      <alignment horizontal="center" vertical="center" textRotation="255" shrinkToFit="1"/>
    </xf>
    <xf numFmtId="0" fontId="19" fillId="3" borderId="19" xfId="0" applyFont="1" applyFill="1" applyBorder="1" applyAlignment="1" applyProtection="1">
      <alignment horizontal="center" vertical="center" shrinkToFit="1"/>
    </xf>
    <xf numFmtId="0" fontId="19" fillId="3" borderId="20" xfId="0" applyFont="1" applyFill="1" applyBorder="1" applyAlignment="1" applyProtection="1">
      <alignment horizontal="center" vertical="center" shrinkToFit="1"/>
    </xf>
    <xf numFmtId="0" fontId="19" fillId="3" borderId="57" xfId="0" applyFont="1" applyFill="1" applyBorder="1" applyAlignment="1" applyProtection="1">
      <alignment horizontal="center" vertical="center" shrinkToFit="1"/>
    </xf>
    <xf numFmtId="0" fontId="19" fillId="3" borderId="25" xfId="0" applyFont="1" applyFill="1" applyBorder="1" applyAlignment="1" applyProtection="1">
      <alignment horizontal="center" vertical="center" shrinkToFit="1"/>
    </xf>
    <xf numFmtId="0" fontId="19" fillId="3" borderId="59" xfId="0" applyFont="1" applyFill="1" applyBorder="1" applyAlignment="1" applyProtection="1">
      <alignment horizontal="center" vertical="center" shrinkToFit="1"/>
    </xf>
    <xf numFmtId="0" fontId="19" fillId="3" borderId="60" xfId="0" applyFont="1" applyFill="1" applyBorder="1" applyAlignment="1" applyProtection="1">
      <alignment horizontal="center" vertical="center" shrinkToFit="1"/>
    </xf>
    <xf numFmtId="0" fontId="19" fillId="3" borderId="24" xfId="0" applyFont="1" applyFill="1" applyBorder="1" applyAlignment="1" applyProtection="1">
      <alignment horizontal="center" vertical="center" shrinkToFit="1"/>
    </xf>
    <xf numFmtId="0" fontId="19" fillId="3" borderId="62" xfId="0" applyFont="1" applyFill="1" applyBorder="1" applyAlignment="1" applyProtection="1">
      <alignment horizontal="center" vertical="center" shrinkToFit="1"/>
    </xf>
    <xf numFmtId="0" fontId="19" fillId="3" borderId="343" xfId="0" applyFont="1" applyFill="1" applyBorder="1" applyAlignment="1" applyProtection="1">
      <alignment horizontal="center" vertical="center" shrinkToFit="1"/>
    </xf>
    <xf numFmtId="0" fontId="19" fillId="3" borderId="344" xfId="0" applyFont="1" applyFill="1" applyBorder="1" applyAlignment="1" applyProtection="1">
      <alignment horizontal="center" vertical="center" shrinkToFit="1"/>
    </xf>
    <xf numFmtId="0" fontId="20" fillId="3" borderId="57" xfId="0" applyFont="1" applyFill="1" applyBorder="1" applyAlignment="1" applyProtection="1">
      <alignment horizontal="center" vertical="center"/>
    </xf>
    <xf numFmtId="0" fontId="20" fillId="3" borderId="58" xfId="0" applyFont="1" applyFill="1" applyBorder="1" applyAlignment="1" applyProtection="1">
      <alignment horizontal="center" vertical="center"/>
    </xf>
    <xf numFmtId="0" fontId="20" fillId="3" borderId="25" xfId="0" applyFont="1" applyFill="1" applyBorder="1" applyAlignment="1" applyProtection="1">
      <alignment horizontal="center" vertical="center"/>
    </xf>
    <xf numFmtId="0" fontId="20" fillId="3" borderId="24" xfId="0" applyFont="1" applyFill="1" applyBorder="1" applyAlignment="1" applyProtection="1">
      <alignment horizontal="center" vertical="center"/>
    </xf>
    <xf numFmtId="0" fontId="20" fillId="3" borderId="61" xfId="0" applyFont="1" applyFill="1" applyBorder="1" applyAlignment="1" applyProtection="1">
      <alignment horizontal="center" vertical="center"/>
    </xf>
    <xf numFmtId="0" fontId="20" fillId="3" borderId="62" xfId="0" applyFont="1" applyFill="1" applyBorder="1" applyAlignment="1" applyProtection="1">
      <alignment horizontal="center" vertical="center"/>
    </xf>
    <xf numFmtId="0" fontId="23" fillId="3" borderId="57" xfId="0" applyFont="1" applyFill="1" applyBorder="1" applyAlignment="1" applyProtection="1">
      <alignment horizontal="center" vertical="center" textRotation="255" shrinkToFit="1"/>
    </xf>
    <xf numFmtId="0" fontId="22" fillId="3" borderId="59" xfId="0" applyFont="1" applyFill="1" applyBorder="1" applyAlignment="1" applyProtection="1">
      <alignment horizontal="center" vertical="center" textRotation="255" shrinkToFit="1"/>
    </xf>
    <xf numFmtId="0" fontId="22" fillId="3" borderId="24" xfId="0" applyFont="1" applyFill="1" applyBorder="1" applyAlignment="1" applyProtection="1">
      <alignment horizontal="center" vertical="center" textRotation="255" shrinkToFit="1"/>
    </xf>
    <xf numFmtId="0" fontId="5" fillId="0" borderId="20" xfId="0" applyFont="1" applyBorder="1" applyAlignment="1">
      <alignment horizontal="center" vertical="center" wrapText="1"/>
    </xf>
    <xf numFmtId="0" fontId="0" fillId="0" borderId="23" xfId="0" applyBorder="1" applyAlignment="1">
      <alignment horizontal="center" vertical="center" wrapText="1"/>
    </xf>
    <xf numFmtId="0" fontId="5" fillId="0" borderId="20" xfId="0" applyFont="1" applyBorder="1" applyAlignment="1">
      <alignment horizontal="center" vertical="center"/>
    </xf>
    <xf numFmtId="0" fontId="5" fillId="0" borderId="23" xfId="0" applyFont="1" applyBorder="1" applyAlignment="1">
      <alignment horizontal="center" vertical="center"/>
    </xf>
    <xf numFmtId="0" fontId="5" fillId="0" borderId="57" xfId="0" applyFont="1" applyBorder="1" applyAlignment="1">
      <alignment horizontal="center" vertical="center"/>
    </xf>
    <xf numFmtId="0" fontId="5" fillId="0" borderId="58" xfId="0" applyFont="1" applyBorder="1" applyAlignment="1">
      <alignment horizontal="center" vertical="center"/>
    </xf>
    <xf numFmtId="0" fontId="0" fillId="0" borderId="59" xfId="0" applyBorder="1" applyAlignment="1">
      <alignment horizontal="center" vertical="center"/>
    </xf>
    <xf numFmtId="0" fontId="0" fillId="0" borderId="0" xfId="0" applyBorder="1" applyAlignment="1">
      <alignment horizontal="center" vertical="center"/>
    </xf>
    <xf numFmtId="0" fontId="0" fillId="0" borderId="83" xfId="0" applyBorder="1" applyAlignment="1">
      <alignment horizontal="center" vertical="center"/>
    </xf>
    <xf numFmtId="0" fontId="0" fillId="0" borderId="97" xfId="0" applyBorder="1" applyAlignment="1">
      <alignment horizontal="center" vertical="center"/>
    </xf>
    <xf numFmtId="0" fontId="0" fillId="0" borderId="82" xfId="0" applyBorder="1" applyAlignment="1">
      <alignment horizontal="center" vertical="center"/>
    </xf>
    <xf numFmtId="0" fontId="0" fillId="0" borderId="83" xfId="0" applyBorder="1" applyAlignment="1">
      <alignment horizontal="right" vertical="center"/>
    </xf>
    <xf numFmtId="0" fontId="0" fillId="0" borderId="82" xfId="0" applyBorder="1" applyAlignment="1">
      <alignment horizontal="right" vertical="center"/>
    </xf>
    <xf numFmtId="0" fontId="0" fillId="0" borderId="87" xfId="0" applyBorder="1" applyAlignment="1">
      <alignment horizontal="center" vertical="center"/>
    </xf>
    <xf numFmtId="0" fontId="0" fillId="0" borderId="81" xfId="0" applyBorder="1" applyAlignment="1">
      <alignment horizontal="center" vertical="center"/>
    </xf>
    <xf numFmtId="0" fontId="63" fillId="0" borderId="91" xfId="2" applyFont="1" applyBorder="1" applyAlignment="1">
      <alignment horizontal="left" vertical="center"/>
    </xf>
    <xf numFmtId="0" fontId="63" fillId="0" borderId="83" xfId="2" applyFont="1" applyBorder="1" applyAlignment="1">
      <alignment horizontal="left" vertical="center"/>
    </xf>
    <xf numFmtId="0" fontId="63" fillId="0" borderId="89" xfId="2" applyFont="1" applyBorder="1" applyAlignment="1">
      <alignment horizontal="left" vertical="center"/>
    </xf>
    <xf numFmtId="0" fontId="63" fillId="0" borderId="59" xfId="2" applyFont="1" applyBorder="1" applyAlignment="1">
      <alignment horizontal="left" vertical="center"/>
    </xf>
    <xf numFmtId="0" fontId="63" fillId="0" borderId="0" xfId="2" applyFont="1" applyBorder="1" applyAlignment="1">
      <alignment horizontal="left" vertical="center"/>
    </xf>
    <xf numFmtId="0" fontId="63" fillId="0" borderId="92" xfId="2" applyFont="1" applyBorder="1" applyAlignment="1">
      <alignment horizontal="left" vertical="center"/>
    </xf>
    <xf numFmtId="0" fontId="63" fillId="0" borderId="87" xfId="2" applyFont="1" applyBorder="1" applyAlignment="1">
      <alignment horizontal="left" vertical="center"/>
    </xf>
    <xf numFmtId="0" fontId="63" fillId="0" borderId="93" xfId="2" applyFont="1" applyBorder="1" applyAlignment="1">
      <alignment horizontal="left" vertical="center"/>
    </xf>
    <xf numFmtId="0" fontId="63" fillId="0" borderId="60" xfId="2" applyFont="1" applyBorder="1" applyAlignment="1">
      <alignment horizontal="left" vertical="center"/>
    </xf>
    <xf numFmtId="0" fontId="63" fillId="0" borderId="0" xfId="2" applyFont="1" applyBorder="1" applyAlignment="1">
      <alignment horizontal="left" vertical="top" wrapText="1"/>
    </xf>
    <xf numFmtId="0" fontId="63" fillId="0" borderId="92" xfId="2" applyFont="1" applyBorder="1" applyAlignment="1">
      <alignment horizontal="left" vertical="top" wrapText="1"/>
    </xf>
    <xf numFmtId="0" fontId="63" fillId="0" borderId="60" xfId="2" applyFont="1" applyBorder="1" applyAlignment="1">
      <alignment horizontal="left" vertical="top" wrapText="1"/>
    </xf>
    <xf numFmtId="0" fontId="26" fillId="0" borderId="0" xfId="0" applyFont="1" applyFill="1" applyBorder="1" applyAlignment="1">
      <alignment vertical="center"/>
    </xf>
    <xf numFmtId="0" fontId="27" fillId="5" borderId="109" xfId="0" applyFont="1" applyFill="1" applyBorder="1" applyAlignment="1">
      <alignment horizontal="center" vertical="center"/>
    </xf>
    <xf numFmtId="0" fontId="27" fillId="5" borderId="110" xfId="0" applyFont="1" applyFill="1" applyBorder="1" applyAlignment="1">
      <alignment horizontal="center" vertical="center"/>
    </xf>
    <xf numFmtId="0" fontId="27" fillId="5" borderId="111" xfId="0" applyFont="1" applyFill="1" applyBorder="1" applyAlignment="1">
      <alignment horizontal="center" vertical="center"/>
    </xf>
    <xf numFmtId="0" fontId="5" fillId="8" borderId="20" xfId="0" applyFont="1" applyFill="1" applyBorder="1" applyAlignment="1">
      <alignment horizontal="center" vertical="center"/>
    </xf>
    <xf numFmtId="0" fontId="5" fillId="8" borderId="23" xfId="0" applyFont="1" applyFill="1" applyBorder="1" applyAlignment="1">
      <alignment horizontal="center" vertical="center"/>
    </xf>
    <xf numFmtId="0" fontId="17" fillId="5" borderId="332" xfId="0" applyNumberFormat="1" applyFont="1" applyFill="1" applyBorder="1" applyAlignment="1" applyProtection="1">
      <alignment horizontal="center" vertical="center"/>
      <protection locked="0"/>
    </xf>
    <xf numFmtId="0" fontId="17" fillId="5" borderId="333" xfId="0" applyNumberFormat="1" applyFont="1" applyFill="1" applyBorder="1" applyAlignment="1" applyProtection="1">
      <alignment horizontal="center" vertical="center"/>
      <protection locked="0"/>
    </xf>
    <xf numFmtId="0" fontId="17" fillId="5" borderId="334" xfId="0" applyNumberFormat="1" applyFont="1" applyFill="1" applyBorder="1" applyAlignment="1" applyProtection="1">
      <alignment horizontal="center" vertical="center"/>
      <protection locked="0"/>
    </xf>
    <xf numFmtId="0" fontId="80" fillId="0" borderId="0" xfId="0" applyFont="1" applyAlignment="1">
      <alignment horizontal="right" vertical="center"/>
    </xf>
    <xf numFmtId="0" fontId="81" fillId="0" borderId="164" xfId="0" applyFont="1" applyBorder="1" applyAlignment="1">
      <alignment horizontal="center" vertical="distributed" textRotation="255" justifyLastLine="1"/>
    </xf>
    <xf numFmtId="0" fontId="27" fillId="12" borderId="57" xfId="0" applyFont="1" applyFill="1" applyBorder="1" applyAlignment="1">
      <alignment horizontal="right" vertical="center"/>
    </xf>
    <xf numFmtId="0" fontId="27" fillId="12" borderId="58" xfId="0" applyFont="1" applyFill="1" applyBorder="1" applyAlignment="1">
      <alignment horizontal="right" vertical="center"/>
    </xf>
    <xf numFmtId="0" fontId="27" fillId="12" borderId="25" xfId="0" applyFont="1" applyFill="1" applyBorder="1" applyAlignment="1">
      <alignment horizontal="right" vertical="center"/>
    </xf>
    <xf numFmtId="0" fontId="27" fillId="8" borderId="24" xfId="0" applyFont="1" applyFill="1" applyBorder="1" applyAlignment="1" applyProtection="1">
      <alignment horizontal="right" vertical="center"/>
      <protection locked="0"/>
    </xf>
    <xf numFmtId="0" fontId="27" fillId="8" borderId="61" xfId="0" applyFont="1" applyFill="1" applyBorder="1" applyAlignment="1" applyProtection="1">
      <alignment horizontal="right" vertical="center"/>
      <protection locked="0"/>
    </xf>
    <xf numFmtId="0" fontId="27" fillId="8" borderId="62" xfId="0" applyFont="1" applyFill="1" applyBorder="1" applyAlignment="1" applyProtection="1">
      <alignment horizontal="right" vertical="center"/>
      <protection locked="0"/>
    </xf>
    <xf numFmtId="190" fontId="26" fillId="0" borderId="7" xfId="0" applyNumberFormat="1" applyFont="1" applyFill="1" applyBorder="1" applyAlignment="1" applyProtection="1">
      <alignment horizontal="center" vertical="center"/>
    </xf>
    <xf numFmtId="190" fontId="26" fillId="0" borderId="0" xfId="0" applyNumberFormat="1" applyFont="1" applyFill="1" applyBorder="1" applyAlignment="1" applyProtection="1">
      <alignment horizontal="center" vertical="center"/>
    </xf>
    <xf numFmtId="190" fontId="26" fillId="0" borderId="28" xfId="0" applyNumberFormat="1" applyFont="1" applyFill="1" applyBorder="1" applyAlignment="1" applyProtection="1">
      <alignment horizontal="center" vertical="center"/>
    </xf>
    <xf numFmtId="190" fontId="26" fillId="0" borderId="32" xfId="0" applyNumberFormat="1" applyFont="1" applyFill="1" applyBorder="1" applyAlignment="1" applyProtection="1">
      <alignment horizontal="center" vertical="center"/>
    </xf>
    <xf numFmtId="190" fontId="26" fillId="0" borderId="18" xfId="0" applyNumberFormat="1" applyFont="1" applyFill="1" applyBorder="1" applyAlignment="1" applyProtection="1">
      <alignment horizontal="center" vertical="center"/>
    </xf>
    <xf numFmtId="190" fontId="26" fillId="0" borderId="143" xfId="0" applyNumberFormat="1" applyFont="1" applyFill="1" applyBorder="1" applyAlignment="1" applyProtection="1">
      <alignment horizontal="center" vertical="center"/>
    </xf>
    <xf numFmtId="0" fontId="27" fillId="12" borderId="24" xfId="0" applyFont="1" applyFill="1" applyBorder="1" applyAlignment="1" applyProtection="1">
      <alignment horizontal="right" vertical="center"/>
    </xf>
    <xf numFmtId="0" fontId="27" fillId="12" borderId="61" xfId="0" applyFont="1" applyFill="1" applyBorder="1" applyAlignment="1" applyProtection="1">
      <alignment horizontal="right" vertical="center"/>
    </xf>
    <xf numFmtId="0" fontId="27" fillId="12" borderId="62" xfId="0" applyFont="1" applyFill="1" applyBorder="1" applyAlignment="1" applyProtection="1">
      <alignment horizontal="right" vertical="center"/>
    </xf>
    <xf numFmtId="0" fontId="27" fillId="12" borderId="20" xfId="0" applyFont="1" applyFill="1" applyBorder="1" applyAlignment="1">
      <alignment horizontal="right" vertical="center"/>
    </xf>
    <xf numFmtId="0" fontId="27" fillId="12" borderId="213" xfId="0" applyFont="1" applyFill="1" applyBorder="1" applyAlignment="1">
      <alignment horizontal="right" vertical="center"/>
    </xf>
    <xf numFmtId="0" fontId="27" fillId="12" borderId="23" xfId="0" applyFont="1" applyFill="1" applyBorder="1" applyAlignment="1">
      <alignment horizontal="right" vertical="center"/>
    </xf>
  </cellXfs>
  <cellStyles count="5">
    <cellStyle name="桁区切り 2" xfId="1" xr:uid="{00000000-0005-0000-0000-000000000000}"/>
    <cellStyle name="標準" xfId="0" builtinId="0"/>
    <cellStyle name="標準 2" xfId="2" xr:uid="{00000000-0005-0000-0000-000002000000}"/>
    <cellStyle name="標準 3" xfId="4" xr:uid="{00000000-0005-0000-0000-000003000000}"/>
    <cellStyle name="標準_愛媛局 申告書simulation" xfId="3" xr:uid="{00000000-0005-0000-0000-000004000000}"/>
  </cellStyles>
  <dxfs count="12">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numFmt numFmtId="177" formatCode="#,##0_ "/>
    </dxf>
    <dxf>
      <numFmt numFmtId="177" formatCode="#,##0_ "/>
    </dxf>
    <dxf>
      <fill>
        <patternFill>
          <bgColor theme="0" tint="-0.499984740745262"/>
        </patternFill>
      </fill>
    </dxf>
    <dxf>
      <fill>
        <patternFill>
          <bgColor rgb="FFFF0000"/>
        </patternFill>
      </fill>
    </dxf>
    <dxf>
      <fill>
        <patternFill>
          <bgColor theme="0" tint="-0.499984740745262"/>
        </patternFill>
      </fill>
    </dxf>
    <dxf>
      <numFmt numFmtId="177" formatCode="#,##0_ "/>
    </dxf>
  </dxfs>
  <tableStyles count="0" defaultTableStyle="TableStyleMedium9" defaultPivotStyle="PivotStyleLight16"/>
  <colors>
    <mruColors>
      <color rgb="FFFF00FF"/>
      <color rgb="FF990099"/>
      <color rgb="FF800080"/>
      <color rgb="FF9900FF"/>
      <color rgb="FFCC00FF"/>
      <color rgb="FFFF66FF"/>
      <color rgb="FFFF99FF"/>
      <color rgb="FF0000FF"/>
      <color rgb="FF0000CC"/>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14" Target="../customXml/item1.xml" Type="http://schemas.openxmlformats.org/officeDocument/2006/relationships/customXml"/><Relationship Id="rId15" Target="../customXml/item2.xml" Type="http://schemas.openxmlformats.org/officeDocument/2006/relationships/customXml"/><Relationship Id="rId16"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drawings/_rels/drawing1.xml.rels><?xml version="1.0" encoding="UTF-8" standalone="yes"?><Relationships xmlns="http://schemas.openxmlformats.org/package/2006/relationships"><Relationship Id="rId1" Target="../media/image1.emf" Type="http://schemas.openxmlformats.org/officeDocument/2006/relationships/image"/><Relationship Id="rId2" Target="../media/image2.png" Type="http://schemas.openxmlformats.org/officeDocument/2006/relationships/image"/><Relationship Id="rId3" Target="../media/image3.emf" Type="http://schemas.openxmlformats.org/officeDocument/2006/relationships/image"/><Relationship Id="rId4" Target="../media/image4.png" Type="http://schemas.openxmlformats.org/officeDocument/2006/relationships/image"/><Relationship Id="rId5" Target="../media/image5.png" Type="http://schemas.openxmlformats.org/officeDocument/2006/relationships/image"/><Relationship Id="rId6" Target="../media/image6.png" Type="http://schemas.openxmlformats.org/officeDocument/2006/relationships/image"/><Relationship Id="rId7" Target="../media/image7.png" Type="http://schemas.openxmlformats.org/officeDocument/2006/relationships/image"/><Relationship Id="rId8" Target="../media/image8.JPG" Type="http://schemas.openxmlformats.org/officeDocument/2006/relationships/image"/></Relationships>
</file>

<file path=xl/drawings/_rels/drawing3.xml.rels><?xml version="1.0" encoding="UTF-8" standalone="yes"?><Relationships xmlns="http://schemas.openxmlformats.org/package/2006/relationships"><Relationship Id="rId1" Target="../media/image11.png" Type="http://schemas.openxmlformats.org/officeDocument/2006/relationships/image"/><Relationship Id="rId2" Target="../media/image12.png" Type="http://schemas.openxmlformats.org/officeDocument/2006/relationships/image"/></Relationships>
</file>

<file path=xl/drawings/_rels/vmlDrawing1.vml.rels><?xml version="1.0" encoding="UTF-8" standalone="yes"?><Relationships xmlns="http://schemas.openxmlformats.org/package/2006/relationships"><Relationship Id="rId1" Target="../media/image9.emf" Type="http://schemas.openxmlformats.org/officeDocument/2006/relationships/image"/><Relationship Id="rId2" Target="../media/image10.emf" Type="http://schemas.openxmlformats.org/officeDocument/2006/relationships/image"/></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45720</xdr:colOff>
          <xdr:row>110</xdr:row>
          <xdr:rowOff>53340</xdr:rowOff>
        </xdr:from>
        <xdr:to>
          <xdr:col>9</xdr:col>
          <xdr:colOff>1021080</xdr:colOff>
          <xdr:row>127</xdr:row>
          <xdr:rowOff>30480</xdr:rowOff>
        </xdr:to>
        <xdr:pic>
          <xdr:nvPicPr>
            <xdr:cNvPr id="33" name="図 32">
              <a:extLst>
                <a:ext uri="{FF2B5EF4-FFF2-40B4-BE49-F238E27FC236}">
                  <a16:creationId xmlns:a16="http://schemas.microsoft.com/office/drawing/2014/main" id="{15223DBC-5E50-423B-B437-2A590899CF03}"/>
                </a:ext>
              </a:extLst>
            </xdr:cNvPr>
            <xdr:cNvPicPr>
              <a:picLocks noChangeAspect="1" noChangeArrowheads="1"/>
              <a:extLst>
                <a:ext uri="{84589F7E-364E-4C9E-8A38-B11213B215E9}">
                  <a14:cameraTool cellRange="'算定基礎賃金集計img(非表示)'!A1:AN20" spid="_x0000_s1937"/>
                </a:ext>
              </a:extLst>
            </xdr:cNvPicPr>
          </xdr:nvPicPr>
          <xdr:blipFill>
            <a:blip xmlns:r="http://schemas.openxmlformats.org/officeDocument/2006/relationships" r:embed="rId1"/>
            <a:srcRect/>
            <a:stretch>
              <a:fillRect/>
            </a:stretch>
          </xdr:blipFill>
          <xdr:spPr bwMode="auto">
            <a:xfrm>
              <a:off x="640080" y="21008340"/>
              <a:ext cx="5295900" cy="3215640"/>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editAs="oneCell">
    <xdr:from>
      <xdr:col>4</xdr:col>
      <xdr:colOff>74814</xdr:colOff>
      <xdr:row>157</xdr:row>
      <xdr:rowOff>149629</xdr:rowOff>
    </xdr:from>
    <xdr:to>
      <xdr:col>8</xdr:col>
      <xdr:colOff>199506</xdr:colOff>
      <xdr:row>159</xdr:row>
      <xdr:rowOff>124691</xdr:rowOff>
    </xdr:to>
    <xdr:pic>
      <xdr:nvPicPr>
        <xdr:cNvPr id="31" name="図 30">
          <a:extLst>
            <a:ext uri="{FF2B5EF4-FFF2-40B4-BE49-F238E27FC236}">
              <a16:creationId xmlns:a16="http://schemas.microsoft.com/office/drawing/2014/main" id="{00000000-0008-0000-0000-00001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1272" y="30166887"/>
          <a:ext cx="3341717" cy="35744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2</xdr:col>
          <xdr:colOff>24938</xdr:colOff>
          <xdr:row>171</xdr:row>
          <xdr:rowOff>33251</xdr:rowOff>
        </xdr:from>
        <xdr:to>
          <xdr:col>11</xdr:col>
          <xdr:colOff>223747</xdr:colOff>
          <xdr:row>184</xdr:row>
          <xdr:rowOff>38100</xdr:rowOff>
        </xdr:to>
        <xdr:pic>
          <xdr:nvPicPr>
            <xdr:cNvPr id="34" name="図 33">
              <a:extLst>
                <a:ext uri="{FF2B5EF4-FFF2-40B4-BE49-F238E27FC236}">
                  <a16:creationId xmlns:a16="http://schemas.microsoft.com/office/drawing/2014/main" id="{00000000-0008-0000-0000-000022000000}"/>
                </a:ext>
              </a:extLst>
            </xdr:cNvPr>
            <xdr:cNvPicPr>
              <a:picLocks noChangeAspect="1" noChangeArrowheads="1"/>
              <a:extLst>
                <a:ext uri="{84589F7E-364E-4C9E-8A38-B11213B215E9}">
                  <a14:cameraTool cellRange="'申告書記入img (非表示)'!$A$30:$DI$63" spid="_x0000_s1938"/>
                </a:ext>
              </a:extLst>
            </xdr:cNvPicPr>
          </xdr:nvPicPr>
          <xdr:blipFill>
            <a:blip xmlns:r="http://schemas.openxmlformats.org/officeDocument/2006/relationships" r:embed="rId3"/>
            <a:srcRect/>
            <a:stretch>
              <a:fillRect/>
            </a:stretch>
          </xdr:blipFill>
          <xdr:spPr bwMode="auto">
            <a:xfrm>
              <a:off x="310688" y="32418251"/>
              <a:ext cx="7028234" cy="2481349"/>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editAs="oneCell">
    <xdr:from>
      <xdr:col>8</xdr:col>
      <xdr:colOff>666750</xdr:colOff>
      <xdr:row>191</xdr:row>
      <xdr:rowOff>161925</xdr:rowOff>
    </xdr:from>
    <xdr:to>
      <xdr:col>9</xdr:col>
      <xdr:colOff>885825</xdr:colOff>
      <xdr:row>194</xdr:row>
      <xdr:rowOff>38099</xdr:rowOff>
    </xdr:to>
    <xdr:pic>
      <xdr:nvPicPr>
        <xdr:cNvPr id="18486" name="Picture 20" descr="無題6">
          <a:extLst>
            <a:ext uri="{FF2B5EF4-FFF2-40B4-BE49-F238E27FC236}">
              <a16:creationId xmlns:a16="http://schemas.microsoft.com/office/drawing/2014/main" id="{00000000-0008-0000-0000-00003648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714875" y="38452425"/>
          <a:ext cx="174307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161925</xdr:colOff>
      <xdr:row>191</xdr:row>
      <xdr:rowOff>123825</xdr:rowOff>
    </xdr:from>
    <xdr:to>
      <xdr:col>9</xdr:col>
      <xdr:colOff>695325</xdr:colOff>
      <xdr:row>194</xdr:row>
      <xdr:rowOff>66675</xdr:rowOff>
    </xdr:to>
    <xdr:sp macro="" textlink="">
      <xdr:nvSpPr>
        <xdr:cNvPr id="18487" name="Oval 21">
          <a:extLst>
            <a:ext uri="{FF2B5EF4-FFF2-40B4-BE49-F238E27FC236}">
              <a16:creationId xmlns:a16="http://schemas.microsoft.com/office/drawing/2014/main" id="{00000000-0008-0000-0000-000037480000}"/>
            </a:ext>
          </a:extLst>
        </xdr:cNvPr>
        <xdr:cNvSpPr>
          <a:spLocks noChangeArrowheads="1"/>
        </xdr:cNvSpPr>
      </xdr:nvSpPr>
      <xdr:spPr bwMode="auto">
        <a:xfrm>
          <a:off x="5734050" y="38414325"/>
          <a:ext cx="533400" cy="514350"/>
        </a:xfrm>
        <a:prstGeom prst="ellipse">
          <a:avLst/>
        </a:prstGeom>
        <a:noFill/>
        <a:ln w="2540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462915</xdr:colOff>
      <xdr:row>114</xdr:row>
      <xdr:rowOff>152400</xdr:rowOff>
    </xdr:from>
    <xdr:to>
      <xdr:col>10</xdr:col>
      <xdr:colOff>462915</xdr:colOff>
      <xdr:row>127</xdr:row>
      <xdr:rowOff>85725</xdr:rowOff>
    </xdr:to>
    <xdr:sp macro="" textlink="">
      <xdr:nvSpPr>
        <xdr:cNvPr id="18490" name="Line 35">
          <a:extLst>
            <a:ext uri="{FF2B5EF4-FFF2-40B4-BE49-F238E27FC236}">
              <a16:creationId xmlns:a16="http://schemas.microsoft.com/office/drawing/2014/main" id="{00000000-0008-0000-0000-00003A480000}"/>
            </a:ext>
          </a:extLst>
        </xdr:cNvPr>
        <xdr:cNvSpPr>
          <a:spLocks noChangeShapeType="1"/>
        </xdr:cNvSpPr>
      </xdr:nvSpPr>
      <xdr:spPr bwMode="auto">
        <a:xfrm flipH="1">
          <a:off x="6406515" y="21869400"/>
          <a:ext cx="0" cy="2409825"/>
        </a:xfrm>
        <a:prstGeom prst="line">
          <a:avLst/>
        </a:prstGeom>
        <a:noFill/>
        <a:ln w="38100">
          <a:solidFill>
            <a:srgbClr val="0000FF"/>
          </a:solidFill>
          <a:prstDash val="dash"/>
          <a:round/>
          <a:headEnd/>
          <a:tailEnd/>
        </a:ln>
        <a:effectLst>
          <a:outerShdw dist="35921" dir="2700000" algn="ctr" rotWithShape="0">
            <a:srgbClr val="000000"/>
          </a:outerShdw>
        </a:effectLst>
        <a:extLst>
          <a:ext uri="{909E8E84-426E-40DD-AFC4-6F175D3DCCD1}">
            <a14:hiddenFill xmlns:a14="http://schemas.microsoft.com/office/drawing/2010/main">
              <a:noFill/>
            </a14:hiddenFill>
          </a:ext>
        </a:extLst>
      </xdr:spPr>
    </xdr:sp>
    <xdr:clientData/>
  </xdr:twoCellAnchor>
  <xdr:twoCellAnchor>
    <xdr:from>
      <xdr:col>10</xdr:col>
      <xdr:colOff>68580</xdr:colOff>
      <xdr:row>114</xdr:row>
      <xdr:rowOff>99060</xdr:rowOff>
    </xdr:from>
    <xdr:to>
      <xdr:col>10</xdr:col>
      <xdr:colOff>434340</xdr:colOff>
      <xdr:row>114</xdr:row>
      <xdr:rowOff>142875</xdr:rowOff>
    </xdr:to>
    <xdr:sp macro="" textlink="">
      <xdr:nvSpPr>
        <xdr:cNvPr id="18491" name="Line 34">
          <a:extLst>
            <a:ext uri="{FF2B5EF4-FFF2-40B4-BE49-F238E27FC236}">
              <a16:creationId xmlns:a16="http://schemas.microsoft.com/office/drawing/2014/main" id="{00000000-0008-0000-0000-00003B480000}"/>
            </a:ext>
          </a:extLst>
        </xdr:cNvPr>
        <xdr:cNvSpPr>
          <a:spLocks noChangeShapeType="1"/>
        </xdr:cNvSpPr>
      </xdr:nvSpPr>
      <xdr:spPr bwMode="auto">
        <a:xfrm flipH="1" flipV="1">
          <a:off x="6012180" y="21816060"/>
          <a:ext cx="365760" cy="43815"/>
        </a:xfrm>
        <a:prstGeom prst="line">
          <a:avLst/>
        </a:prstGeom>
        <a:noFill/>
        <a:ln w="38100">
          <a:solidFill>
            <a:srgbClr val="0000FF"/>
          </a:solidFill>
          <a:prstDash val="dash"/>
          <a:round/>
          <a:headEnd/>
          <a:tailEnd/>
        </a:ln>
        <a:effectLst>
          <a:outerShdw dist="35921" dir="2700000" algn="ctr" rotWithShape="0">
            <a:srgbClr val="000000"/>
          </a:outerShdw>
        </a:effectLst>
        <a:extLst>
          <a:ext uri="{909E8E84-426E-40DD-AFC4-6F175D3DCCD1}">
            <a14:hiddenFill xmlns:a14="http://schemas.microsoft.com/office/drawing/2010/main">
              <a:noFill/>
            </a14:hiddenFill>
          </a:ext>
        </a:extLst>
      </xdr:spPr>
    </xdr:sp>
    <xdr:clientData/>
  </xdr:twoCellAnchor>
  <xdr:twoCellAnchor>
    <xdr:from>
      <xdr:col>10</xdr:col>
      <xdr:colOff>112395</xdr:colOff>
      <xdr:row>127</xdr:row>
      <xdr:rowOff>104775</xdr:rowOff>
    </xdr:from>
    <xdr:to>
      <xdr:col>10</xdr:col>
      <xdr:colOff>424815</xdr:colOff>
      <xdr:row>130</xdr:row>
      <xdr:rowOff>180975</xdr:rowOff>
    </xdr:to>
    <xdr:sp macro="" textlink="">
      <xdr:nvSpPr>
        <xdr:cNvPr id="18492" name="Line 33">
          <a:extLst>
            <a:ext uri="{FF2B5EF4-FFF2-40B4-BE49-F238E27FC236}">
              <a16:creationId xmlns:a16="http://schemas.microsoft.com/office/drawing/2014/main" id="{00000000-0008-0000-0000-00003C480000}"/>
            </a:ext>
          </a:extLst>
        </xdr:cNvPr>
        <xdr:cNvSpPr>
          <a:spLocks noChangeShapeType="1"/>
        </xdr:cNvSpPr>
      </xdr:nvSpPr>
      <xdr:spPr bwMode="auto">
        <a:xfrm rot="5400000">
          <a:off x="5888355" y="24465915"/>
          <a:ext cx="647700" cy="312420"/>
        </a:xfrm>
        <a:prstGeom prst="line">
          <a:avLst/>
        </a:prstGeom>
        <a:noFill/>
        <a:ln w="38100">
          <a:solidFill>
            <a:srgbClr val="0000FF"/>
          </a:solidFill>
          <a:prstDash val="dash"/>
          <a:round/>
          <a:headEnd/>
          <a:tailEnd type="triangle" w="lg" len="lg"/>
        </a:ln>
        <a:effectLst>
          <a:outerShdw dist="35921" dir="2700000" algn="ctr" rotWithShape="0">
            <a:srgbClr val="000000"/>
          </a:outerShdw>
        </a:effectLst>
        <a:extLst>
          <a:ext uri="{909E8E84-426E-40DD-AFC4-6F175D3DCCD1}">
            <a14:hiddenFill xmlns:a14="http://schemas.microsoft.com/office/drawing/2010/main">
              <a:noFill/>
            </a14:hiddenFill>
          </a:ext>
        </a:extLst>
      </xdr:spPr>
    </xdr:sp>
    <xdr:clientData/>
  </xdr:twoCellAnchor>
  <xdr:twoCellAnchor>
    <xdr:from>
      <xdr:col>6</xdr:col>
      <xdr:colOff>213359</xdr:colOff>
      <xdr:row>111</xdr:row>
      <xdr:rowOff>152400</xdr:rowOff>
    </xdr:from>
    <xdr:to>
      <xdr:col>10</xdr:col>
      <xdr:colOff>53340</xdr:colOff>
      <xdr:row>115</xdr:row>
      <xdr:rowOff>175260</xdr:rowOff>
    </xdr:to>
    <xdr:sp macro="" textlink="">
      <xdr:nvSpPr>
        <xdr:cNvPr id="18495" name="AutoShape 32">
          <a:extLst>
            <a:ext uri="{FF2B5EF4-FFF2-40B4-BE49-F238E27FC236}">
              <a16:creationId xmlns:a16="http://schemas.microsoft.com/office/drawing/2014/main" id="{00000000-0008-0000-0000-00003F480000}"/>
            </a:ext>
          </a:extLst>
        </xdr:cNvPr>
        <xdr:cNvSpPr>
          <a:spLocks noChangeArrowheads="1"/>
        </xdr:cNvSpPr>
      </xdr:nvSpPr>
      <xdr:spPr bwMode="auto">
        <a:xfrm>
          <a:off x="1356359" y="21297900"/>
          <a:ext cx="4640581" cy="784860"/>
        </a:xfrm>
        <a:prstGeom prst="roundRect">
          <a:avLst>
            <a:gd name="adj" fmla="val 35120"/>
          </a:avLst>
        </a:prstGeom>
        <a:noFill/>
        <a:ln w="3810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1285875</xdr:colOff>
      <xdr:row>270</xdr:row>
      <xdr:rowOff>85725</xdr:rowOff>
    </xdr:from>
    <xdr:to>
      <xdr:col>9</xdr:col>
      <xdr:colOff>657225</xdr:colOff>
      <xdr:row>279</xdr:row>
      <xdr:rowOff>66674</xdr:rowOff>
    </xdr:to>
    <xdr:pic>
      <xdr:nvPicPr>
        <xdr:cNvPr id="54" name="Picture 19" descr="無題5-3">
          <a:extLst>
            <a:ext uri="{FF2B5EF4-FFF2-40B4-BE49-F238E27FC236}">
              <a16:creationId xmlns:a16="http://schemas.microsoft.com/office/drawing/2014/main" id="{00000000-0008-0000-0000-000036000000}"/>
            </a:ext>
          </a:extLst>
        </xdr:cNvPr>
        <xdr:cNvPicPr>
          <a:picLocks noChangeAspect="1" noChangeArrowheads="1"/>
        </xdr:cNvPicPr>
      </xdr:nvPicPr>
      <xdr:blipFill>
        <a:blip xmlns:r="http://schemas.openxmlformats.org/officeDocument/2006/relationships" r:embed="rId5" cstate="print"/>
        <a:srcRect/>
        <a:stretch>
          <a:fillRect/>
        </a:stretch>
      </xdr:blipFill>
      <xdr:spPr bwMode="auto">
        <a:xfrm>
          <a:off x="3810000" y="54949725"/>
          <a:ext cx="2419350" cy="1695450"/>
        </a:xfrm>
        <a:prstGeom prst="rect">
          <a:avLst/>
        </a:prstGeom>
        <a:noFill/>
        <a:ln w="9525">
          <a:noFill/>
          <a:miter lim="800000"/>
          <a:headEnd/>
          <a:tailEnd/>
        </a:ln>
      </xdr:spPr>
    </xdr:pic>
    <xdr:clientData/>
  </xdr:twoCellAnchor>
  <xdr:twoCellAnchor editAs="oneCell">
    <xdr:from>
      <xdr:col>8</xdr:col>
      <xdr:colOff>666750</xdr:colOff>
      <xdr:row>191</xdr:row>
      <xdr:rowOff>161925</xdr:rowOff>
    </xdr:from>
    <xdr:to>
      <xdr:col>9</xdr:col>
      <xdr:colOff>885825</xdr:colOff>
      <xdr:row>194</xdr:row>
      <xdr:rowOff>38099</xdr:rowOff>
    </xdr:to>
    <xdr:pic>
      <xdr:nvPicPr>
        <xdr:cNvPr id="55" name="Picture 20" descr="無題6">
          <a:extLst>
            <a:ext uri="{FF2B5EF4-FFF2-40B4-BE49-F238E27FC236}">
              <a16:creationId xmlns:a16="http://schemas.microsoft.com/office/drawing/2014/main" id="{00000000-0008-0000-0000-000037000000}"/>
            </a:ext>
          </a:extLst>
        </xdr:cNvPr>
        <xdr:cNvPicPr>
          <a:picLocks noChangeAspect="1" noChangeArrowheads="1"/>
        </xdr:cNvPicPr>
      </xdr:nvPicPr>
      <xdr:blipFill>
        <a:blip xmlns:r="http://schemas.openxmlformats.org/officeDocument/2006/relationships" r:embed="rId4" cstate="print"/>
        <a:srcRect/>
        <a:stretch>
          <a:fillRect/>
        </a:stretch>
      </xdr:blipFill>
      <xdr:spPr bwMode="auto">
        <a:xfrm>
          <a:off x="4714875" y="38452425"/>
          <a:ext cx="1743075" cy="447675"/>
        </a:xfrm>
        <a:prstGeom prst="rect">
          <a:avLst/>
        </a:prstGeom>
        <a:noFill/>
        <a:ln w="9525">
          <a:noFill/>
          <a:miter lim="800000"/>
          <a:headEnd/>
          <a:tailEnd/>
        </a:ln>
      </xdr:spPr>
    </xdr:pic>
    <xdr:clientData/>
  </xdr:twoCellAnchor>
  <xdr:twoCellAnchor>
    <xdr:from>
      <xdr:col>9</xdr:col>
      <xdr:colOff>161925</xdr:colOff>
      <xdr:row>191</xdr:row>
      <xdr:rowOff>123825</xdr:rowOff>
    </xdr:from>
    <xdr:to>
      <xdr:col>9</xdr:col>
      <xdr:colOff>695325</xdr:colOff>
      <xdr:row>194</xdr:row>
      <xdr:rowOff>66675</xdr:rowOff>
    </xdr:to>
    <xdr:sp macro="" textlink="">
      <xdr:nvSpPr>
        <xdr:cNvPr id="56" name="Oval 21">
          <a:extLst>
            <a:ext uri="{FF2B5EF4-FFF2-40B4-BE49-F238E27FC236}">
              <a16:creationId xmlns:a16="http://schemas.microsoft.com/office/drawing/2014/main" id="{00000000-0008-0000-0000-000038000000}"/>
            </a:ext>
          </a:extLst>
        </xdr:cNvPr>
        <xdr:cNvSpPr>
          <a:spLocks noChangeArrowheads="1"/>
        </xdr:cNvSpPr>
      </xdr:nvSpPr>
      <xdr:spPr bwMode="auto">
        <a:xfrm>
          <a:off x="5734050" y="38414325"/>
          <a:ext cx="533400" cy="514350"/>
        </a:xfrm>
        <a:prstGeom prst="ellipse">
          <a:avLst/>
        </a:prstGeom>
        <a:noFill/>
        <a:ln w="25400">
          <a:solidFill>
            <a:srgbClr val="FF0000"/>
          </a:solidFill>
          <a:round/>
          <a:headEnd/>
          <a:tailEnd/>
        </a:ln>
      </xdr:spPr>
    </xdr:sp>
    <xdr:clientData/>
  </xdr:twoCellAnchor>
  <xdr:twoCellAnchor>
    <xdr:from>
      <xdr:col>10</xdr:col>
      <xdr:colOff>462915</xdr:colOff>
      <xdr:row>114</xdr:row>
      <xdr:rowOff>152400</xdr:rowOff>
    </xdr:from>
    <xdr:to>
      <xdr:col>10</xdr:col>
      <xdr:colOff>462915</xdr:colOff>
      <xdr:row>127</xdr:row>
      <xdr:rowOff>85725</xdr:rowOff>
    </xdr:to>
    <xdr:sp macro="" textlink="">
      <xdr:nvSpPr>
        <xdr:cNvPr id="59" name="Line 35">
          <a:extLst>
            <a:ext uri="{FF2B5EF4-FFF2-40B4-BE49-F238E27FC236}">
              <a16:creationId xmlns:a16="http://schemas.microsoft.com/office/drawing/2014/main" id="{00000000-0008-0000-0000-00003B000000}"/>
            </a:ext>
          </a:extLst>
        </xdr:cNvPr>
        <xdr:cNvSpPr>
          <a:spLocks noChangeShapeType="1"/>
        </xdr:cNvSpPr>
      </xdr:nvSpPr>
      <xdr:spPr bwMode="auto">
        <a:xfrm flipH="1">
          <a:off x="6406515" y="21869400"/>
          <a:ext cx="0" cy="2409825"/>
        </a:xfrm>
        <a:prstGeom prst="line">
          <a:avLst/>
        </a:prstGeom>
        <a:noFill/>
        <a:ln w="38100">
          <a:solidFill>
            <a:srgbClr val="0000FF"/>
          </a:solidFill>
          <a:prstDash val="dash"/>
          <a:round/>
          <a:headEnd/>
          <a:tailEnd/>
        </a:ln>
        <a:effectLst>
          <a:outerShdw dist="35921" dir="2700000" algn="ctr" rotWithShape="0">
            <a:srgbClr val="000000"/>
          </a:outerShdw>
        </a:effectLst>
      </xdr:spPr>
    </xdr:sp>
    <xdr:clientData/>
  </xdr:twoCellAnchor>
  <xdr:twoCellAnchor>
    <xdr:from>
      <xdr:col>10</xdr:col>
      <xdr:colOff>38100</xdr:colOff>
      <xdr:row>114</xdr:row>
      <xdr:rowOff>99061</xdr:rowOff>
    </xdr:from>
    <xdr:to>
      <xdr:col>10</xdr:col>
      <xdr:colOff>434336</xdr:colOff>
      <xdr:row>114</xdr:row>
      <xdr:rowOff>142875</xdr:rowOff>
    </xdr:to>
    <xdr:sp macro="" textlink="">
      <xdr:nvSpPr>
        <xdr:cNvPr id="60" name="Line 34">
          <a:extLst>
            <a:ext uri="{FF2B5EF4-FFF2-40B4-BE49-F238E27FC236}">
              <a16:creationId xmlns:a16="http://schemas.microsoft.com/office/drawing/2014/main" id="{00000000-0008-0000-0000-00003C000000}"/>
            </a:ext>
          </a:extLst>
        </xdr:cNvPr>
        <xdr:cNvSpPr>
          <a:spLocks noChangeShapeType="1"/>
        </xdr:cNvSpPr>
      </xdr:nvSpPr>
      <xdr:spPr bwMode="auto">
        <a:xfrm flipH="1" flipV="1">
          <a:off x="5981700" y="21816061"/>
          <a:ext cx="396236" cy="43814"/>
        </a:xfrm>
        <a:prstGeom prst="line">
          <a:avLst/>
        </a:prstGeom>
        <a:noFill/>
        <a:ln w="38100">
          <a:solidFill>
            <a:srgbClr val="0000FF"/>
          </a:solidFill>
          <a:prstDash val="dash"/>
          <a:round/>
          <a:headEnd/>
          <a:tailEnd/>
        </a:ln>
        <a:effectLst>
          <a:outerShdw dist="35921" dir="2700000" algn="ctr" rotWithShape="0">
            <a:srgbClr val="000000"/>
          </a:outerShdw>
        </a:effectLst>
      </xdr:spPr>
    </xdr:sp>
    <xdr:clientData/>
  </xdr:twoCellAnchor>
  <xdr:twoCellAnchor>
    <xdr:from>
      <xdr:col>10</xdr:col>
      <xdr:colOff>112395</xdr:colOff>
      <xdr:row>127</xdr:row>
      <xdr:rowOff>104775</xdr:rowOff>
    </xdr:from>
    <xdr:to>
      <xdr:col>10</xdr:col>
      <xdr:colOff>424815</xdr:colOff>
      <xdr:row>130</xdr:row>
      <xdr:rowOff>180975</xdr:rowOff>
    </xdr:to>
    <xdr:sp macro="" textlink="">
      <xdr:nvSpPr>
        <xdr:cNvPr id="61" name="Line 33">
          <a:extLst>
            <a:ext uri="{FF2B5EF4-FFF2-40B4-BE49-F238E27FC236}">
              <a16:creationId xmlns:a16="http://schemas.microsoft.com/office/drawing/2014/main" id="{00000000-0008-0000-0000-00003D000000}"/>
            </a:ext>
          </a:extLst>
        </xdr:cNvPr>
        <xdr:cNvSpPr>
          <a:spLocks noChangeShapeType="1"/>
        </xdr:cNvSpPr>
      </xdr:nvSpPr>
      <xdr:spPr bwMode="auto">
        <a:xfrm rot="5400000">
          <a:off x="5888355" y="24465915"/>
          <a:ext cx="647700" cy="312420"/>
        </a:xfrm>
        <a:prstGeom prst="line">
          <a:avLst/>
        </a:prstGeom>
        <a:noFill/>
        <a:ln w="38100">
          <a:solidFill>
            <a:srgbClr val="0000FF"/>
          </a:solidFill>
          <a:prstDash val="dash"/>
          <a:round/>
          <a:headEnd/>
          <a:tailEnd type="triangle" w="lg" len="lg"/>
        </a:ln>
        <a:effectLst>
          <a:outerShdw dist="35921" dir="2700000" algn="ctr" rotWithShape="0">
            <a:srgbClr val="000000"/>
          </a:outerShdw>
        </a:effectLst>
      </xdr:spPr>
    </xdr:sp>
    <xdr:clientData/>
  </xdr:twoCellAnchor>
  <xdr:twoCellAnchor>
    <xdr:from>
      <xdr:col>7</xdr:col>
      <xdr:colOff>876300</xdr:colOff>
      <xdr:row>113</xdr:row>
      <xdr:rowOff>177165</xdr:rowOff>
    </xdr:from>
    <xdr:to>
      <xdr:col>7</xdr:col>
      <xdr:colOff>1106805</xdr:colOff>
      <xdr:row>115</xdr:row>
      <xdr:rowOff>5715</xdr:rowOff>
    </xdr:to>
    <xdr:sp macro="" textlink="">
      <xdr:nvSpPr>
        <xdr:cNvPr id="65" name="Oval 24">
          <a:extLst>
            <a:ext uri="{FF2B5EF4-FFF2-40B4-BE49-F238E27FC236}">
              <a16:creationId xmlns:a16="http://schemas.microsoft.com/office/drawing/2014/main" id="{00000000-0008-0000-0000-000041000000}"/>
            </a:ext>
          </a:extLst>
        </xdr:cNvPr>
        <xdr:cNvSpPr>
          <a:spLocks noChangeArrowheads="1"/>
        </xdr:cNvSpPr>
      </xdr:nvSpPr>
      <xdr:spPr bwMode="auto">
        <a:xfrm>
          <a:off x="3048000" y="21703665"/>
          <a:ext cx="230505" cy="209550"/>
        </a:xfrm>
        <a:prstGeom prst="ellipse">
          <a:avLst/>
        </a:prstGeom>
        <a:solidFill>
          <a:srgbClr val="FFCC99"/>
        </a:solidFill>
        <a:ln w="19050" algn="ctr">
          <a:solidFill>
            <a:srgbClr val="800000"/>
          </a:solidFill>
          <a:round/>
          <a:headEnd/>
          <a:tailEnd/>
        </a:ln>
        <a:effectLst>
          <a:outerShdw dist="35921" dir="2700000" algn="ctr" rotWithShape="0">
            <a:srgbClr val="000000"/>
          </a:outerShdw>
        </a:effectLst>
      </xdr:spPr>
      <xdr:txBody>
        <a:bodyPr vertOverflow="clip" wrap="square" lIns="27432" tIns="18288" rIns="27432" bIns="0" anchor="t" upright="1"/>
        <a:lstStyle/>
        <a:p>
          <a:pPr algn="ctr" rtl="0">
            <a:defRPr sz="1000"/>
          </a:pPr>
          <a:r>
            <a:rPr lang="ja-JP" altLang="en-US" sz="900" b="1" i="0" u="none" strike="noStrike" baseline="0">
              <a:solidFill>
                <a:srgbClr val="993300"/>
              </a:solidFill>
              <a:latin typeface="ＭＳ Ｐゴシック"/>
              <a:ea typeface="ＭＳ Ｐゴシック"/>
            </a:rPr>
            <a:t>１</a:t>
          </a:r>
        </a:p>
      </xdr:txBody>
    </xdr:sp>
    <xdr:clientData/>
  </xdr:twoCellAnchor>
  <xdr:twoCellAnchor>
    <xdr:from>
      <xdr:col>9</xdr:col>
      <xdr:colOff>30480</xdr:colOff>
      <xdr:row>114</xdr:row>
      <xdr:rowOff>9525</xdr:rowOff>
    </xdr:from>
    <xdr:to>
      <xdr:col>9</xdr:col>
      <xdr:colOff>268605</xdr:colOff>
      <xdr:row>115</xdr:row>
      <xdr:rowOff>28575</xdr:rowOff>
    </xdr:to>
    <xdr:sp macro="" textlink="">
      <xdr:nvSpPr>
        <xdr:cNvPr id="66" name="Oval 25">
          <a:extLst>
            <a:ext uri="{FF2B5EF4-FFF2-40B4-BE49-F238E27FC236}">
              <a16:creationId xmlns:a16="http://schemas.microsoft.com/office/drawing/2014/main" id="{00000000-0008-0000-0000-000042000000}"/>
            </a:ext>
          </a:extLst>
        </xdr:cNvPr>
        <xdr:cNvSpPr>
          <a:spLocks noChangeArrowheads="1"/>
        </xdr:cNvSpPr>
      </xdr:nvSpPr>
      <xdr:spPr bwMode="auto">
        <a:xfrm>
          <a:off x="4945380" y="21726525"/>
          <a:ext cx="238125" cy="209550"/>
        </a:xfrm>
        <a:prstGeom prst="ellipse">
          <a:avLst/>
        </a:prstGeom>
        <a:solidFill>
          <a:srgbClr val="FFCC99"/>
        </a:solidFill>
        <a:ln w="19050" algn="ctr">
          <a:solidFill>
            <a:srgbClr val="800000"/>
          </a:solidFill>
          <a:round/>
          <a:headEnd/>
          <a:tailEnd/>
        </a:ln>
        <a:effectLst>
          <a:outerShdw dist="35921" dir="2700000" algn="ctr" rotWithShape="0">
            <a:srgbClr val="000000"/>
          </a:outerShdw>
        </a:effectLst>
      </xdr:spPr>
      <xdr:txBody>
        <a:bodyPr vertOverflow="clip" wrap="square" lIns="27432" tIns="18288" rIns="27432" bIns="0" anchor="t" upright="1"/>
        <a:lstStyle/>
        <a:p>
          <a:pPr algn="ctr" rtl="0">
            <a:defRPr sz="1000"/>
          </a:pPr>
          <a:r>
            <a:rPr lang="ja-JP" altLang="en-US" sz="900" b="1" i="0" u="none" strike="noStrike" baseline="0">
              <a:solidFill>
                <a:srgbClr val="993300"/>
              </a:solidFill>
              <a:latin typeface="ＭＳ Ｐゴシック"/>
              <a:ea typeface="ＭＳ Ｐゴシック"/>
            </a:rPr>
            <a:t>２</a:t>
          </a:r>
        </a:p>
      </xdr:txBody>
    </xdr:sp>
    <xdr:clientData/>
  </xdr:twoCellAnchor>
  <xdr:twoCellAnchor>
    <xdr:from>
      <xdr:col>5</xdr:col>
      <xdr:colOff>66675</xdr:colOff>
      <xdr:row>270</xdr:row>
      <xdr:rowOff>180975</xdr:rowOff>
    </xdr:from>
    <xdr:to>
      <xdr:col>7</xdr:col>
      <xdr:colOff>476250</xdr:colOff>
      <xdr:row>279</xdr:row>
      <xdr:rowOff>0</xdr:rowOff>
    </xdr:to>
    <xdr:grpSp>
      <xdr:nvGrpSpPr>
        <xdr:cNvPr id="45" name="グループ化 44">
          <a:extLst>
            <a:ext uri="{FF2B5EF4-FFF2-40B4-BE49-F238E27FC236}">
              <a16:creationId xmlns:a16="http://schemas.microsoft.com/office/drawing/2014/main" id="{00000000-0008-0000-0000-00002D000000}"/>
            </a:ext>
          </a:extLst>
        </xdr:cNvPr>
        <xdr:cNvGrpSpPr/>
      </xdr:nvGrpSpPr>
      <xdr:grpSpPr>
        <a:xfrm>
          <a:off x="866775" y="51615975"/>
          <a:ext cx="1781175" cy="1533525"/>
          <a:chOff x="2737338" y="73256775"/>
          <a:chExt cx="1933575" cy="1533525"/>
        </a:xfrm>
      </xdr:grpSpPr>
      <xdr:pic>
        <xdr:nvPicPr>
          <xdr:cNvPr id="46" name="Picture 18" descr="無題5-2">
            <a:extLst>
              <a:ext uri="{FF2B5EF4-FFF2-40B4-BE49-F238E27FC236}">
                <a16:creationId xmlns:a16="http://schemas.microsoft.com/office/drawing/2014/main" id="{00000000-0008-0000-0000-00002E000000}"/>
              </a:ext>
            </a:extLst>
          </xdr:cNvPr>
          <xdr:cNvPicPr>
            <a:picLocks noChangeAspect="1" noChangeArrowheads="1"/>
          </xdr:cNvPicPr>
        </xdr:nvPicPr>
        <xdr:blipFill>
          <a:blip xmlns:r="http://schemas.openxmlformats.org/officeDocument/2006/relationships" r:embed="rId6" cstate="print"/>
          <a:srcRect/>
          <a:stretch>
            <a:fillRect/>
          </a:stretch>
        </xdr:blipFill>
        <xdr:spPr bwMode="auto">
          <a:xfrm>
            <a:off x="2737338" y="73256775"/>
            <a:ext cx="1933575" cy="1533525"/>
          </a:xfrm>
          <a:prstGeom prst="rect">
            <a:avLst/>
          </a:prstGeom>
          <a:noFill/>
          <a:ln w="9525">
            <a:noFill/>
            <a:miter lim="800000"/>
            <a:headEnd/>
            <a:tailEnd/>
          </a:ln>
        </xdr:spPr>
      </xdr:pic>
      <xdr:pic>
        <xdr:nvPicPr>
          <xdr:cNvPr id="47" name="図 46">
            <a:extLst>
              <a:ext uri="{FF2B5EF4-FFF2-40B4-BE49-F238E27FC236}">
                <a16:creationId xmlns:a16="http://schemas.microsoft.com/office/drawing/2014/main" id="{00000000-0008-0000-0000-00002F000000}"/>
              </a:ext>
            </a:extLst>
          </xdr:cNvPr>
          <xdr:cNvPicPr>
            <a:picLocks noChangeAspect="1"/>
          </xdr:cNvPicPr>
        </xdr:nvPicPr>
        <xdr:blipFill>
          <a:blip xmlns:r="http://schemas.openxmlformats.org/officeDocument/2006/relationships" r:embed="rId7"/>
          <a:stretch>
            <a:fillRect/>
          </a:stretch>
        </xdr:blipFill>
        <xdr:spPr>
          <a:xfrm>
            <a:off x="3069980" y="73276558"/>
            <a:ext cx="1283160" cy="139211"/>
          </a:xfrm>
          <a:prstGeom prst="rect">
            <a:avLst/>
          </a:prstGeom>
        </xdr:spPr>
      </xdr:pic>
    </xdr:grpSp>
    <xdr:clientData/>
  </xdr:twoCellAnchor>
  <xdr:twoCellAnchor>
    <xdr:from>
      <xdr:col>7</xdr:col>
      <xdr:colOff>1165860</xdr:colOff>
      <xdr:row>180</xdr:row>
      <xdr:rowOff>69508</xdr:rowOff>
    </xdr:from>
    <xdr:to>
      <xdr:col>8</xdr:col>
      <xdr:colOff>284081</xdr:colOff>
      <xdr:row>183</xdr:row>
      <xdr:rowOff>4381</xdr:rowOff>
    </xdr:to>
    <xdr:sp macro="" textlink="">
      <xdr:nvSpPr>
        <xdr:cNvPr id="69" name="Oval 21">
          <a:extLst>
            <a:ext uri="{FF2B5EF4-FFF2-40B4-BE49-F238E27FC236}">
              <a16:creationId xmlns:a16="http://schemas.microsoft.com/office/drawing/2014/main" id="{00000000-0008-0000-0000-000045000000}"/>
            </a:ext>
          </a:extLst>
        </xdr:cNvPr>
        <xdr:cNvSpPr>
          <a:spLocks noChangeArrowheads="1"/>
        </xdr:cNvSpPr>
      </xdr:nvSpPr>
      <xdr:spPr bwMode="auto">
        <a:xfrm>
          <a:off x="3337560" y="34359508"/>
          <a:ext cx="489821" cy="506373"/>
        </a:xfrm>
        <a:prstGeom prst="ellipse">
          <a:avLst/>
        </a:prstGeom>
        <a:noFill/>
        <a:ln w="25400">
          <a:solidFill>
            <a:srgbClr val="FF0000"/>
          </a:solidFill>
          <a:round/>
          <a:headEnd/>
          <a:tailEnd/>
        </a:ln>
      </xdr:spPr>
    </xdr:sp>
    <xdr:clientData/>
  </xdr:twoCellAnchor>
  <xdr:twoCellAnchor>
    <xdr:from>
      <xdr:col>6</xdr:col>
      <xdr:colOff>324197</xdr:colOff>
      <xdr:row>157</xdr:row>
      <xdr:rowOff>74815</xdr:rowOff>
    </xdr:from>
    <xdr:to>
      <xdr:col>8</xdr:col>
      <xdr:colOff>224444</xdr:colOff>
      <xdr:row>160</xdr:row>
      <xdr:rowOff>0</xdr:rowOff>
    </xdr:to>
    <xdr:sp macro="" textlink="">
      <xdr:nvSpPr>
        <xdr:cNvPr id="32" name="Oval 4">
          <a:extLst>
            <a:ext uri="{FF2B5EF4-FFF2-40B4-BE49-F238E27FC236}">
              <a16:creationId xmlns:a16="http://schemas.microsoft.com/office/drawing/2014/main" id="{00000000-0008-0000-0000-000020000000}"/>
            </a:ext>
          </a:extLst>
        </xdr:cNvPr>
        <xdr:cNvSpPr>
          <a:spLocks noChangeArrowheads="1"/>
        </xdr:cNvSpPr>
      </xdr:nvSpPr>
      <xdr:spPr bwMode="auto">
        <a:xfrm>
          <a:off x="1679172" y="30283266"/>
          <a:ext cx="2518756" cy="526126"/>
        </a:xfrm>
        <a:prstGeom prst="ellipse">
          <a:avLst/>
        </a:prstGeom>
        <a:noFill/>
        <a:ln w="25400">
          <a:solidFill>
            <a:srgbClr val="FF0000"/>
          </a:solidFill>
          <a:round/>
          <a:headEnd/>
          <a:tailEnd/>
        </a:ln>
      </xdr:spPr>
    </xdr:sp>
    <xdr:clientData/>
  </xdr:twoCellAnchor>
  <xdr:twoCellAnchor editAs="oneCell">
    <xdr:from>
      <xdr:col>2</xdr:col>
      <xdr:colOff>28575</xdr:colOff>
      <xdr:row>64</xdr:row>
      <xdr:rowOff>133350</xdr:rowOff>
    </xdr:from>
    <xdr:to>
      <xdr:col>10</xdr:col>
      <xdr:colOff>266700</xdr:colOff>
      <xdr:row>66</xdr:row>
      <xdr:rowOff>0</xdr:rowOff>
    </xdr:to>
    <xdr:pic>
      <xdr:nvPicPr>
        <xdr:cNvPr id="2" name="図 1">
          <a:extLst>
            <a:ext uri="{FF2B5EF4-FFF2-40B4-BE49-F238E27FC236}">
              <a16:creationId xmlns:a16="http://schemas.microsoft.com/office/drawing/2014/main" id="{901B9C16-5F11-4EB6-9623-F98E86C51607}"/>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314325" y="11944350"/>
          <a:ext cx="6553200" cy="2476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8</xdr:row>
      <xdr:rowOff>9523</xdr:rowOff>
    </xdr:from>
    <xdr:to>
      <xdr:col>14</xdr:col>
      <xdr:colOff>0</xdr:colOff>
      <xdr:row>18</xdr:row>
      <xdr:rowOff>9524</xdr:rowOff>
    </xdr:to>
    <xdr:cxnSp macro="">
      <xdr:nvCxnSpPr>
        <xdr:cNvPr id="2" name="直線コネクタ 1">
          <a:extLst>
            <a:ext uri="{FF2B5EF4-FFF2-40B4-BE49-F238E27FC236}">
              <a16:creationId xmlns:a16="http://schemas.microsoft.com/office/drawing/2014/main" id="{00000000-0008-0000-0100-000002000000}"/>
            </a:ext>
          </a:extLst>
        </xdr:cNvPr>
        <xdr:cNvCxnSpPr/>
      </xdr:nvCxnSpPr>
      <xdr:spPr>
        <a:xfrm rot="16200000" flipH="1">
          <a:off x="-242888" y="1343976"/>
          <a:ext cx="1562101" cy="1057275"/>
        </a:xfrm>
        <a:prstGeom prst="line">
          <a:avLst/>
        </a:prstGeom>
        <a:ln w="127">
          <a:solidFill>
            <a:srgbClr val="96969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42</xdr:row>
      <xdr:rowOff>9525</xdr:rowOff>
    </xdr:from>
    <xdr:to>
      <xdr:col>18</xdr:col>
      <xdr:colOff>9525</xdr:colOff>
      <xdr:row>44</xdr:row>
      <xdr:rowOff>0</xdr:rowOff>
    </xdr:to>
    <xdr:cxnSp macro="">
      <xdr:nvCxnSpPr>
        <xdr:cNvPr id="3" name="直線コネクタ 2">
          <a:extLst>
            <a:ext uri="{FF2B5EF4-FFF2-40B4-BE49-F238E27FC236}">
              <a16:creationId xmlns:a16="http://schemas.microsoft.com/office/drawing/2014/main" id="{00000000-0008-0000-0100-000003000000}"/>
            </a:ext>
          </a:extLst>
        </xdr:cNvPr>
        <xdr:cNvCxnSpPr/>
      </xdr:nvCxnSpPr>
      <xdr:spPr>
        <a:xfrm>
          <a:off x="1066800" y="7408545"/>
          <a:ext cx="862965" cy="38671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44</xdr:row>
      <xdr:rowOff>9525</xdr:rowOff>
    </xdr:from>
    <xdr:to>
      <xdr:col>18</xdr:col>
      <xdr:colOff>9525</xdr:colOff>
      <xdr:row>46</xdr:row>
      <xdr:rowOff>0</xdr:rowOff>
    </xdr:to>
    <xdr:cxnSp macro="">
      <xdr:nvCxnSpPr>
        <xdr:cNvPr id="4" name="直線コネクタ 3">
          <a:extLst>
            <a:ext uri="{FF2B5EF4-FFF2-40B4-BE49-F238E27FC236}">
              <a16:creationId xmlns:a16="http://schemas.microsoft.com/office/drawing/2014/main" id="{00000000-0008-0000-0100-000004000000}"/>
            </a:ext>
          </a:extLst>
        </xdr:cNvPr>
        <xdr:cNvCxnSpPr/>
      </xdr:nvCxnSpPr>
      <xdr:spPr>
        <a:xfrm>
          <a:off x="9601200" y="7381875"/>
          <a:ext cx="2752725" cy="3333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46</xdr:row>
      <xdr:rowOff>9525</xdr:rowOff>
    </xdr:from>
    <xdr:to>
      <xdr:col>18</xdr:col>
      <xdr:colOff>9525</xdr:colOff>
      <xdr:row>48</xdr:row>
      <xdr:rowOff>0</xdr:rowOff>
    </xdr:to>
    <xdr:cxnSp macro="">
      <xdr:nvCxnSpPr>
        <xdr:cNvPr id="5" name="直線コネクタ 4">
          <a:extLst>
            <a:ext uri="{FF2B5EF4-FFF2-40B4-BE49-F238E27FC236}">
              <a16:creationId xmlns:a16="http://schemas.microsoft.com/office/drawing/2014/main" id="{00000000-0008-0000-0100-000005000000}"/>
            </a:ext>
          </a:extLst>
        </xdr:cNvPr>
        <xdr:cNvCxnSpPr/>
      </xdr:nvCxnSpPr>
      <xdr:spPr>
        <a:xfrm>
          <a:off x="9601200" y="7724775"/>
          <a:ext cx="2752725" cy="3333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42</xdr:row>
      <xdr:rowOff>9525</xdr:rowOff>
    </xdr:from>
    <xdr:to>
      <xdr:col>31</xdr:col>
      <xdr:colOff>9525</xdr:colOff>
      <xdr:row>44</xdr:row>
      <xdr:rowOff>0</xdr:rowOff>
    </xdr:to>
    <xdr:cxnSp macro="">
      <xdr:nvCxnSpPr>
        <xdr:cNvPr id="6" name="直線コネクタ 5">
          <a:extLst>
            <a:ext uri="{FF2B5EF4-FFF2-40B4-BE49-F238E27FC236}">
              <a16:creationId xmlns:a16="http://schemas.microsoft.com/office/drawing/2014/main" id="{00000000-0008-0000-0100-000006000000}"/>
            </a:ext>
          </a:extLst>
        </xdr:cNvPr>
        <xdr:cNvCxnSpPr/>
      </xdr:nvCxnSpPr>
      <xdr:spPr>
        <a:xfrm>
          <a:off x="18516600" y="7038975"/>
          <a:ext cx="2752725" cy="3333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44</xdr:row>
      <xdr:rowOff>9525</xdr:rowOff>
    </xdr:from>
    <xdr:to>
      <xdr:col>31</xdr:col>
      <xdr:colOff>9525</xdr:colOff>
      <xdr:row>46</xdr:row>
      <xdr:rowOff>0</xdr:rowOff>
    </xdr:to>
    <xdr:cxnSp macro="">
      <xdr:nvCxnSpPr>
        <xdr:cNvPr id="7" name="直線コネクタ 6">
          <a:extLst>
            <a:ext uri="{FF2B5EF4-FFF2-40B4-BE49-F238E27FC236}">
              <a16:creationId xmlns:a16="http://schemas.microsoft.com/office/drawing/2014/main" id="{00000000-0008-0000-0100-000007000000}"/>
            </a:ext>
          </a:extLst>
        </xdr:cNvPr>
        <xdr:cNvCxnSpPr/>
      </xdr:nvCxnSpPr>
      <xdr:spPr>
        <a:xfrm>
          <a:off x="18516600" y="7381875"/>
          <a:ext cx="2752725" cy="3333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46</xdr:row>
      <xdr:rowOff>9525</xdr:rowOff>
    </xdr:from>
    <xdr:to>
      <xdr:col>31</xdr:col>
      <xdr:colOff>9525</xdr:colOff>
      <xdr:row>48</xdr:row>
      <xdr:rowOff>0</xdr:rowOff>
    </xdr:to>
    <xdr:cxnSp macro="">
      <xdr:nvCxnSpPr>
        <xdr:cNvPr id="8" name="直線コネクタ 7">
          <a:extLst>
            <a:ext uri="{FF2B5EF4-FFF2-40B4-BE49-F238E27FC236}">
              <a16:creationId xmlns:a16="http://schemas.microsoft.com/office/drawing/2014/main" id="{00000000-0008-0000-0100-000008000000}"/>
            </a:ext>
          </a:extLst>
        </xdr:cNvPr>
        <xdr:cNvCxnSpPr/>
      </xdr:nvCxnSpPr>
      <xdr:spPr>
        <a:xfrm>
          <a:off x="18516600" y="7724775"/>
          <a:ext cx="2752725" cy="3333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65</xdr:col>
      <xdr:colOff>9525</xdr:colOff>
      <xdr:row>58</xdr:row>
      <xdr:rowOff>66675</xdr:rowOff>
    </xdr:from>
    <xdr:to>
      <xdr:col>107</xdr:col>
      <xdr:colOff>66675</xdr:colOff>
      <xdr:row>101</xdr:row>
      <xdr:rowOff>66675</xdr:rowOff>
    </xdr:to>
    <xdr:sp macro="" textlink="">
      <xdr:nvSpPr>
        <xdr:cNvPr id="18340" name="AutoShape 255">
          <a:extLst>
            <a:ext uri="{FF2B5EF4-FFF2-40B4-BE49-F238E27FC236}">
              <a16:creationId xmlns:a16="http://schemas.microsoft.com/office/drawing/2014/main" id="{00000000-0008-0000-0200-0000A4470000}"/>
            </a:ext>
          </a:extLst>
        </xdr:cNvPr>
        <xdr:cNvSpPr>
          <a:spLocks noChangeArrowheads="1"/>
        </xdr:cNvSpPr>
      </xdr:nvSpPr>
      <xdr:spPr bwMode="auto">
        <a:xfrm>
          <a:off x="6200775" y="5410200"/>
          <a:ext cx="4057650" cy="6629400"/>
        </a:xfrm>
        <a:prstGeom prst="roundRect">
          <a:avLst>
            <a:gd name="adj" fmla="val 6588"/>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66675</xdr:colOff>
      <xdr:row>58</xdr:row>
      <xdr:rowOff>66675</xdr:rowOff>
    </xdr:from>
    <xdr:to>
      <xdr:col>52</xdr:col>
      <xdr:colOff>85725</xdr:colOff>
      <xdr:row>101</xdr:row>
      <xdr:rowOff>66675</xdr:rowOff>
    </xdr:to>
    <xdr:sp macro="" textlink="">
      <xdr:nvSpPr>
        <xdr:cNvPr id="18341" name="AutoShape 254">
          <a:extLst>
            <a:ext uri="{FF2B5EF4-FFF2-40B4-BE49-F238E27FC236}">
              <a16:creationId xmlns:a16="http://schemas.microsoft.com/office/drawing/2014/main" id="{00000000-0008-0000-0200-0000A5470000}"/>
            </a:ext>
          </a:extLst>
        </xdr:cNvPr>
        <xdr:cNvSpPr>
          <a:spLocks noChangeArrowheads="1"/>
        </xdr:cNvSpPr>
      </xdr:nvSpPr>
      <xdr:spPr bwMode="auto">
        <a:xfrm>
          <a:off x="1590675" y="9182100"/>
          <a:ext cx="3448050" cy="4533900"/>
        </a:xfrm>
        <a:prstGeom prst="roundRect">
          <a:avLst>
            <a:gd name="adj" fmla="val 7315"/>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58</xdr:col>
      <xdr:colOff>9525</xdr:colOff>
      <xdr:row>153</xdr:row>
      <xdr:rowOff>47625</xdr:rowOff>
    </xdr:from>
    <xdr:to>
      <xdr:col>67</xdr:col>
      <xdr:colOff>19050</xdr:colOff>
      <xdr:row>155</xdr:row>
      <xdr:rowOff>76200</xdr:rowOff>
    </xdr:to>
    <xdr:sp macro="" textlink="">
      <xdr:nvSpPr>
        <xdr:cNvPr id="18342" name="AutoShape 11">
          <a:extLst>
            <a:ext uri="{FF2B5EF4-FFF2-40B4-BE49-F238E27FC236}">
              <a16:creationId xmlns:a16="http://schemas.microsoft.com/office/drawing/2014/main" id="{00000000-0008-0000-0200-0000A6470000}"/>
            </a:ext>
          </a:extLst>
        </xdr:cNvPr>
        <xdr:cNvSpPr>
          <a:spLocks noChangeArrowheads="1"/>
        </xdr:cNvSpPr>
      </xdr:nvSpPr>
      <xdr:spPr bwMode="auto">
        <a:xfrm flipH="1">
          <a:off x="5534025" y="17325975"/>
          <a:ext cx="866775" cy="238125"/>
        </a:xfrm>
        <a:prstGeom prst="bracketPair">
          <a:avLst>
            <a:gd name="adj" fmla="val 24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57150</xdr:colOff>
      <xdr:row>136</xdr:row>
      <xdr:rowOff>66675</xdr:rowOff>
    </xdr:from>
    <xdr:to>
      <xdr:col>7</xdr:col>
      <xdr:colOff>66675</xdr:colOff>
      <xdr:row>138</xdr:row>
      <xdr:rowOff>95250</xdr:rowOff>
    </xdr:to>
    <xdr:sp macro="" textlink="">
      <xdr:nvSpPr>
        <xdr:cNvPr id="18343" name="AutoShape 12">
          <a:extLst>
            <a:ext uri="{FF2B5EF4-FFF2-40B4-BE49-F238E27FC236}">
              <a16:creationId xmlns:a16="http://schemas.microsoft.com/office/drawing/2014/main" id="{00000000-0008-0000-0200-0000A7470000}"/>
            </a:ext>
          </a:extLst>
        </xdr:cNvPr>
        <xdr:cNvSpPr>
          <a:spLocks noChangeArrowheads="1"/>
        </xdr:cNvSpPr>
      </xdr:nvSpPr>
      <xdr:spPr bwMode="auto">
        <a:xfrm rot="5400000">
          <a:off x="561975" y="15678150"/>
          <a:ext cx="238125" cy="104775"/>
        </a:xfrm>
        <a:prstGeom prst="bracketPair">
          <a:avLst>
            <a:gd name="adj" fmla="val 42995"/>
          </a:avLst>
        </a:prstGeom>
        <a:noFill/>
        <a:ln w="3175">
          <a:solidFill>
            <a:srgbClr val="FF00F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65</xdr:col>
      <xdr:colOff>9525</xdr:colOff>
      <xdr:row>122</xdr:row>
      <xdr:rowOff>19050</xdr:rowOff>
    </xdr:from>
    <xdr:to>
      <xdr:col>66</xdr:col>
      <xdr:colOff>47625</xdr:colOff>
      <xdr:row>123</xdr:row>
      <xdr:rowOff>47625</xdr:rowOff>
    </xdr:to>
    <xdr:sp macro="" textlink="">
      <xdr:nvSpPr>
        <xdr:cNvPr id="18348" name="Oval 39">
          <a:extLst>
            <a:ext uri="{FF2B5EF4-FFF2-40B4-BE49-F238E27FC236}">
              <a16:creationId xmlns:a16="http://schemas.microsoft.com/office/drawing/2014/main" id="{00000000-0008-0000-0200-0000AC470000}"/>
            </a:ext>
          </a:extLst>
        </xdr:cNvPr>
        <xdr:cNvSpPr>
          <a:spLocks noChangeArrowheads="1"/>
        </xdr:cNvSpPr>
      </xdr:nvSpPr>
      <xdr:spPr bwMode="auto">
        <a:xfrm>
          <a:off x="6200775" y="14144625"/>
          <a:ext cx="133350" cy="133350"/>
        </a:xfrm>
        <a:prstGeom prst="ellipse">
          <a:avLst/>
        </a:prstGeom>
        <a:noFill/>
        <a:ln w="3175">
          <a:solidFill>
            <a:srgbClr val="FF00F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66675</xdr:colOff>
      <xdr:row>133</xdr:row>
      <xdr:rowOff>38100</xdr:rowOff>
    </xdr:from>
    <xdr:to>
      <xdr:col>5</xdr:col>
      <xdr:colOff>28575</xdr:colOff>
      <xdr:row>134</xdr:row>
      <xdr:rowOff>76200</xdr:rowOff>
    </xdr:to>
    <xdr:sp macro="" textlink="">
      <xdr:nvSpPr>
        <xdr:cNvPr id="18349" name="Oval 42">
          <a:extLst>
            <a:ext uri="{FF2B5EF4-FFF2-40B4-BE49-F238E27FC236}">
              <a16:creationId xmlns:a16="http://schemas.microsoft.com/office/drawing/2014/main" id="{00000000-0008-0000-0200-0000AD470000}"/>
            </a:ext>
          </a:extLst>
        </xdr:cNvPr>
        <xdr:cNvSpPr>
          <a:spLocks noChangeArrowheads="1"/>
        </xdr:cNvSpPr>
      </xdr:nvSpPr>
      <xdr:spPr bwMode="auto">
        <a:xfrm>
          <a:off x="352425" y="15268575"/>
          <a:ext cx="152400" cy="142875"/>
        </a:xfrm>
        <a:prstGeom prst="ellipse">
          <a:avLst/>
        </a:prstGeom>
        <a:noFill/>
        <a:ln w="3175">
          <a:solidFill>
            <a:srgbClr val="FF00F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85725</xdr:colOff>
      <xdr:row>152</xdr:row>
      <xdr:rowOff>76200</xdr:rowOff>
    </xdr:from>
    <xdr:to>
      <xdr:col>5</xdr:col>
      <xdr:colOff>47625</xdr:colOff>
      <xdr:row>154</xdr:row>
      <xdr:rowOff>9525</xdr:rowOff>
    </xdr:to>
    <xdr:sp macro="" textlink="">
      <xdr:nvSpPr>
        <xdr:cNvPr id="18350" name="Oval 45">
          <a:extLst>
            <a:ext uri="{FF2B5EF4-FFF2-40B4-BE49-F238E27FC236}">
              <a16:creationId xmlns:a16="http://schemas.microsoft.com/office/drawing/2014/main" id="{00000000-0008-0000-0200-0000AE470000}"/>
            </a:ext>
          </a:extLst>
        </xdr:cNvPr>
        <xdr:cNvSpPr>
          <a:spLocks noChangeArrowheads="1"/>
        </xdr:cNvSpPr>
      </xdr:nvSpPr>
      <xdr:spPr bwMode="auto">
        <a:xfrm>
          <a:off x="371475" y="17249775"/>
          <a:ext cx="152400" cy="142875"/>
        </a:xfrm>
        <a:prstGeom prst="ellipse">
          <a:avLst/>
        </a:prstGeom>
        <a:noFill/>
        <a:ln w="3175">
          <a:solidFill>
            <a:srgbClr val="FF00F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66675</xdr:colOff>
      <xdr:row>157</xdr:row>
      <xdr:rowOff>38100</xdr:rowOff>
    </xdr:from>
    <xdr:to>
      <xdr:col>5</xdr:col>
      <xdr:colOff>38100</xdr:colOff>
      <xdr:row>158</xdr:row>
      <xdr:rowOff>76200</xdr:rowOff>
    </xdr:to>
    <xdr:sp macro="" textlink="">
      <xdr:nvSpPr>
        <xdr:cNvPr id="18351" name="Oval 46">
          <a:extLst>
            <a:ext uri="{FF2B5EF4-FFF2-40B4-BE49-F238E27FC236}">
              <a16:creationId xmlns:a16="http://schemas.microsoft.com/office/drawing/2014/main" id="{00000000-0008-0000-0200-0000AF470000}"/>
            </a:ext>
          </a:extLst>
        </xdr:cNvPr>
        <xdr:cNvSpPr>
          <a:spLocks noChangeArrowheads="1"/>
        </xdr:cNvSpPr>
      </xdr:nvSpPr>
      <xdr:spPr bwMode="auto">
        <a:xfrm>
          <a:off x="352425" y="17735550"/>
          <a:ext cx="161925" cy="142875"/>
        </a:xfrm>
        <a:prstGeom prst="ellipse">
          <a:avLst/>
        </a:prstGeom>
        <a:noFill/>
        <a:ln w="3175">
          <a:solidFill>
            <a:srgbClr val="FF00F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30</xdr:col>
      <xdr:colOff>47625</xdr:colOff>
      <xdr:row>153</xdr:row>
      <xdr:rowOff>47625</xdr:rowOff>
    </xdr:from>
    <xdr:to>
      <xdr:col>32</xdr:col>
      <xdr:colOff>0</xdr:colOff>
      <xdr:row>154</xdr:row>
      <xdr:rowOff>85725</xdr:rowOff>
    </xdr:to>
    <xdr:sp macro="" textlink="">
      <xdr:nvSpPr>
        <xdr:cNvPr id="18352" name="Oval 47">
          <a:extLst>
            <a:ext uri="{FF2B5EF4-FFF2-40B4-BE49-F238E27FC236}">
              <a16:creationId xmlns:a16="http://schemas.microsoft.com/office/drawing/2014/main" id="{00000000-0008-0000-0200-0000B0470000}"/>
            </a:ext>
          </a:extLst>
        </xdr:cNvPr>
        <xdr:cNvSpPr>
          <a:spLocks noChangeArrowheads="1"/>
        </xdr:cNvSpPr>
      </xdr:nvSpPr>
      <xdr:spPr bwMode="auto">
        <a:xfrm>
          <a:off x="2905125" y="17325975"/>
          <a:ext cx="142875" cy="142875"/>
        </a:xfrm>
        <a:prstGeom prst="ellipse">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54</xdr:col>
      <xdr:colOff>66675</xdr:colOff>
      <xdr:row>151</xdr:row>
      <xdr:rowOff>19050</xdr:rowOff>
    </xdr:from>
    <xdr:to>
      <xdr:col>56</xdr:col>
      <xdr:colOff>23367</xdr:colOff>
      <xdr:row>152</xdr:row>
      <xdr:rowOff>86577</xdr:rowOff>
    </xdr:to>
    <xdr:sp macro="" textlink="">
      <xdr:nvSpPr>
        <xdr:cNvPr id="18353" name="Oval 48">
          <a:extLst>
            <a:ext uri="{FF2B5EF4-FFF2-40B4-BE49-F238E27FC236}">
              <a16:creationId xmlns:a16="http://schemas.microsoft.com/office/drawing/2014/main" id="{00000000-0008-0000-0200-0000B1470000}"/>
            </a:ext>
          </a:extLst>
        </xdr:cNvPr>
        <xdr:cNvSpPr>
          <a:spLocks noChangeArrowheads="1"/>
        </xdr:cNvSpPr>
      </xdr:nvSpPr>
      <xdr:spPr bwMode="auto">
        <a:xfrm>
          <a:off x="4929621" y="20953268"/>
          <a:ext cx="136800" cy="136800"/>
        </a:xfrm>
        <a:prstGeom prst="ellipse">
          <a:avLst/>
        </a:prstGeom>
        <a:noFill/>
        <a:ln w="3175">
          <a:solidFill>
            <a:srgbClr val="FF00F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54</xdr:col>
      <xdr:colOff>66675</xdr:colOff>
      <xdr:row>140</xdr:row>
      <xdr:rowOff>47625</xdr:rowOff>
    </xdr:from>
    <xdr:to>
      <xdr:col>56</xdr:col>
      <xdr:colOff>23367</xdr:colOff>
      <xdr:row>141</xdr:row>
      <xdr:rowOff>32025</xdr:rowOff>
    </xdr:to>
    <xdr:sp macro="" textlink="">
      <xdr:nvSpPr>
        <xdr:cNvPr id="18354" name="Oval 49">
          <a:extLst>
            <a:ext uri="{FF2B5EF4-FFF2-40B4-BE49-F238E27FC236}">
              <a16:creationId xmlns:a16="http://schemas.microsoft.com/office/drawing/2014/main" id="{00000000-0008-0000-0200-0000B2470000}"/>
            </a:ext>
          </a:extLst>
        </xdr:cNvPr>
        <xdr:cNvSpPr>
          <a:spLocks noChangeArrowheads="1"/>
        </xdr:cNvSpPr>
      </xdr:nvSpPr>
      <xdr:spPr bwMode="auto">
        <a:xfrm>
          <a:off x="4929621" y="19845771"/>
          <a:ext cx="136800" cy="136800"/>
        </a:xfrm>
        <a:prstGeom prst="ellipse">
          <a:avLst/>
        </a:prstGeom>
        <a:noFill/>
        <a:ln w="3175">
          <a:solidFill>
            <a:srgbClr val="FF00F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9525</xdr:colOff>
      <xdr:row>167</xdr:row>
      <xdr:rowOff>9525</xdr:rowOff>
    </xdr:from>
    <xdr:to>
      <xdr:col>69</xdr:col>
      <xdr:colOff>85725</xdr:colOff>
      <xdr:row>168</xdr:row>
      <xdr:rowOff>9525</xdr:rowOff>
    </xdr:to>
    <xdr:sp macro="" textlink="">
      <xdr:nvSpPr>
        <xdr:cNvPr id="18355" name="AutoShape 173">
          <a:extLst>
            <a:ext uri="{FF2B5EF4-FFF2-40B4-BE49-F238E27FC236}">
              <a16:creationId xmlns:a16="http://schemas.microsoft.com/office/drawing/2014/main" id="{00000000-0008-0000-0200-0000B3470000}"/>
            </a:ext>
          </a:extLst>
        </xdr:cNvPr>
        <xdr:cNvSpPr>
          <a:spLocks noChangeArrowheads="1"/>
        </xdr:cNvSpPr>
      </xdr:nvSpPr>
      <xdr:spPr bwMode="auto">
        <a:xfrm>
          <a:off x="5915025" y="18811875"/>
          <a:ext cx="742950" cy="323850"/>
        </a:xfrm>
        <a:prstGeom prst="roundRect">
          <a:avLst>
            <a:gd name="adj"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47625</xdr:colOff>
      <xdr:row>167</xdr:row>
      <xdr:rowOff>9525</xdr:rowOff>
    </xdr:from>
    <xdr:to>
      <xdr:col>58</xdr:col>
      <xdr:colOff>47625</xdr:colOff>
      <xdr:row>168</xdr:row>
      <xdr:rowOff>9525</xdr:rowOff>
    </xdr:to>
    <xdr:sp macro="" textlink="">
      <xdr:nvSpPr>
        <xdr:cNvPr id="18356" name="AutoShape 174">
          <a:extLst>
            <a:ext uri="{FF2B5EF4-FFF2-40B4-BE49-F238E27FC236}">
              <a16:creationId xmlns:a16="http://schemas.microsoft.com/office/drawing/2014/main" id="{00000000-0008-0000-0200-0000B4470000}"/>
            </a:ext>
          </a:extLst>
        </xdr:cNvPr>
        <xdr:cNvSpPr>
          <a:spLocks noChangeArrowheads="1"/>
        </xdr:cNvSpPr>
      </xdr:nvSpPr>
      <xdr:spPr bwMode="auto">
        <a:xfrm>
          <a:off x="4619625" y="18811875"/>
          <a:ext cx="952500" cy="323850"/>
        </a:xfrm>
        <a:prstGeom prst="roundRect">
          <a:avLst>
            <a:gd name="adj"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51</xdr:col>
      <xdr:colOff>28575</xdr:colOff>
      <xdr:row>69</xdr:row>
      <xdr:rowOff>0</xdr:rowOff>
    </xdr:from>
    <xdr:to>
      <xdr:col>54</xdr:col>
      <xdr:colOff>57150</xdr:colOff>
      <xdr:row>72</xdr:row>
      <xdr:rowOff>0</xdr:rowOff>
    </xdr:to>
    <xdr:sp macro="" textlink="">
      <xdr:nvSpPr>
        <xdr:cNvPr id="69" name="Oval 245">
          <a:extLst>
            <a:ext uri="{FF2B5EF4-FFF2-40B4-BE49-F238E27FC236}">
              <a16:creationId xmlns:a16="http://schemas.microsoft.com/office/drawing/2014/main" id="{00000000-0008-0000-0200-000045000000}"/>
            </a:ext>
          </a:extLst>
        </xdr:cNvPr>
        <xdr:cNvSpPr>
          <a:spLocks noChangeArrowheads="1"/>
        </xdr:cNvSpPr>
      </xdr:nvSpPr>
      <xdr:spPr bwMode="auto">
        <a:xfrm>
          <a:off x="4674593" y="12169510"/>
          <a:ext cx="301869" cy="333743"/>
        </a:xfrm>
        <a:prstGeom prst="ellipse">
          <a:avLst/>
        </a:prstGeom>
        <a:solidFill>
          <a:srgbClr val="FFFF00"/>
        </a:solidFill>
        <a:ln w="12700" algn="ctr">
          <a:solidFill>
            <a:srgbClr val="008000"/>
          </a:solidFill>
          <a:round/>
          <a:headEnd/>
          <a:tailEnd/>
        </a:ln>
        <a:effectLst>
          <a:outerShdw dist="35921" dir="2700000" algn="ctr" rotWithShape="0">
            <a:srgbClr val="000000"/>
          </a:outerShdw>
        </a:effectLst>
      </xdr:spPr>
      <xdr:txBody>
        <a:bodyPr vertOverflow="clip" wrap="square" lIns="36576" tIns="22860" rIns="36576" bIns="0" anchor="ctr" upright="1"/>
        <a:lstStyle/>
        <a:p>
          <a:pPr algn="ctr" rtl="0">
            <a:defRPr sz="1000"/>
          </a:pPr>
          <a:r>
            <a:rPr lang="en-US" altLang="ja-JP" sz="1400" b="1" i="0" u="none" strike="noStrike" baseline="0">
              <a:solidFill>
                <a:srgbClr val="000000"/>
              </a:solidFill>
              <a:latin typeface="ＭＳ Ｐゴシック"/>
              <a:ea typeface="ＭＳ Ｐゴシック"/>
            </a:rPr>
            <a:t>1</a:t>
          </a:r>
          <a:endParaRPr lang="ja-JP" altLang="en-US" sz="1400" b="1" i="0" u="none" strike="noStrike" baseline="0">
            <a:solidFill>
              <a:srgbClr val="000000"/>
            </a:solidFill>
            <a:latin typeface="ＭＳ Ｐゴシック"/>
            <a:ea typeface="ＭＳ Ｐゴシック"/>
          </a:endParaRPr>
        </a:p>
      </xdr:txBody>
    </xdr:sp>
    <xdr:clientData/>
  </xdr:twoCellAnchor>
  <xdr:twoCellAnchor>
    <xdr:from>
      <xdr:col>51</xdr:col>
      <xdr:colOff>38100</xdr:colOff>
      <xdr:row>96</xdr:row>
      <xdr:rowOff>0</xdr:rowOff>
    </xdr:from>
    <xdr:to>
      <xdr:col>54</xdr:col>
      <xdr:colOff>66675</xdr:colOff>
      <xdr:row>99</xdr:row>
      <xdr:rowOff>0</xdr:rowOff>
    </xdr:to>
    <xdr:sp macro="" textlink="">
      <xdr:nvSpPr>
        <xdr:cNvPr id="71" name="Oval 247">
          <a:extLst>
            <a:ext uri="{FF2B5EF4-FFF2-40B4-BE49-F238E27FC236}">
              <a16:creationId xmlns:a16="http://schemas.microsoft.com/office/drawing/2014/main" id="{00000000-0008-0000-0200-000047000000}"/>
            </a:ext>
          </a:extLst>
        </xdr:cNvPr>
        <xdr:cNvSpPr>
          <a:spLocks noChangeArrowheads="1"/>
        </xdr:cNvSpPr>
      </xdr:nvSpPr>
      <xdr:spPr bwMode="auto">
        <a:xfrm>
          <a:off x="5181600" y="11104469"/>
          <a:ext cx="331134" cy="336737"/>
        </a:xfrm>
        <a:prstGeom prst="ellipse">
          <a:avLst/>
        </a:prstGeom>
        <a:solidFill>
          <a:srgbClr val="FFFF00"/>
        </a:solidFill>
        <a:ln w="12700" algn="ctr">
          <a:solidFill>
            <a:srgbClr val="008000"/>
          </a:solidFill>
          <a:round/>
          <a:headEnd/>
          <a:tailEnd/>
        </a:ln>
        <a:effectLst>
          <a:outerShdw dist="35921" dir="2700000" algn="ctr" rotWithShape="0">
            <a:srgbClr val="000000"/>
          </a:outerShdw>
        </a:effectLst>
      </xdr:spPr>
      <xdr:txBody>
        <a:bodyPr vertOverflow="clip" wrap="square" lIns="36576" tIns="22860" rIns="36576" bIns="0" anchor="ctr" upright="1"/>
        <a:lstStyle/>
        <a:p>
          <a:pPr algn="ctr" rtl="0">
            <a:defRPr sz="1000"/>
          </a:pPr>
          <a:r>
            <a:rPr lang="en-US" altLang="ja-JP" sz="1400" b="1" i="0" u="none" strike="noStrike" baseline="0">
              <a:solidFill>
                <a:srgbClr val="000000"/>
              </a:solidFill>
              <a:latin typeface="ＭＳ Ｐゴシック"/>
              <a:ea typeface="ＭＳ Ｐゴシック"/>
            </a:rPr>
            <a:t>2</a:t>
          </a:r>
          <a:endParaRPr lang="ja-JP" altLang="en-US" sz="1400" b="1" i="0" u="none" strike="noStrike" baseline="0">
            <a:solidFill>
              <a:srgbClr val="000000"/>
            </a:solidFill>
            <a:latin typeface="ＭＳ Ｐゴシック"/>
            <a:ea typeface="ＭＳ Ｐゴシック"/>
          </a:endParaRPr>
        </a:p>
      </xdr:txBody>
    </xdr:sp>
    <xdr:clientData/>
  </xdr:twoCellAnchor>
  <xdr:twoCellAnchor>
    <xdr:from>
      <xdr:col>96</xdr:col>
      <xdr:colOff>38100</xdr:colOff>
      <xdr:row>101</xdr:row>
      <xdr:rowOff>28575</xdr:rowOff>
    </xdr:from>
    <xdr:to>
      <xdr:col>99</xdr:col>
      <xdr:colOff>66675</xdr:colOff>
      <xdr:row>104</xdr:row>
      <xdr:rowOff>57150</xdr:rowOff>
    </xdr:to>
    <xdr:sp macro="" textlink="">
      <xdr:nvSpPr>
        <xdr:cNvPr id="72" name="Oval 248">
          <a:extLst>
            <a:ext uri="{FF2B5EF4-FFF2-40B4-BE49-F238E27FC236}">
              <a16:creationId xmlns:a16="http://schemas.microsoft.com/office/drawing/2014/main" id="{00000000-0008-0000-0200-000048000000}"/>
            </a:ext>
          </a:extLst>
        </xdr:cNvPr>
        <xdr:cNvSpPr>
          <a:spLocks noChangeArrowheads="1"/>
        </xdr:cNvSpPr>
      </xdr:nvSpPr>
      <xdr:spPr bwMode="auto">
        <a:xfrm>
          <a:off x="9719982" y="11671487"/>
          <a:ext cx="331134" cy="331134"/>
        </a:xfrm>
        <a:prstGeom prst="ellipse">
          <a:avLst/>
        </a:prstGeom>
        <a:solidFill>
          <a:srgbClr val="FFFF00"/>
        </a:solidFill>
        <a:ln w="12700" algn="ctr">
          <a:solidFill>
            <a:srgbClr val="008000"/>
          </a:solidFill>
          <a:round/>
          <a:headEnd/>
          <a:tailEnd/>
        </a:ln>
        <a:effectLst>
          <a:outerShdw dist="35921" dir="2700000" algn="ctr" rotWithShape="0">
            <a:srgbClr val="000000"/>
          </a:outerShdw>
        </a:effectLst>
      </xdr:spPr>
      <xdr:txBody>
        <a:bodyPr vertOverflow="clip" wrap="square" lIns="36576" tIns="22860" rIns="36576" bIns="0" anchor="ctr" upright="1"/>
        <a:lstStyle/>
        <a:p>
          <a:pPr algn="ctr" rtl="0">
            <a:defRPr sz="1000"/>
          </a:pPr>
          <a:r>
            <a:rPr lang="en-US" altLang="ja-JP" sz="1400" b="1" i="0" u="none" strike="noStrike" baseline="0">
              <a:solidFill>
                <a:srgbClr val="000000"/>
              </a:solidFill>
              <a:latin typeface="ＭＳ Ｐゴシック"/>
              <a:ea typeface="ＭＳ Ｐゴシック"/>
            </a:rPr>
            <a:t>4</a:t>
          </a:r>
          <a:endParaRPr lang="ja-JP" altLang="en-US" sz="1400" b="1" i="0" u="none" strike="noStrike" baseline="0">
            <a:solidFill>
              <a:srgbClr val="000000"/>
            </a:solidFill>
            <a:latin typeface="ＭＳ Ｐゴシック"/>
            <a:ea typeface="ＭＳ Ｐゴシック"/>
          </a:endParaRPr>
        </a:p>
      </xdr:txBody>
    </xdr:sp>
    <xdr:clientData/>
  </xdr:twoCellAnchor>
  <xdr:twoCellAnchor>
    <xdr:from>
      <xdr:col>29</xdr:col>
      <xdr:colOff>0</xdr:colOff>
      <xdr:row>114</xdr:row>
      <xdr:rowOff>0</xdr:rowOff>
    </xdr:from>
    <xdr:to>
      <xdr:col>32</xdr:col>
      <xdr:colOff>28575</xdr:colOff>
      <xdr:row>117</xdr:row>
      <xdr:rowOff>28575</xdr:rowOff>
    </xdr:to>
    <xdr:sp macro="" textlink="">
      <xdr:nvSpPr>
        <xdr:cNvPr id="73" name="Oval 249">
          <a:extLst>
            <a:ext uri="{FF2B5EF4-FFF2-40B4-BE49-F238E27FC236}">
              <a16:creationId xmlns:a16="http://schemas.microsoft.com/office/drawing/2014/main" id="{00000000-0008-0000-0200-000049000000}"/>
            </a:ext>
          </a:extLst>
        </xdr:cNvPr>
        <xdr:cNvSpPr>
          <a:spLocks noChangeArrowheads="1"/>
        </xdr:cNvSpPr>
      </xdr:nvSpPr>
      <xdr:spPr bwMode="auto">
        <a:xfrm>
          <a:off x="2924735" y="12954000"/>
          <a:ext cx="331134" cy="331134"/>
        </a:xfrm>
        <a:prstGeom prst="ellipse">
          <a:avLst/>
        </a:prstGeom>
        <a:solidFill>
          <a:srgbClr val="FFFF00"/>
        </a:solidFill>
        <a:ln w="12700" algn="ctr">
          <a:solidFill>
            <a:srgbClr val="008000"/>
          </a:solidFill>
          <a:round/>
          <a:headEnd/>
          <a:tailEnd/>
        </a:ln>
        <a:effectLst>
          <a:outerShdw dist="35921" dir="2700000" algn="ctr" rotWithShape="0">
            <a:srgbClr val="000000"/>
          </a:outerShdw>
        </a:effectLst>
      </xdr:spPr>
      <xdr:txBody>
        <a:bodyPr vertOverflow="clip" wrap="square" lIns="36576" tIns="22860" rIns="36576" bIns="0" anchor="ctr" upright="1"/>
        <a:lstStyle/>
        <a:p>
          <a:pPr algn="ctr" rtl="0">
            <a:defRPr sz="1000"/>
          </a:pPr>
          <a:r>
            <a:rPr lang="en-US" altLang="ja-JP" sz="1400" b="1" i="0" u="none" strike="noStrike" baseline="0">
              <a:solidFill>
                <a:srgbClr val="000000"/>
              </a:solidFill>
              <a:latin typeface="ＭＳ Ｐゴシック"/>
              <a:ea typeface="ＭＳ Ｐゴシック"/>
            </a:rPr>
            <a:t>3</a:t>
          </a:r>
          <a:endParaRPr lang="ja-JP" altLang="en-US" sz="1400" b="1" i="0" u="none" strike="noStrike" baseline="0">
            <a:solidFill>
              <a:srgbClr val="000000"/>
            </a:solidFill>
            <a:latin typeface="ＭＳ Ｐゴシック"/>
            <a:ea typeface="ＭＳ Ｐゴシック"/>
          </a:endParaRPr>
        </a:p>
      </xdr:txBody>
    </xdr:sp>
    <xdr:clientData/>
  </xdr:twoCellAnchor>
  <xdr:twoCellAnchor>
    <xdr:from>
      <xdr:col>26</xdr:col>
      <xdr:colOff>0</xdr:colOff>
      <xdr:row>45</xdr:row>
      <xdr:rowOff>0</xdr:rowOff>
    </xdr:from>
    <xdr:to>
      <xdr:col>47</xdr:col>
      <xdr:colOff>67236</xdr:colOff>
      <xdr:row>51</xdr:row>
      <xdr:rowOff>85725</xdr:rowOff>
    </xdr:to>
    <xdr:sp macro="" textlink="">
      <xdr:nvSpPr>
        <xdr:cNvPr id="18364" name="AutoShape 253">
          <a:extLst>
            <a:ext uri="{FF2B5EF4-FFF2-40B4-BE49-F238E27FC236}">
              <a16:creationId xmlns:a16="http://schemas.microsoft.com/office/drawing/2014/main" id="{00000000-0008-0000-0200-0000BC470000}"/>
            </a:ext>
          </a:extLst>
        </xdr:cNvPr>
        <xdr:cNvSpPr>
          <a:spLocks noChangeArrowheads="1"/>
        </xdr:cNvSpPr>
      </xdr:nvSpPr>
      <xdr:spPr bwMode="auto">
        <a:xfrm>
          <a:off x="2622176" y="7788088"/>
          <a:ext cx="2185148" cy="646019"/>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76200</xdr:colOff>
      <xdr:row>120</xdr:row>
      <xdr:rowOff>47625</xdr:rowOff>
    </xdr:from>
    <xdr:to>
      <xdr:col>63</xdr:col>
      <xdr:colOff>57150</xdr:colOff>
      <xdr:row>132</xdr:row>
      <xdr:rowOff>38100</xdr:rowOff>
    </xdr:to>
    <xdr:sp macro="" textlink="">
      <xdr:nvSpPr>
        <xdr:cNvPr id="18365" name="AutoShape 256">
          <a:extLst>
            <a:ext uri="{FF2B5EF4-FFF2-40B4-BE49-F238E27FC236}">
              <a16:creationId xmlns:a16="http://schemas.microsoft.com/office/drawing/2014/main" id="{00000000-0008-0000-0200-0000BD470000}"/>
            </a:ext>
          </a:extLst>
        </xdr:cNvPr>
        <xdr:cNvSpPr>
          <a:spLocks noChangeArrowheads="1"/>
        </xdr:cNvSpPr>
      </xdr:nvSpPr>
      <xdr:spPr bwMode="auto">
        <a:xfrm>
          <a:off x="647700" y="14011275"/>
          <a:ext cx="5410200" cy="1200150"/>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66675</xdr:colOff>
      <xdr:row>133</xdr:row>
      <xdr:rowOff>9525</xdr:rowOff>
    </xdr:from>
    <xdr:to>
      <xdr:col>114</xdr:col>
      <xdr:colOff>38100</xdr:colOff>
      <xdr:row>140</xdr:row>
      <xdr:rowOff>0</xdr:rowOff>
    </xdr:to>
    <xdr:sp macro="" textlink="">
      <xdr:nvSpPr>
        <xdr:cNvPr id="18366" name="AutoShape 257">
          <a:extLst>
            <a:ext uri="{FF2B5EF4-FFF2-40B4-BE49-F238E27FC236}">
              <a16:creationId xmlns:a16="http://schemas.microsoft.com/office/drawing/2014/main" id="{00000000-0008-0000-0200-0000BE470000}"/>
            </a:ext>
          </a:extLst>
        </xdr:cNvPr>
        <xdr:cNvSpPr>
          <a:spLocks noChangeArrowheads="1"/>
        </xdr:cNvSpPr>
      </xdr:nvSpPr>
      <xdr:spPr bwMode="auto">
        <a:xfrm>
          <a:off x="923925" y="15240000"/>
          <a:ext cx="9972675" cy="666750"/>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66675</xdr:colOff>
      <xdr:row>139</xdr:row>
      <xdr:rowOff>28575</xdr:rowOff>
    </xdr:from>
    <xdr:to>
      <xdr:col>52</xdr:col>
      <xdr:colOff>76200</xdr:colOff>
      <xdr:row>151</xdr:row>
      <xdr:rowOff>28575</xdr:rowOff>
    </xdr:to>
    <xdr:sp macro="" textlink="">
      <xdr:nvSpPr>
        <xdr:cNvPr id="18367" name="AutoShape 258">
          <a:extLst>
            <a:ext uri="{FF2B5EF4-FFF2-40B4-BE49-F238E27FC236}">
              <a16:creationId xmlns:a16="http://schemas.microsoft.com/office/drawing/2014/main" id="{00000000-0008-0000-0200-0000BF470000}"/>
            </a:ext>
          </a:extLst>
        </xdr:cNvPr>
        <xdr:cNvSpPr>
          <a:spLocks noChangeArrowheads="1"/>
        </xdr:cNvSpPr>
      </xdr:nvSpPr>
      <xdr:spPr bwMode="auto">
        <a:xfrm>
          <a:off x="923925" y="15887700"/>
          <a:ext cx="4105275" cy="1247775"/>
        </a:xfrm>
        <a:prstGeom prst="roundRect">
          <a:avLst>
            <a:gd name="adj" fmla="val 13264"/>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76</xdr:col>
      <xdr:colOff>38100</xdr:colOff>
      <xdr:row>182</xdr:row>
      <xdr:rowOff>47625</xdr:rowOff>
    </xdr:from>
    <xdr:to>
      <xdr:col>112</xdr:col>
      <xdr:colOff>47625</xdr:colOff>
      <xdr:row>194</xdr:row>
      <xdr:rowOff>57150</xdr:rowOff>
    </xdr:to>
    <xdr:sp macro="" textlink="">
      <xdr:nvSpPr>
        <xdr:cNvPr id="18368" name="AutoShape 259">
          <a:extLst>
            <a:ext uri="{FF2B5EF4-FFF2-40B4-BE49-F238E27FC236}">
              <a16:creationId xmlns:a16="http://schemas.microsoft.com/office/drawing/2014/main" id="{00000000-0008-0000-0200-0000C0470000}"/>
            </a:ext>
          </a:extLst>
        </xdr:cNvPr>
        <xdr:cNvSpPr>
          <a:spLocks noChangeArrowheads="1"/>
        </xdr:cNvSpPr>
      </xdr:nvSpPr>
      <xdr:spPr bwMode="auto">
        <a:xfrm>
          <a:off x="7277100" y="20554950"/>
          <a:ext cx="3438525" cy="1819275"/>
        </a:xfrm>
        <a:prstGeom prst="roundRect">
          <a:avLst>
            <a:gd name="adj" fmla="val 11764"/>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41562</xdr:colOff>
      <xdr:row>140</xdr:row>
      <xdr:rowOff>72738</xdr:rowOff>
    </xdr:from>
    <xdr:to>
      <xdr:col>30</xdr:col>
      <xdr:colOff>88307</xdr:colOff>
      <xdr:row>141</xdr:row>
      <xdr:rowOff>57138</xdr:rowOff>
    </xdr:to>
    <xdr:sp macro="" textlink="">
      <xdr:nvSpPr>
        <xdr:cNvPr id="18369" name="Oval 301">
          <a:extLst>
            <a:ext uri="{FF2B5EF4-FFF2-40B4-BE49-F238E27FC236}">
              <a16:creationId xmlns:a16="http://schemas.microsoft.com/office/drawing/2014/main" id="{00000000-0008-0000-0200-0000C1470000}"/>
            </a:ext>
          </a:extLst>
        </xdr:cNvPr>
        <xdr:cNvSpPr>
          <a:spLocks noChangeArrowheads="1"/>
        </xdr:cNvSpPr>
      </xdr:nvSpPr>
      <xdr:spPr bwMode="auto">
        <a:xfrm>
          <a:off x="2653144" y="19870884"/>
          <a:ext cx="136800" cy="136800"/>
        </a:xfrm>
        <a:prstGeom prst="ellipse">
          <a:avLst/>
        </a:prstGeom>
        <a:noFill/>
        <a:ln w="3175">
          <a:solidFill>
            <a:srgbClr val="FF00F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49</xdr:col>
      <xdr:colOff>38100</xdr:colOff>
      <xdr:row>120</xdr:row>
      <xdr:rowOff>51194</xdr:rowOff>
    </xdr:from>
    <xdr:to>
      <xdr:col>50</xdr:col>
      <xdr:colOff>85725</xdr:colOff>
      <xdr:row>122</xdr:row>
      <xdr:rowOff>42270</xdr:rowOff>
    </xdr:to>
    <xdr:sp macro="" textlink="">
      <xdr:nvSpPr>
        <xdr:cNvPr id="18370" name="Oval 19">
          <a:extLst>
            <a:ext uri="{FF2B5EF4-FFF2-40B4-BE49-F238E27FC236}">
              <a16:creationId xmlns:a16="http://schemas.microsoft.com/office/drawing/2014/main" id="{00000000-0008-0000-0200-0000C2470000}"/>
            </a:ext>
          </a:extLst>
        </xdr:cNvPr>
        <xdr:cNvSpPr>
          <a:spLocks noChangeArrowheads="1"/>
        </xdr:cNvSpPr>
      </xdr:nvSpPr>
      <xdr:spPr bwMode="auto">
        <a:xfrm>
          <a:off x="4471554" y="18565391"/>
          <a:ext cx="138104" cy="149413"/>
        </a:xfrm>
        <a:prstGeom prst="ellipse">
          <a:avLst/>
        </a:prstGeom>
        <a:noFill/>
        <a:ln w="317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50</xdr:col>
      <xdr:colOff>1</xdr:colOff>
      <xdr:row>120</xdr:row>
      <xdr:rowOff>0</xdr:rowOff>
    </xdr:from>
    <xdr:to>
      <xdr:col>59</xdr:col>
      <xdr:colOff>0</xdr:colOff>
      <xdr:row>122</xdr:row>
      <xdr:rowOff>81643</xdr:rowOff>
    </xdr:to>
    <xdr:sp macro="" textlink="">
      <xdr:nvSpPr>
        <xdr:cNvPr id="81" name="テキスト ボックス 80">
          <a:extLst>
            <a:ext uri="{FF2B5EF4-FFF2-40B4-BE49-F238E27FC236}">
              <a16:creationId xmlns:a16="http://schemas.microsoft.com/office/drawing/2014/main" id="{00000000-0008-0000-0200-000051000000}"/>
            </a:ext>
          </a:extLst>
        </xdr:cNvPr>
        <xdr:cNvSpPr txBox="1"/>
      </xdr:nvSpPr>
      <xdr:spPr>
        <a:xfrm>
          <a:off x="5042648" y="13559118"/>
          <a:ext cx="907676" cy="2385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000">
              <a:solidFill>
                <a:srgbClr val="FF0000"/>
              </a:solidFill>
              <a:latin typeface="ＭＳ Ｐ明朝" pitchFamily="18" charset="-128"/>
              <a:ea typeface="ＭＳ Ｐ明朝" pitchFamily="18" charset="-128"/>
            </a:rPr>
            <a:t>充当意思</a:t>
          </a:r>
        </a:p>
      </xdr:txBody>
    </xdr:sp>
    <xdr:clientData/>
  </xdr:twoCellAnchor>
  <xdr:twoCellAnchor>
    <xdr:from>
      <xdr:col>13</xdr:col>
      <xdr:colOff>0</xdr:colOff>
      <xdr:row>126</xdr:row>
      <xdr:rowOff>1</xdr:rowOff>
    </xdr:from>
    <xdr:to>
      <xdr:col>23</xdr:col>
      <xdr:colOff>0</xdr:colOff>
      <xdr:row>127</xdr:row>
      <xdr:rowOff>53341</xdr:rowOff>
    </xdr:to>
    <xdr:sp macro="" textlink="">
      <xdr:nvSpPr>
        <xdr:cNvPr id="82" name="テキスト ボックス 81">
          <a:extLst>
            <a:ext uri="{FF2B5EF4-FFF2-40B4-BE49-F238E27FC236}">
              <a16:creationId xmlns:a16="http://schemas.microsoft.com/office/drawing/2014/main" id="{00000000-0008-0000-0200-000052000000}"/>
            </a:ext>
          </a:extLst>
        </xdr:cNvPr>
        <xdr:cNvSpPr txBox="1"/>
      </xdr:nvSpPr>
      <xdr:spPr>
        <a:xfrm>
          <a:off x="1089660" y="15666721"/>
          <a:ext cx="838200" cy="152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0" rIns="0" bIns="0" rtlCol="0" anchor="t"/>
        <a:lstStyle/>
        <a:p>
          <a:pPr algn="l"/>
          <a:r>
            <a:rPr kumimoji="1" lang="en-US" altLang="ja-JP" sz="1000">
              <a:solidFill>
                <a:srgbClr val="FF0000"/>
              </a:solidFill>
              <a:latin typeface="ＭＳ Ｐ明朝" pitchFamily="18" charset="-128"/>
              <a:ea typeface="ＭＳ Ｐ明朝" pitchFamily="18" charset="-128"/>
            </a:rPr>
            <a:t>(⑱</a:t>
          </a:r>
          <a:r>
            <a:rPr kumimoji="1" lang="ja-JP" altLang="en-US" sz="1000">
              <a:solidFill>
                <a:srgbClr val="FF0000"/>
              </a:solidFill>
              <a:latin typeface="ＭＳ Ｐ明朝" pitchFamily="18" charset="-128"/>
              <a:ea typeface="ＭＳ Ｐ明朝" pitchFamily="18" charset="-128"/>
            </a:rPr>
            <a:t>－⑩の</a:t>
          </a:r>
          <a:r>
            <a:rPr kumimoji="1" lang="en-US" altLang="ja-JP" sz="1000">
              <a:solidFill>
                <a:srgbClr val="FF0000"/>
              </a:solidFill>
              <a:latin typeface="ＭＳ Ｐ明朝" pitchFamily="18" charset="-128"/>
              <a:ea typeface="ＭＳ Ｐ明朝" pitchFamily="18" charset="-128"/>
            </a:rPr>
            <a:t>(</a:t>
          </a:r>
          <a:r>
            <a:rPr kumimoji="1" lang="ja-JP" altLang="en-US" sz="1000">
              <a:solidFill>
                <a:srgbClr val="FF0000"/>
              </a:solidFill>
              <a:latin typeface="ＭＳ Ｐ明朝" pitchFamily="18" charset="-128"/>
              <a:ea typeface="ＭＳ Ｐ明朝" pitchFamily="18" charset="-128"/>
            </a:rPr>
            <a:t>ｲ</a:t>
          </a:r>
          <a:r>
            <a:rPr kumimoji="1" lang="en-US" altLang="ja-JP" sz="1000">
              <a:solidFill>
                <a:srgbClr val="FF0000"/>
              </a:solidFill>
              <a:latin typeface="ＭＳ Ｐ明朝" pitchFamily="18" charset="-128"/>
              <a:ea typeface="ＭＳ Ｐ明朝" pitchFamily="18" charset="-128"/>
            </a:rPr>
            <a:t>))</a:t>
          </a:r>
          <a:endParaRPr kumimoji="1" lang="ja-JP" altLang="en-US" sz="1000">
            <a:solidFill>
              <a:srgbClr val="FF0000"/>
            </a:solidFill>
            <a:latin typeface="ＭＳ Ｐ明朝" pitchFamily="18" charset="-128"/>
            <a:ea typeface="ＭＳ Ｐ明朝" pitchFamily="18" charset="-128"/>
          </a:endParaRPr>
        </a:p>
      </xdr:txBody>
    </xdr:sp>
    <xdr:clientData/>
  </xdr:twoCellAnchor>
  <xdr:twoCellAnchor>
    <xdr:from>
      <xdr:col>84</xdr:col>
      <xdr:colOff>44626</xdr:colOff>
      <xdr:row>134</xdr:row>
      <xdr:rowOff>37968</xdr:rowOff>
    </xdr:from>
    <xdr:to>
      <xdr:col>86</xdr:col>
      <xdr:colOff>2728</xdr:colOff>
      <xdr:row>135</xdr:row>
      <xdr:rowOff>76068</xdr:rowOff>
    </xdr:to>
    <xdr:sp macro="" textlink="">
      <xdr:nvSpPr>
        <xdr:cNvPr id="18373" name="Oval 20">
          <a:extLst>
            <a:ext uri="{FF2B5EF4-FFF2-40B4-BE49-F238E27FC236}">
              <a16:creationId xmlns:a16="http://schemas.microsoft.com/office/drawing/2014/main" id="{00000000-0008-0000-0200-0000C5470000}"/>
            </a:ext>
          </a:extLst>
        </xdr:cNvPr>
        <xdr:cNvSpPr>
          <a:spLocks noChangeArrowheads="1"/>
        </xdr:cNvSpPr>
      </xdr:nvSpPr>
      <xdr:spPr bwMode="auto">
        <a:xfrm>
          <a:off x="7564447" y="19962936"/>
          <a:ext cx="137146" cy="140410"/>
        </a:xfrm>
        <a:prstGeom prst="ellipse">
          <a:avLst/>
        </a:prstGeom>
        <a:noFill/>
        <a:ln w="3175">
          <a:solidFill>
            <a:srgbClr val="FF00F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101</xdr:col>
      <xdr:colOff>24246</xdr:colOff>
      <xdr:row>140</xdr:row>
      <xdr:rowOff>45027</xdr:rowOff>
    </xdr:from>
    <xdr:to>
      <xdr:col>102</xdr:col>
      <xdr:colOff>71871</xdr:colOff>
      <xdr:row>141</xdr:row>
      <xdr:rowOff>29427</xdr:rowOff>
    </xdr:to>
    <xdr:sp macro="" textlink="">
      <xdr:nvSpPr>
        <xdr:cNvPr id="18374" name="Oval 20">
          <a:extLst>
            <a:ext uri="{FF2B5EF4-FFF2-40B4-BE49-F238E27FC236}">
              <a16:creationId xmlns:a16="http://schemas.microsoft.com/office/drawing/2014/main" id="{00000000-0008-0000-0200-0000C6470000}"/>
            </a:ext>
          </a:extLst>
        </xdr:cNvPr>
        <xdr:cNvSpPr>
          <a:spLocks noChangeArrowheads="1"/>
        </xdr:cNvSpPr>
      </xdr:nvSpPr>
      <xdr:spPr bwMode="auto">
        <a:xfrm>
          <a:off x="9119755" y="19843173"/>
          <a:ext cx="137679" cy="136800"/>
        </a:xfrm>
        <a:prstGeom prst="ellipse">
          <a:avLst/>
        </a:prstGeom>
        <a:noFill/>
        <a:ln w="3175">
          <a:solidFill>
            <a:srgbClr val="FF00F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101</xdr:col>
      <xdr:colOff>24246</xdr:colOff>
      <xdr:row>144</xdr:row>
      <xdr:rowOff>38100</xdr:rowOff>
    </xdr:from>
    <xdr:to>
      <xdr:col>102</xdr:col>
      <xdr:colOff>71871</xdr:colOff>
      <xdr:row>145</xdr:row>
      <xdr:rowOff>76200</xdr:rowOff>
    </xdr:to>
    <xdr:sp macro="" textlink="">
      <xdr:nvSpPr>
        <xdr:cNvPr id="18375" name="Oval 20">
          <a:extLst>
            <a:ext uri="{FF2B5EF4-FFF2-40B4-BE49-F238E27FC236}">
              <a16:creationId xmlns:a16="http://schemas.microsoft.com/office/drawing/2014/main" id="{00000000-0008-0000-0200-0000C7470000}"/>
            </a:ext>
          </a:extLst>
        </xdr:cNvPr>
        <xdr:cNvSpPr>
          <a:spLocks noChangeArrowheads="1"/>
        </xdr:cNvSpPr>
      </xdr:nvSpPr>
      <xdr:spPr bwMode="auto">
        <a:xfrm>
          <a:off x="9119755" y="20279591"/>
          <a:ext cx="137679" cy="135082"/>
        </a:xfrm>
        <a:prstGeom prst="ellipse">
          <a:avLst/>
        </a:prstGeom>
        <a:noFill/>
        <a:ln w="3175">
          <a:solidFill>
            <a:srgbClr val="FF00F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58</xdr:col>
      <xdr:colOff>9525</xdr:colOff>
      <xdr:row>161</xdr:row>
      <xdr:rowOff>47625</xdr:rowOff>
    </xdr:from>
    <xdr:to>
      <xdr:col>67</xdr:col>
      <xdr:colOff>19050</xdr:colOff>
      <xdr:row>163</xdr:row>
      <xdr:rowOff>76200</xdr:rowOff>
    </xdr:to>
    <xdr:sp macro="" textlink="">
      <xdr:nvSpPr>
        <xdr:cNvPr id="18376" name="AutoShape 11">
          <a:extLst>
            <a:ext uri="{FF2B5EF4-FFF2-40B4-BE49-F238E27FC236}">
              <a16:creationId xmlns:a16="http://schemas.microsoft.com/office/drawing/2014/main" id="{00000000-0008-0000-0200-0000C8470000}"/>
            </a:ext>
          </a:extLst>
        </xdr:cNvPr>
        <xdr:cNvSpPr>
          <a:spLocks noChangeArrowheads="1"/>
        </xdr:cNvSpPr>
      </xdr:nvSpPr>
      <xdr:spPr bwMode="auto">
        <a:xfrm flipH="1">
          <a:off x="5534025" y="18164175"/>
          <a:ext cx="866775" cy="238125"/>
        </a:xfrm>
        <a:prstGeom prst="bracketPair">
          <a:avLst>
            <a:gd name="adj" fmla="val 24000"/>
          </a:avLst>
        </a:prstGeom>
        <a:noFill/>
        <a:ln w="9525">
          <a:solidFill>
            <a:srgbClr val="FF00FF"/>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65</xdr:col>
      <xdr:colOff>0</xdr:colOff>
      <xdr:row>133</xdr:row>
      <xdr:rowOff>0</xdr:rowOff>
    </xdr:from>
    <xdr:to>
      <xdr:col>81</xdr:col>
      <xdr:colOff>68580</xdr:colOff>
      <xdr:row>136</xdr:row>
      <xdr:rowOff>83820</xdr:rowOff>
    </xdr:to>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5448300" y="16322040"/>
          <a:ext cx="1409700"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700">
              <a:solidFill>
                <a:srgbClr val="FF00FF"/>
              </a:solidFill>
              <a:latin typeface="ＭＳ Ｐ明朝" pitchFamily="18" charset="-128"/>
              <a:ea typeface="ＭＳ Ｐ明朝" pitchFamily="18" charset="-128"/>
            </a:rPr>
            <a:t>(</a:t>
          </a:r>
          <a:r>
            <a:rPr kumimoji="1" lang="ja-JP" altLang="en-US" sz="700">
              <a:solidFill>
                <a:srgbClr val="FF00FF"/>
              </a:solidFill>
              <a:latin typeface="ＭＳ Ｐ明朝" pitchFamily="18" charset="-128"/>
              <a:ea typeface="ＭＳ Ｐ明朝" pitchFamily="18" charset="-128"/>
            </a:rPr>
            <a:t>ﾎ</a:t>
          </a:r>
          <a:r>
            <a:rPr kumimoji="1" lang="en-US" altLang="ja-JP" sz="700">
              <a:solidFill>
                <a:srgbClr val="FF00FF"/>
              </a:solidFill>
              <a:latin typeface="ＭＳ Ｐ明朝" pitchFamily="18" charset="-128"/>
              <a:ea typeface="ＭＳ Ｐ明朝" pitchFamily="18" charset="-128"/>
            </a:rPr>
            <a:t>)</a:t>
          </a:r>
          <a:r>
            <a:rPr kumimoji="1" lang="ja-JP" altLang="en-US" sz="700">
              <a:solidFill>
                <a:srgbClr val="FF00FF"/>
              </a:solidFill>
              <a:latin typeface="ＭＳ Ｐ明朝" pitchFamily="18" charset="-128"/>
              <a:ea typeface="ＭＳ Ｐ明朝" pitchFamily="18" charset="-128"/>
            </a:rPr>
            <a:t>一般拠出金充当額</a:t>
          </a:r>
        </a:p>
        <a:p>
          <a:pPr algn="l"/>
          <a:r>
            <a:rPr kumimoji="1" lang="en-US" altLang="ja-JP" sz="700">
              <a:solidFill>
                <a:srgbClr val="FF00FF"/>
              </a:solidFill>
              <a:latin typeface="ＭＳ Ｐ明朝" pitchFamily="18" charset="-128"/>
              <a:ea typeface="ＭＳ Ｐ明朝" pitchFamily="18" charset="-128"/>
            </a:rPr>
            <a:t>(⑳</a:t>
          </a:r>
          <a:r>
            <a:rPr kumimoji="1" lang="ja-JP" altLang="en-US" sz="700">
              <a:solidFill>
                <a:srgbClr val="FF00FF"/>
              </a:solidFill>
              <a:latin typeface="ＭＳ Ｐ明朝" pitchFamily="18" charset="-128"/>
              <a:ea typeface="ＭＳ Ｐ明朝" pitchFamily="18" charset="-128"/>
            </a:rPr>
            <a:t>の</a:t>
          </a:r>
          <a:r>
            <a:rPr kumimoji="1" lang="en-US" altLang="ja-JP" sz="700">
              <a:solidFill>
                <a:srgbClr val="FF00FF"/>
              </a:solidFill>
              <a:latin typeface="ＭＳ Ｐ明朝" pitchFamily="18" charset="-128"/>
              <a:ea typeface="ＭＳ Ｐ明朝" pitchFamily="18" charset="-128"/>
            </a:rPr>
            <a:t>(</a:t>
          </a:r>
          <a:r>
            <a:rPr kumimoji="1" lang="ja-JP" altLang="en-US" sz="700">
              <a:solidFill>
                <a:srgbClr val="FF00FF"/>
              </a:solidFill>
              <a:latin typeface="ＭＳ Ｐ明朝" pitchFamily="18" charset="-128"/>
              <a:ea typeface="ＭＳ Ｐ明朝" pitchFamily="18" charset="-128"/>
            </a:rPr>
            <a:t>ｲ</a:t>
          </a:r>
          <a:r>
            <a:rPr kumimoji="1" lang="en-US" altLang="ja-JP" sz="700">
              <a:solidFill>
                <a:srgbClr val="FF00FF"/>
              </a:solidFill>
              <a:latin typeface="ＭＳ Ｐ明朝" pitchFamily="18" charset="-128"/>
              <a:ea typeface="ＭＳ Ｐ明朝" pitchFamily="18" charset="-128"/>
            </a:rPr>
            <a:t>)(</a:t>
          </a:r>
          <a:r>
            <a:rPr kumimoji="1" lang="ja-JP" altLang="en-US" sz="700">
              <a:solidFill>
                <a:srgbClr val="FF00FF"/>
              </a:solidFill>
              <a:latin typeface="ＭＳ Ｐ明朝" pitchFamily="18" charset="-128"/>
              <a:ea typeface="ＭＳ Ｐ明朝" pitchFamily="18" charset="-128"/>
            </a:rPr>
            <a:t>一般拠出金分のみ</a:t>
          </a:r>
          <a:r>
            <a:rPr kumimoji="1" lang="en-US" altLang="ja-JP" sz="700">
              <a:solidFill>
                <a:srgbClr val="FF00FF"/>
              </a:solidFill>
              <a:latin typeface="ＭＳ Ｐ明朝" pitchFamily="18" charset="-128"/>
              <a:ea typeface="ＭＳ Ｐ明朝" pitchFamily="18" charset="-128"/>
            </a:rPr>
            <a:t>))</a:t>
          </a:r>
          <a:endParaRPr kumimoji="1" lang="ja-JP" altLang="en-US" sz="700">
            <a:solidFill>
              <a:srgbClr val="FF00FF"/>
            </a:solidFill>
            <a:latin typeface="ＭＳ Ｐ明朝" pitchFamily="18" charset="-128"/>
            <a:ea typeface="ＭＳ Ｐ明朝" pitchFamily="18" charset="-128"/>
          </a:endParaRPr>
        </a:p>
      </xdr:txBody>
    </xdr:sp>
    <xdr:clientData/>
  </xdr:twoCellAnchor>
  <xdr:twoCellAnchor>
    <xdr:from>
      <xdr:col>73</xdr:col>
      <xdr:colOff>47625</xdr:colOff>
      <xdr:row>46</xdr:row>
      <xdr:rowOff>60377</xdr:rowOff>
    </xdr:from>
    <xdr:to>
      <xdr:col>78</xdr:col>
      <xdr:colOff>47625</xdr:colOff>
      <xdr:row>51</xdr:row>
      <xdr:rowOff>12594</xdr:rowOff>
    </xdr:to>
    <xdr:grpSp>
      <xdr:nvGrpSpPr>
        <xdr:cNvPr id="18378" name="グループ化 106">
          <a:extLst>
            <a:ext uri="{FF2B5EF4-FFF2-40B4-BE49-F238E27FC236}">
              <a16:creationId xmlns:a16="http://schemas.microsoft.com/office/drawing/2014/main" id="{00000000-0008-0000-0200-0000CA470000}"/>
            </a:ext>
          </a:extLst>
        </xdr:cNvPr>
        <xdr:cNvGrpSpPr>
          <a:grpSpLocks/>
        </xdr:cNvGrpSpPr>
      </xdr:nvGrpSpPr>
      <xdr:grpSpPr bwMode="auto">
        <a:xfrm>
          <a:off x="6166485" y="7848017"/>
          <a:ext cx="419100" cy="409417"/>
          <a:chOff x="5200650" y="403318"/>
          <a:chExt cx="495300" cy="409296"/>
        </a:xfrm>
      </xdr:grpSpPr>
      <xdr:grpSp>
        <xdr:nvGrpSpPr>
          <xdr:cNvPr id="19751" name="グループ化 12">
            <a:extLst>
              <a:ext uri="{FF2B5EF4-FFF2-40B4-BE49-F238E27FC236}">
                <a16:creationId xmlns:a16="http://schemas.microsoft.com/office/drawing/2014/main" id="{00000000-0008-0000-0200-0000274D0000}"/>
              </a:ext>
            </a:extLst>
          </xdr:cNvPr>
          <xdr:cNvGrpSpPr>
            <a:grpSpLocks/>
          </xdr:cNvGrpSpPr>
        </xdr:nvGrpSpPr>
        <xdr:grpSpPr bwMode="auto">
          <a:xfrm>
            <a:off x="5319522" y="403318"/>
            <a:ext cx="260858" cy="409296"/>
            <a:chOff x="6567297" y="317593"/>
            <a:chExt cx="260858" cy="409296"/>
          </a:xfrm>
        </xdr:grpSpPr>
        <xdr:sp macro="" textlink="">
          <xdr:nvSpPr>
            <xdr:cNvPr id="93" name="テキスト ボックス 92">
              <a:extLst>
                <a:ext uri="{FF2B5EF4-FFF2-40B4-BE49-F238E27FC236}">
                  <a16:creationId xmlns:a16="http://schemas.microsoft.com/office/drawing/2014/main" id="{00000000-0008-0000-0200-00005D000000}"/>
                </a:ext>
              </a:extLst>
            </xdr:cNvPr>
            <xdr:cNvSpPr txBox="1"/>
          </xdr:nvSpPr>
          <xdr:spPr>
            <a:xfrm rot="5400000">
              <a:off x="6632089" y="252801"/>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94" name="テキスト ボックス 93">
              <a:extLst>
                <a:ext uri="{FF2B5EF4-FFF2-40B4-BE49-F238E27FC236}">
                  <a16:creationId xmlns:a16="http://schemas.microsoft.com/office/drawing/2014/main" id="{00000000-0008-0000-0200-00005E000000}"/>
                </a:ext>
              </a:extLst>
            </xdr:cNvPr>
            <xdr:cNvSpPr txBox="1"/>
          </xdr:nvSpPr>
          <xdr:spPr>
            <a:xfrm rot="16200000">
              <a:off x="6645297" y="544031"/>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752" name="グループ化 13">
            <a:extLst>
              <a:ext uri="{FF2B5EF4-FFF2-40B4-BE49-F238E27FC236}">
                <a16:creationId xmlns:a16="http://schemas.microsoft.com/office/drawing/2014/main" id="{00000000-0008-0000-0200-0000284D0000}"/>
              </a:ext>
            </a:extLst>
          </xdr:cNvPr>
          <xdr:cNvGrpSpPr>
            <a:grpSpLocks/>
          </xdr:cNvGrpSpPr>
        </xdr:nvGrpSpPr>
        <xdr:grpSpPr bwMode="auto">
          <a:xfrm>
            <a:off x="5200650" y="454985"/>
            <a:ext cx="495300" cy="332601"/>
            <a:chOff x="5638800" y="293060"/>
            <a:chExt cx="495300" cy="332601"/>
          </a:xfrm>
        </xdr:grpSpPr>
        <xdr:sp macro="" textlink="">
          <xdr:nvSpPr>
            <xdr:cNvPr id="91" name="テキスト ボックス 90">
              <a:extLst>
                <a:ext uri="{FF2B5EF4-FFF2-40B4-BE49-F238E27FC236}">
                  <a16:creationId xmlns:a16="http://schemas.microsoft.com/office/drawing/2014/main" id="{00000000-0008-0000-0200-00005B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92" name="テキスト ボックス 91">
              <a:extLst>
                <a:ext uri="{FF2B5EF4-FFF2-40B4-BE49-F238E27FC236}">
                  <a16:creationId xmlns:a16="http://schemas.microsoft.com/office/drawing/2014/main" id="{00000000-0008-0000-0200-00005C000000}"/>
                </a:ext>
              </a:extLst>
            </xdr:cNvPr>
            <xdr:cNvSpPr txBox="1"/>
          </xdr:nvSpPr>
          <xdr:spPr>
            <a:xfrm>
              <a:off x="5638800" y="398612"/>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10</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46</xdr:col>
      <xdr:colOff>57150</xdr:colOff>
      <xdr:row>59</xdr:row>
      <xdr:rowOff>57150</xdr:rowOff>
    </xdr:from>
    <xdr:to>
      <xdr:col>51</xdr:col>
      <xdr:colOff>76200</xdr:colOff>
      <xdr:row>63</xdr:row>
      <xdr:rowOff>47625</xdr:rowOff>
    </xdr:to>
    <xdr:grpSp>
      <xdr:nvGrpSpPr>
        <xdr:cNvPr id="18379" name="グループ化 114">
          <a:extLst>
            <a:ext uri="{FF2B5EF4-FFF2-40B4-BE49-F238E27FC236}">
              <a16:creationId xmlns:a16="http://schemas.microsoft.com/office/drawing/2014/main" id="{00000000-0008-0000-0200-0000CB470000}"/>
            </a:ext>
          </a:extLst>
        </xdr:cNvPr>
        <xdr:cNvGrpSpPr>
          <a:grpSpLocks/>
        </xdr:cNvGrpSpPr>
      </xdr:nvGrpSpPr>
      <xdr:grpSpPr bwMode="auto">
        <a:xfrm>
          <a:off x="3912870" y="9094470"/>
          <a:ext cx="438150" cy="386715"/>
          <a:chOff x="5200650" y="409575"/>
          <a:chExt cx="495300" cy="390525"/>
        </a:xfrm>
      </xdr:grpSpPr>
      <xdr:grpSp>
        <xdr:nvGrpSpPr>
          <xdr:cNvPr id="19745" name="グループ化 12">
            <a:extLst>
              <a:ext uri="{FF2B5EF4-FFF2-40B4-BE49-F238E27FC236}">
                <a16:creationId xmlns:a16="http://schemas.microsoft.com/office/drawing/2014/main" id="{00000000-0008-0000-0200-0000214D0000}"/>
              </a:ext>
            </a:extLst>
          </xdr:cNvPr>
          <xdr:cNvGrpSpPr>
            <a:grpSpLocks/>
          </xdr:cNvGrpSpPr>
        </xdr:nvGrpSpPr>
        <xdr:grpSpPr bwMode="auto">
          <a:xfrm>
            <a:off x="5324475" y="409575"/>
            <a:ext cx="247650" cy="390525"/>
            <a:chOff x="6572250" y="323850"/>
            <a:chExt cx="247650" cy="390525"/>
          </a:xfrm>
        </xdr:grpSpPr>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01" name="テキスト ボックス 100">
              <a:extLst>
                <a:ext uri="{FF2B5EF4-FFF2-40B4-BE49-F238E27FC236}">
                  <a16:creationId xmlns:a16="http://schemas.microsoft.com/office/drawing/2014/main" id="{00000000-0008-0000-0200-000065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746" name="グループ化 13">
            <a:extLst>
              <a:ext uri="{FF2B5EF4-FFF2-40B4-BE49-F238E27FC236}">
                <a16:creationId xmlns:a16="http://schemas.microsoft.com/office/drawing/2014/main" id="{00000000-0008-0000-0200-0000224D0000}"/>
              </a:ext>
            </a:extLst>
          </xdr:cNvPr>
          <xdr:cNvGrpSpPr>
            <a:grpSpLocks/>
          </xdr:cNvGrpSpPr>
        </xdr:nvGrpSpPr>
        <xdr:grpSpPr bwMode="auto">
          <a:xfrm>
            <a:off x="5200650" y="457200"/>
            <a:ext cx="495300" cy="342900"/>
            <a:chOff x="5638800" y="295275"/>
            <a:chExt cx="495300" cy="342900"/>
          </a:xfrm>
        </xdr:grpSpPr>
        <xdr:sp macro="" textlink="">
          <xdr:nvSpPr>
            <xdr:cNvPr id="98" name="テキスト ボックス 97">
              <a:extLst>
                <a:ext uri="{FF2B5EF4-FFF2-40B4-BE49-F238E27FC236}">
                  <a16:creationId xmlns:a16="http://schemas.microsoft.com/office/drawing/2014/main" id="{00000000-0008-0000-0200-000062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11</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43</xdr:col>
      <xdr:colOff>47625</xdr:colOff>
      <xdr:row>46</xdr:row>
      <xdr:rowOff>66675</xdr:rowOff>
    </xdr:from>
    <xdr:to>
      <xdr:col>48</xdr:col>
      <xdr:colOff>47625</xdr:colOff>
      <xdr:row>51</xdr:row>
      <xdr:rowOff>0</xdr:rowOff>
    </xdr:to>
    <xdr:grpSp>
      <xdr:nvGrpSpPr>
        <xdr:cNvPr id="18380" name="グループ化 137">
          <a:extLst>
            <a:ext uri="{FF2B5EF4-FFF2-40B4-BE49-F238E27FC236}">
              <a16:creationId xmlns:a16="http://schemas.microsoft.com/office/drawing/2014/main" id="{00000000-0008-0000-0200-0000CC470000}"/>
            </a:ext>
          </a:extLst>
        </xdr:cNvPr>
        <xdr:cNvGrpSpPr>
          <a:grpSpLocks/>
        </xdr:cNvGrpSpPr>
      </xdr:nvGrpSpPr>
      <xdr:grpSpPr bwMode="auto">
        <a:xfrm>
          <a:off x="3651885" y="7854315"/>
          <a:ext cx="419100" cy="390525"/>
          <a:chOff x="5200650" y="409575"/>
          <a:chExt cx="495313" cy="390525"/>
        </a:xfrm>
      </xdr:grpSpPr>
      <xdr:grpSp>
        <xdr:nvGrpSpPr>
          <xdr:cNvPr id="19739" name="グループ化 12">
            <a:extLst>
              <a:ext uri="{FF2B5EF4-FFF2-40B4-BE49-F238E27FC236}">
                <a16:creationId xmlns:a16="http://schemas.microsoft.com/office/drawing/2014/main" id="{00000000-0008-0000-0200-00001B4D0000}"/>
              </a:ext>
            </a:extLst>
          </xdr:cNvPr>
          <xdr:cNvGrpSpPr>
            <a:grpSpLocks/>
          </xdr:cNvGrpSpPr>
        </xdr:nvGrpSpPr>
        <xdr:grpSpPr bwMode="auto">
          <a:xfrm>
            <a:off x="5324475" y="409575"/>
            <a:ext cx="247650" cy="390525"/>
            <a:chOff x="6572250" y="323850"/>
            <a:chExt cx="247650" cy="390525"/>
          </a:xfrm>
        </xdr:grpSpPr>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rot="5400000">
              <a:off x="6632096" y="259055"/>
              <a:ext cx="118066"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08" name="テキスト ボックス 107">
              <a:extLst>
                <a:ext uri="{FF2B5EF4-FFF2-40B4-BE49-F238E27FC236}">
                  <a16:creationId xmlns:a16="http://schemas.microsoft.com/office/drawing/2014/main" id="{00000000-0008-0000-0200-00006C000000}"/>
                </a:ext>
              </a:extLst>
            </xdr:cNvPr>
            <xdr:cNvSpPr txBox="1"/>
          </xdr:nvSpPr>
          <xdr:spPr>
            <a:xfrm rot="16200000">
              <a:off x="6632096" y="531514"/>
              <a:ext cx="118066"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740" name="グループ化 13">
            <a:extLst>
              <a:ext uri="{FF2B5EF4-FFF2-40B4-BE49-F238E27FC236}">
                <a16:creationId xmlns:a16="http://schemas.microsoft.com/office/drawing/2014/main" id="{00000000-0008-0000-0200-00001C4D0000}"/>
              </a:ext>
            </a:extLst>
          </xdr:cNvPr>
          <xdr:cNvGrpSpPr>
            <a:grpSpLocks/>
          </xdr:cNvGrpSpPr>
        </xdr:nvGrpSpPr>
        <xdr:grpSpPr bwMode="auto">
          <a:xfrm>
            <a:off x="5200650" y="457200"/>
            <a:ext cx="495313" cy="342900"/>
            <a:chOff x="5638800" y="295275"/>
            <a:chExt cx="495313" cy="342900"/>
          </a:xfrm>
        </xdr:grpSpPr>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flipH="1">
              <a:off x="5638800" y="293060"/>
              <a:ext cx="495313"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06" name="テキスト ボックス 105">
              <a:extLst>
                <a:ext uri="{FF2B5EF4-FFF2-40B4-BE49-F238E27FC236}">
                  <a16:creationId xmlns:a16="http://schemas.microsoft.com/office/drawing/2014/main" id="{00000000-0008-0000-0200-00006A000000}"/>
                </a:ext>
              </a:extLst>
            </xdr:cNvPr>
            <xdr:cNvSpPr txBox="1"/>
          </xdr:nvSpPr>
          <xdr:spPr>
            <a:xfrm>
              <a:off x="5638800" y="411126"/>
              <a:ext cx="495313"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７</a:t>
              </a:r>
            </a:p>
          </xdr:txBody>
        </xdr:sp>
      </xdr:grpSp>
    </xdr:grpSp>
    <xdr:clientData/>
  </xdr:twoCellAnchor>
  <xdr:twoCellAnchor>
    <xdr:from>
      <xdr:col>67</xdr:col>
      <xdr:colOff>38100</xdr:colOff>
      <xdr:row>46</xdr:row>
      <xdr:rowOff>66675</xdr:rowOff>
    </xdr:from>
    <xdr:to>
      <xdr:col>72</xdr:col>
      <xdr:colOff>47625</xdr:colOff>
      <xdr:row>51</xdr:row>
      <xdr:rowOff>0</xdr:rowOff>
    </xdr:to>
    <xdr:grpSp>
      <xdr:nvGrpSpPr>
        <xdr:cNvPr id="18382" name="グループ化 160">
          <a:extLst>
            <a:ext uri="{FF2B5EF4-FFF2-40B4-BE49-F238E27FC236}">
              <a16:creationId xmlns:a16="http://schemas.microsoft.com/office/drawing/2014/main" id="{00000000-0008-0000-0200-0000CE470000}"/>
            </a:ext>
          </a:extLst>
        </xdr:cNvPr>
        <xdr:cNvGrpSpPr>
          <a:grpSpLocks/>
        </xdr:cNvGrpSpPr>
      </xdr:nvGrpSpPr>
      <xdr:grpSpPr bwMode="auto">
        <a:xfrm>
          <a:off x="5654040" y="7854315"/>
          <a:ext cx="428625" cy="390525"/>
          <a:chOff x="5200650" y="409575"/>
          <a:chExt cx="495300" cy="390525"/>
        </a:xfrm>
      </xdr:grpSpPr>
      <xdr:grpSp>
        <xdr:nvGrpSpPr>
          <xdr:cNvPr id="19727" name="グループ化 12">
            <a:extLst>
              <a:ext uri="{FF2B5EF4-FFF2-40B4-BE49-F238E27FC236}">
                <a16:creationId xmlns:a16="http://schemas.microsoft.com/office/drawing/2014/main" id="{00000000-0008-0000-0200-00000F4D0000}"/>
              </a:ext>
            </a:extLst>
          </xdr:cNvPr>
          <xdr:cNvGrpSpPr>
            <a:grpSpLocks/>
          </xdr:cNvGrpSpPr>
        </xdr:nvGrpSpPr>
        <xdr:grpSpPr bwMode="auto">
          <a:xfrm>
            <a:off x="5324475" y="409575"/>
            <a:ext cx="247650" cy="390525"/>
            <a:chOff x="6572250" y="323850"/>
            <a:chExt cx="247650" cy="390525"/>
          </a:xfrm>
        </xdr:grpSpPr>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728" name="グループ化 13">
            <a:extLst>
              <a:ext uri="{FF2B5EF4-FFF2-40B4-BE49-F238E27FC236}">
                <a16:creationId xmlns:a16="http://schemas.microsoft.com/office/drawing/2014/main" id="{00000000-0008-0000-0200-0000104D0000}"/>
              </a:ext>
            </a:extLst>
          </xdr:cNvPr>
          <xdr:cNvGrpSpPr>
            <a:grpSpLocks/>
          </xdr:cNvGrpSpPr>
        </xdr:nvGrpSpPr>
        <xdr:grpSpPr bwMode="auto">
          <a:xfrm>
            <a:off x="5200650" y="457200"/>
            <a:ext cx="495300" cy="342900"/>
            <a:chOff x="5638800" y="295275"/>
            <a:chExt cx="495300" cy="342900"/>
          </a:xfrm>
        </xdr:grpSpPr>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９</a:t>
              </a:r>
            </a:p>
          </xdr:txBody>
        </xdr:sp>
      </xdr:grpSp>
    </xdr:grpSp>
    <xdr:clientData/>
  </xdr:twoCellAnchor>
  <xdr:twoCellAnchor>
    <xdr:from>
      <xdr:col>43</xdr:col>
      <xdr:colOff>47625</xdr:colOff>
      <xdr:row>26</xdr:row>
      <xdr:rowOff>0</xdr:rowOff>
    </xdr:from>
    <xdr:to>
      <xdr:col>48</xdr:col>
      <xdr:colOff>57150</xdr:colOff>
      <xdr:row>29</xdr:row>
      <xdr:rowOff>85725</xdr:rowOff>
    </xdr:to>
    <xdr:grpSp>
      <xdr:nvGrpSpPr>
        <xdr:cNvPr id="18383" name="グループ化 168">
          <a:extLst>
            <a:ext uri="{FF2B5EF4-FFF2-40B4-BE49-F238E27FC236}">
              <a16:creationId xmlns:a16="http://schemas.microsoft.com/office/drawing/2014/main" id="{00000000-0008-0000-0200-0000CF470000}"/>
            </a:ext>
          </a:extLst>
        </xdr:cNvPr>
        <xdr:cNvGrpSpPr>
          <a:grpSpLocks/>
        </xdr:cNvGrpSpPr>
      </xdr:nvGrpSpPr>
      <xdr:grpSpPr bwMode="auto">
        <a:xfrm>
          <a:off x="3651885" y="5958840"/>
          <a:ext cx="428625" cy="382905"/>
          <a:chOff x="5200650" y="409575"/>
          <a:chExt cx="495300" cy="390525"/>
        </a:xfrm>
      </xdr:grpSpPr>
      <xdr:grpSp>
        <xdr:nvGrpSpPr>
          <xdr:cNvPr id="19721" name="グループ化 12">
            <a:extLst>
              <a:ext uri="{FF2B5EF4-FFF2-40B4-BE49-F238E27FC236}">
                <a16:creationId xmlns:a16="http://schemas.microsoft.com/office/drawing/2014/main" id="{00000000-0008-0000-0200-0000094D0000}"/>
              </a:ext>
            </a:extLst>
          </xdr:cNvPr>
          <xdr:cNvGrpSpPr>
            <a:grpSpLocks/>
          </xdr:cNvGrpSpPr>
        </xdr:nvGrpSpPr>
        <xdr:grpSpPr bwMode="auto">
          <a:xfrm>
            <a:off x="5324475" y="409575"/>
            <a:ext cx="247650" cy="390525"/>
            <a:chOff x="6572250" y="323850"/>
            <a:chExt cx="247650" cy="390525"/>
          </a:xfrm>
        </xdr:grpSpPr>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722" name="グループ化 13">
            <a:extLst>
              <a:ext uri="{FF2B5EF4-FFF2-40B4-BE49-F238E27FC236}">
                <a16:creationId xmlns:a16="http://schemas.microsoft.com/office/drawing/2014/main" id="{00000000-0008-0000-0200-00000A4D0000}"/>
              </a:ext>
            </a:extLst>
          </xdr:cNvPr>
          <xdr:cNvGrpSpPr>
            <a:grpSpLocks/>
          </xdr:cNvGrpSpPr>
        </xdr:nvGrpSpPr>
        <xdr:grpSpPr bwMode="auto">
          <a:xfrm>
            <a:off x="5200650" y="457200"/>
            <a:ext cx="495300" cy="342900"/>
            <a:chOff x="5638800" y="295275"/>
            <a:chExt cx="495300" cy="342900"/>
          </a:xfrm>
        </xdr:grpSpPr>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１</a:t>
              </a:r>
            </a:p>
          </xdr:txBody>
        </xdr:sp>
      </xdr:grpSp>
    </xdr:grpSp>
    <xdr:clientData/>
  </xdr:twoCellAnchor>
  <xdr:twoCellAnchor>
    <xdr:from>
      <xdr:col>34</xdr:col>
      <xdr:colOff>47625</xdr:colOff>
      <xdr:row>41</xdr:row>
      <xdr:rowOff>76200</xdr:rowOff>
    </xdr:from>
    <xdr:to>
      <xdr:col>39</xdr:col>
      <xdr:colOff>57150</xdr:colOff>
      <xdr:row>45</xdr:row>
      <xdr:rowOff>66675</xdr:rowOff>
    </xdr:to>
    <xdr:grpSp>
      <xdr:nvGrpSpPr>
        <xdr:cNvPr id="18384" name="グループ化 176">
          <a:extLst>
            <a:ext uri="{FF2B5EF4-FFF2-40B4-BE49-F238E27FC236}">
              <a16:creationId xmlns:a16="http://schemas.microsoft.com/office/drawing/2014/main" id="{00000000-0008-0000-0200-0000D0470000}"/>
            </a:ext>
          </a:extLst>
        </xdr:cNvPr>
        <xdr:cNvGrpSpPr>
          <a:grpSpLocks/>
        </xdr:cNvGrpSpPr>
      </xdr:nvGrpSpPr>
      <xdr:grpSpPr bwMode="auto">
        <a:xfrm>
          <a:off x="2897505" y="7368540"/>
          <a:ext cx="428625" cy="386715"/>
          <a:chOff x="5200650" y="409575"/>
          <a:chExt cx="495300" cy="390525"/>
        </a:xfrm>
      </xdr:grpSpPr>
      <xdr:grpSp>
        <xdr:nvGrpSpPr>
          <xdr:cNvPr id="19715" name="グループ化 12">
            <a:extLst>
              <a:ext uri="{FF2B5EF4-FFF2-40B4-BE49-F238E27FC236}">
                <a16:creationId xmlns:a16="http://schemas.microsoft.com/office/drawing/2014/main" id="{00000000-0008-0000-0200-0000034D0000}"/>
              </a:ext>
            </a:extLst>
          </xdr:cNvPr>
          <xdr:cNvGrpSpPr>
            <a:grpSpLocks/>
          </xdr:cNvGrpSpPr>
        </xdr:nvGrpSpPr>
        <xdr:grpSpPr bwMode="auto">
          <a:xfrm>
            <a:off x="5324475" y="409575"/>
            <a:ext cx="247650" cy="390525"/>
            <a:chOff x="6572250" y="323850"/>
            <a:chExt cx="247650" cy="390525"/>
          </a:xfrm>
        </xdr:grpSpPr>
        <xdr:sp macro="" textlink="">
          <xdr:nvSpPr>
            <xdr:cNvPr id="135" name="テキスト ボックス 134">
              <a:extLst>
                <a:ext uri="{FF2B5EF4-FFF2-40B4-BE49-F238E27FC236}">
                  <a16:creationId xmlns:a16="http://schemas.microsoft.com/office/drawing/2014/main" id="{00000000-0008-0000-0200-000087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36" name="テキスト ボックス 135">
              <a:extLst>
                <a:ext uri="{FF2B5EF4-FFF2-40B4-BE49-F238E27FC236}">
                  <a16:creationId xmlns:a16="http://schemas.microsoft.com/office/drawing/2014/main" id="{00000000-0008-0000-0200-000088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716" name="グループ化 13">
            <a:extLst>
              <a:ext uri="{FF2B5EF4-FFF2-40B4-BE49-F238E27FC236}">
                <a16:creationId xmlns:a16="http://schemas.microsoft.com/office/drawing/2014/main" id="{00000000-0008-0000-0200-0000044D0000}"/>
              </a:ext>
            </a:extLst>
          </xdr:cNvPr>
          <xdr:cNvGrpSpPr>
            <a:grpSpLocks/>
          </xdr:cNvGrpSpPr>
        </xdr:nvGrpSpPr>
        <xdr:grpSpPr bwMode="auto">
          <a:xfrm>
            <a:off x="5200650" y="457200"/>
            <a:ext cx="495300" cy="342900"/>
            <a:chOff x="5638800" y="295275"/>
            <a:chExt cx="495300" cy="342900"/>
          </a:xfrm>
        </xdr:grpSpPr>
        <xdr:sp macro="" textlink="">
          <xdr:nvSpPr>
            <xdr:cNvPr id="133" name="テキスト ボックス 132">
              <a:extLst>
                <a:ext uri="{FF2B5EF4-FFF2-40B4-BE49-F238E27FC236}">
                  <a16:creationId xmlns:a16="http://schemas.microsoft.com/office/drawing/2014/main" id="{00000000-0008-0000-0200-000085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34" name="テキスト ボックス 133">
              <a:extLst>
                <a:ext uri="{FF2B5EF4-FFF2-40B4-BE49-F238E27FC236}">
                  <a16:creationId xmlns:a16="http://schemas.microsoft.com/office/drawing/2014/main" id="{00000000-0008-0000-0200-000086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３</a:t>
              </a:r>
            </a:p>
          </xdr:txBody>
        </xdr:sp>
      </xdr:grpSp>
    </xdr:grpSp>
    <xdr:clientData/>
  </xdr:twoCellAnchor>
  <xdr:twoCellAnchor>
    <xdr:from>
      <xdr:col>67</xdr:col>
      <xdr:colOff>38100</xdr:colOff>
      <xdr:row>41</xdr:row>
      <xdr:rowOff>76200</xdr:rowOff>
    </xdr:from>
    <xdr:to>
      <xdr:col>72</xdr:col>
      <xdr:colOff>47625</xdr:colOff>
      <xdr:row>45</xdr:row>
      <xdr:rowOff>57150</xdr:rowOff>
    </xdr:to>
    <xdr:grpSp>
      <xdr:nvGrpSpPr>
        <xdr:cNvPr id="18385" name="グループ化 186">
          <a:extLst>
            <a:ext uri="{FF2B5EF4-FFF2-40B4-BE49-F238E27FC236}">
              <a16:creationId xmlns:a16="http://schemas.microsoft.com/office/drawing/2014/main" id="{00000000-0008-0000-0200-0000D1470000}"/>
            </a:ext>
          </a:extLst>
        </xdr:cNvPr>
        <xdr:cNvGrpSpPr>
          <a:grpSpLocks/>
        </xdr:cNvGrpSpPr>
      </xdr:nvGrpSpPr>
      <xdr:grpSpPr bwMode="auto">
        <a:xfrm>
          <a:off x="5654040" y="7368540"/>
          <a:ext cx="428625" cy="377190"/>
          <a:chOff x="5200650" y="409575"/>
          <a:chExt cx="495300" cy="390525"/>
        </a:xfrm>
      </xdr:grpSpPr>
      <xdr:grpSp>
        <xdr:nvGrpSpPr>
          <xdr:cNvPr id="19709" name="グループ化 12">
            <a:extLst>
              <a:ext uri="{FF2B5EF4-FFF2-40B4-BE49-F238E27FC236}">
                <a16:creationId xmlns:a16="http://schemas.microsoft.com/office/drawing/2014/main" id="{00000000-0008-0000-0200-0000FD4C0000}"/>
              </a:ext>
            </a:extLst>
          </xdr:cNvPr>
          <xdr:cNvGrpSpPr>
            <a:grpSpLocks/>
          </xdr:cNvGrpSpPr>
        </xdr:nvGrpSpPr>
        <xdr:grpSpPr bwMode="auto">
          <a:xfrm>
            <a:off x="5324475" y="409575"/>
            <a:ext cx="247650" cy="390525"/>
            <a:chOff x="6572250" y="323850"/>
            <a:chExt cx="247650" cy="390525"/>
          </a:xfrm>
        </xdr:grpSpPr>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710" name="グループ化 13">
            <a:extLst>
              <a:ext uri="{FF2B5EF4-FFF2-40B4-BE49-F238E27FC236}">
                <a16:creationId xmlns:a16="http://schemas.microsoft.com/office/drawing/2014/main" id="{00000000-0008-0000-0200-0000FE4C0000}"/>
              </a:ext>
            </a:extLst>
          </xdr:cNvPr>
          <xdr:cNvGrpSpPr>
            <a:grpSpLocks/>
          </xdr:cNvGrpSpPr>
        </xdr:nvGrpSpPr>
        <xdr:grpSpPr bwMode="auto">
          <a:xfrm>
            <a:off x="5200650" y="457200"/>
            <a:ext cx="495300" cy="342900"/>
            <a:chOff x="5638800" y="295275"/>
            <a:chExt cx="495300" cy="342900"/>
          </a:xfrm>
        </xdr:grpSpPr>
        <xdr:sp macro="" textlink="">
          <xdr:nvSpPr>
            <xdr:cNvPr id="140" name="テキスト ボックス 139">
              <a:extLst>
                <a:ext uri="{FF2B5EF4-FFF2-40B4-BE49-F238E27FC236}">
                  <a16:creationId xmlns:a16="http://schemas.microsoft.com/office/drawing/2014/main" id="{00000000-0008-0000-0200-00008C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41" name="テキスト ボックス 140">
              <a:extLst>
                <a:ext uri="{FF2B5EF4-FFF2-40B4-BE49-F238E27FC236}">
                  <a16:creationId xmlns:a16="http://schemas.microsoft.com/office/drawing/2014/main" id="{00000000-0008-0000-0200-00008D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４</a:t>
              </a:r>
            </a:p>
          </xdr:txBody>
        </xdr:sp>
      </xdr:grpSp>
    </xdr:grpSp>
    <xdr:clientData/>
  </xdr:twoCellAnchor>
  <xdr:twoCellAnchor>
    <xdr:from>
      <xdr:col>73</xdr:col>
      <xdr:colOff>38100</xdr:colOff>
      <xdr:row>41</xdr:row>
      <xdr:rowOff>66675</xdr:rowOff>
    </xdr:from>
    <xdr:to>
      <xdr:col>78</xdr:col>
      <xdr:colOff>47625</xdr:colOff>
      <xdr:row>45</xdr:row>
      <xdr:rowOff>57150</xdr:rowOff>
    </xdr:to>
    <xdr:grpSp>
      <xdr:nvGrpSpPr>
        <xdr:cNvPr id="18386" name="グループ化 193">
          <a:extLst>
            <a:ext uri="{FF2B5EF4-FFF2-40B4-BE49-F238E27FC236}">
              <a16:creationId xmlns:a16="http://schemas.microsoft.com/office/drawing/2014/main" id="{00000000-0008-0000-0200-0000D2470000}"/>
            </a:ext>
          </a:extLst>
        </xdr:cNvPr>
        <xdr:cNvGrpSpPr>
          <a:grpSpLocks/>
        </xdr:cNvGrpSpPr>
      </xdr:nvGrpSpPr>
      <xdr:grpSpPr bwMode="auto">
        <a:xfrm>
          <a:off x="6156960" y="7359015"/>
          <a:ext cx="428625" cy="386715"/>
          <a:chOff x="5200650" y="409575"/>
          <a:chExt cx="495300" cy="390525"/>
        </a:xfrm>
      </xdr:grpSpPr>
      <xdr:grpSp>
        <xdr:nvGrpSpPr>
          <xdr:cNvPr id="19703" name="グループ化 12">
            <a:extLst>
              <a:ext uri="{FF2B5EF4-FFF2-40B4-BE49-F238E27FC236}">
                <a16:creationId xmlns:a16="http://schemas.microsoft.com/office/drawing/2014/main" id="{00000000-0008-0000-0200-0000F74C0000}"/>
              </a:ext>
            </a:extLst>
          </xdr:cNvPr>
          <xdr:cNvGrpSpPr>
            <a:grpSpLocks/>
          </xdr:cNvGrpSpPr>
        </xdr:nvGrpSpPr>
        <xdr:grpSpPr bwMode="auto">
          <a:xfrm>
            <a:off x="5324475" y="409575"/>
            <a:ext cx="247650" cy="390525"/>
            <a:chOff x="6572250" y="323850"/>
            <a:chExt cx="247650" cy="390525"/>
          </a:xfrm>
        </xdr:grpSpPr>
        <xdr:sp macro="" textlink="">
          <xdr:nvSpPr>
            <xdr:cNvPr id="149" name="テキスト ボックス 148">
              <a:extLst>
                <a:ext uri="{FF2B5EF4-FFF2-40B4-BE49-F238E27FC236}">
                  <a16:creationId xmlns:a16="http://schemas.microsoft.com/office/drawing/2014/main" id="{00000000-0008-0000-0200-000095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50" name="テキスト ボックス 149">
              <a:extLst>
                <a:ext uri="{FF2B5EF4-FFF2-40B4-BE49-F238E27FC236}">
                  <a16:creationId xmlns:a16="http://schemas.microsoft.com/office/drawing/2014/main" id="{00000000-0008-0000-0200-000096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704" name="グループ化 13">
            <a:extLst>
              <a:ext uri="{FF2B5EF4-FFF2-40B4-BE49-F238E27FC236}">
                <a16:creationId xmlns:a16="http://schemas.microsoft.com/office/drawing/2014/main" id="{00000000-0008-0000-0200-0000F84C0000}"/>
              </a:ext>
            </a:extLst>
          </xdr:cNvPr>
          <xdr:cNvGrpSpPr>
            <a:grpSpLocks/>
          </xdr:cNvGrpSpPr>
        </xdr:nvGrpSpPr>
        <xdr:grpSpPr bwMode="auto">
          <a:xfrm>
            <a:off x="5200650" y="457200"/>
            <a:ext cx="495300" cy="342900"/>
            <a:chOff x="5638800" y="295275"/>
            <a:chExt cx="495300" cy="342900"/>
          </a:xfrm>
        </xdr:grpSpPr>
        <xdr:sp macro="" textlink="">
          <xdr:nvSpPr>
            <xdr:cNvPr id="147" name="テキスト ボックス 146">
              <a:extLst>
                <a:ext uri="{FF2B5EF4-FFF2-40B4-BE49-F238E27FC236}">
                  <a16:creationId xmlns:a16="http://schemas.microsoft.com/office/drawing/2014/main" id="{00000000-0008-0000-0200-000093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48" name="テキスト ボックス 147">
              <a:extLst>
                <a:ext uri="{FF2B5EF4-FFF2-40B4-BE49-F238E27FC236}">
                  <a16:creationId xmlns:a16="http://schemas.microsoft.com/office/drawing/2014/main" id="{00000000-0008-0000-0200-000094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５</a:t>
              </a:r>
            </a:p>
          </xdr:txBody>
        </xdr:sp>
      </xdr:grpSp>
    </xdr:grpSp>
    <xdr:clientData/>
  </xdr:twoCellAnchor>
  <xdr:twoCellAnchor>
    <xdr:from>
      <xdr:col>22</xdr:col>
      <xdr:colOff>38100</xdr:colOff>
      <xdr:row>46</xdr:row>
      <xdr:rowOff>66675</xdr:rowOff>
    </xdr:from>
    <xdr:to>
      <xdr:col>27</xdr:col>
      <xdr:colOff>38100</xdr:colOff>
      <xdr:row>50</xdr:row>
      <xdr:rowOff>47625</xdr:rowOff>
    </xdr:to>
    <xdr:grpSp>
      <xdr:nvGrpSpPr>
        <xdr:cNvPr id="18387" name="グループ化 201">
          <a:extLst>
            <a:ext uri="{FF2B5EF4-FFF2-40B4-BE49-F238E27FC236}">
              <a16:creationId xmlns:a16="http://schemas.microsoft.com/office/drawing/2014/main" id="{00000000-0008-0000-0200-0000D3470000}"/>
            </a:ext>
          </a:extLst>
        </xdr:cNvPr>
        <xdr:cNvGrpSpPr>
          <a:grpSpLocks/>
        </xdr:cNvGrpSpPr>
      </xdr:nvGrpSpPr>
      <xdr:grpSpPr bwMode="auto">
        <a:xfrm>
          <a:off x="1882140" y="7854315"/>
          <a:ext cx="419100" cy="377190"/>
          <a:chOff x="5200650" y="409575"/>
          <a:chExt cx="495313" cy="390525"/>
        </a:xfrm>
      </xdr:grpSpPr>
      <xdr:grpSp>
        <xdr:nvGrpSpPr>
          <xdr:cNvPr id="19697" name="グループ化 12">
            <a:extLst>
              <a:ext uri="{FF2B5EF4-FFF2-40B4-BE49-F238E27FC236}">
                <a16:creationId xmlns:a16="http://schemas.microsoft.com/office/drawing/2014/main" id="{00000000-0008-0000-0200-0000F14C0000}"/>
              </a:ext>
            </a:extLst>
          </xdr:cNvPr>
          <xdr:cNvGrpSpPr>
            <a:grpSpLocks/>
          </xdr:cNvGrpSpPr>
        </xdr:nvGrpSpPr>
        <xdr:grpSpPr bwMode="auto">
          <a:xfrm>
            <a:off x="5324475" y="409575"/>
            <a:ext cx="247650" cy="390525"/>
            <a:chOff x="6572250" y="323850"/>
            <a:chExt cx="247650" cy="390525"/>
          </a:xfrm>
        </xdr:grpSpPr>
        <xdr:sp macro="" textlink="">
          <xdr:nvSpPr>
            <xdr:cNvPr id="156" name="テキスト ボックス 155">
              <a:extLst>
                <a:ext uri="{FF2B5EF4-FFF2-40B4-BE49-F238E27FC236}">
                  <a16:creationId xmlns:a16="http://schemas.microsoft.com/office/drawing/2014/main" id="{00000000-0008-0000-0200-00009C000000}"/>
                </a:ext>
              </a:extLst>
            </xdr:cNvPr>
            <xdr:cNvSpPr txBox="1"/>
          </xdr:nvSpPr>
          <xdr:spPr>
            <a:xfrm rot="5400000">
              <a:off x="6635340" y="255811"/>
              <a:ext cx="111579"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rot="16200000">
              <a:off x="6635340" y="534757"/>
              <a:ext cx="111579"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698" name="グループ化 13">
            <a:extLst>
              <a:ext uri="{FF2B5EF4-FFF2-40B4-BE49-F238E27FC236}">
                <a16:creationId xmlns:a16="http://schemas.microsoft.com/office/drawing/2014/main" id="{00000000-0008-0000-0200-0000F24C0000}"/>
              </a:ext>
            </a:extLst>
          </xdr:cNvPr>
          <xdr:cNvGrpSpPr>
            <a:grpSpLocks/>
          </xdr:cNvGrpSpPr>
        </xdr:nvGrpSpPr>
        <xdr:grpSpPr bwMode="auto">
          <a:xfrm>
            <a:off x="5200650" y="457200"/>
            <a:ext cx="495313" cy="342900"/>
            <a:chOff x="5638800" y="295275"/>
            <a:chExt cx="495313" cy="342900"/>
          </a:xfrm>
        </xdr:grpSpPr>
        <xdr:sp macro="" textlink="">
          <xdr:nvSpPr>
            <xdr:cNvPr id="154" name="テキスト ボックス 153">
              <a:extLst>
                <a:ext uri="{FF2B5EF4-FFF2-40B4-BE49-F238E27FC236}">
                  <a16:creationId xmlns:a16="http://schemas.microsoft.com/office/drawing/2014/main" id="{00000000-0008-0000-0200-00009A000000}"/>
                </a:ext>
              </a:extLst>
            </xdr:cNvPr>
            <xdr:cNvSpPr txBox="1"/>
          </xdr:nvSpPr>
          <xdr:spPr>
            <a:xfrm flipH="1">
              <a:off x="5638800" y="294141"/>
              <a:ext cx="495313"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5638800" y="405719"/>
              <a:ext cx="495313"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６</a:t>
              </a:r>
            </a:p>
          </xdr:txBody>
        </xdr:sp>
      </xdr:grpSp>
    </xdr:grpSp>
    <xdr:clientData/>
  </xdr:twoCellAnchor>
  <xdr:twoCellAnchor>
    <xdr:from>
      <xdr:col>100</xdr:col>
      <xdr:colOff>57150</xdr:colOff>
      <xdr:row>59</xdr:row>
      <xdr:rowOff>47625</xdr:rowOff>
    </xdr:from>
    <xdr:to>
      <xdr:col>105</xdr:col>
      <xdr:colOff>76200</xdr:colOff>
      <xdr:row>63</xdr:row>
      <xdr:rowOff>38100</xdr:rowOff>
    </xdr:to>
    <xdr:grpSp>
      <xdr:nvGrpSpPr>
        <xdr:cNvPr id="18388" name="グループ化 210">
          <a:extLst>
            <a:ext uri="{FF2B5EF4-FFF2-40B4-BE49-F238E27FC236}">
              <a16:creationId xmlns:a16="http://schemas.microsoft.com/office/drawing/2014/main" id="{00000000-0008-0000-0200-0000D4470000}"/>
            </a:ext>
          </a:extLst>
        </xdr:cNvPr>
        <xdr:cNvGrpSpPr>
          <a:grpSpLocks/>
        </xdr:cNvGrpSpPr>
      </xdr:nvGrpSpPr>
      <xdr:grpSpPr bwMode="auto">
        <a:xfrm>
          <a:off x="8439150" y="9084945"/>
          <a:ext cx="438150" cy="386715"/>
          <a:chOff x="5200650" y="409575"/>
          <a:chExt cx="495300" cy="390525"/>
        </a:xfrm>
      </xdr:grpSpPr>
      <xdr:grpSp>
        <xdr:nvGrpSpPr>
          <xdr:cNvPr id="19691" name="グループ化 12">
            <a:extLst>
              <a:ext uri="{FF2B5EF4-FFF2-40B4-BE49-F238E27FC236}">
                <a16:creationId xmlns:a16="http://schemas.microsoft.com/office/drawing/2014/main" id="{00000000-0008-0000-0200-0000EB4C0000}"/>
              </a:ext>
            </a:extLst>
          </xdr:cNvPr>
          <xdr:cNvGrpSpPr>
            <a:grpSpLocks/>
          </xdr:cNvGrpSpPr>
        </xdr:nvGrpSpPr>
        <xdr:grpSpPr bwMode="auto">
          <a:xfrm>
            <a:off x="5324475" y="409575"/>
            <a:ext cx="247650" cy="390525"/>
            <a:chOff x="6572250" y="323850"/>
            <a:chExt cx="247650" cy="390525"/>
          </a:xfrm>
        </xdr:grpSpPr>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64" name="テキスト ボックス 163">
              <a:extLst>
                <a:ext uri="{FF2B5EF4-FFF2-40B4-BE49-F238E27FC236}">
                  <a16:creationId xmlns:a16="http://schemas.microsoft.com/office/drawing/2014/main" id="{00000000-0008-0000-0200-0000A4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692" name="グループ化 13">
            <a:extLst>
              <a:ext uri="{FF2B5EF4-FFF2-40B4-BE49-F238E27FC236}">
                <a16:creationId xmlns:a16="http://schemas.microsoft.com/office/drawing/2014/main" id="{00000000-0008-0000-0200-0000EC4C0000}"/>
              </a:ext>
            </a:extLst>
          </xdr:cNvPr>
          <xdr:cNvGrpSpPr>
            <a:grpSpLocks/>
          </xdr:cNvGrpSpPr>
        </xdr:nvGrpSpPr>
        <xdr:grpSpPr bwMode="auto">
          <a:xfrm>
            <a:off x="5200650" y="457200"/>
            <a:ext cx="495300" cy="342900"/>
            <a:chOff x="5638800" y="295275"/>
            <a:chExt cx="495300" cy="342900"/>
          </a:xfrm>
        </xdr:grpSpPr>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62" name="テキスト ボックス 161">
              <a:extLst>
                <a:ext uri="{FF2B5EF4-FFF2-40B4-BE49-F238E27FC236}">
                  <a16:creationId xmlns:a16="http://schemas.microsoft.com/office/drawing/2014/main" id="{00000000-0008-0000-0200-0000A2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12</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46</xdr:col>
      <xdr:colOff>66675</xdr:colOff>
      <xdr:row>64</xdr:row>
      <xdr:rowOff>66675</xdr:rowOff>
    </xdr:from>
    <xdr:to>
      <xdr:col>51</xdr:col>
      <xdr:colOff>85725</xdr:colOff>
      <xdr:row>68</xdr:row>
      <xdr:rowOff>47625</xdr:rowOff>
    </xdr:to>
    <xdr:grpSp>
      <xdr:nvGrpSpPr>
        <xdr:cNvPr id="18389" name="グループ化 223">
          <a:extLst>
            <a:ext uri="{FF2B5EF4-FFF2-40B4-BE49-F238E27FC236}">
              <a16:creationId xmlns:a16="http://schemas.microsoft.com/office/drawing/2014/main" id="{00000000-0008-0000-0200-0000D5470000}"/>
            </a:ext>
          </a:extLst>
        </xdr:cNvPr>
        <xdr:cNvGrpSpPr>
          <a:grpSpLocks/>
        </xdr:cNvGrpSpPr>
      </xdr:nvGrpSpPr>
      <xdr:grpSpPr bwMode="auto">
        <a:xfrm>
          <a:off x="3922395" y="9599295"/>
          <a:ext cx="438150" cy="377190"/>
          <a:chOff x="5200650" y="409575"/>
          <a:chExt cx="495300" cy="390525"/>
        </a:xfrm>
      </xdr:grpSpPr>
      <xdr:grpSp>
        <xdr:nvGrpSpPr>
          <xdr:cNvPr id="19685" name="グループ化 12">
            <a:extLst>
              <a:ext uri="{FF2B5EF4-FFF2-40B4-BE49-F238E27FC236}">
                <a16:creationId xmlns:a16="http://schemas.microsoft.com/office/drawing/2014/main" id="{00000000-0008-0000-0200-0000E54C0000}"/>
              </a:ext>
            </a:extLst>
          </xdr:cNvPr>
          <xdr:cNvGrpSpPr>
            <a:grpSpLocks/>
          </xdr:cNvGrpSpPr>
        </xdr:nvGrpSpPr>
        <xdr:grpSpPr bwMode="auto">
          <a:xfrm>
            <a:off x="5324475" y="409575"/>
            <a:ext cx="247650" cy="390525"/>
            <a:chOff x="6572250" y="323850"/>
            <a:chExt cx="247650" cy="390525"/>
          </a:xfrm>
        </xdr:grpSpPr>
        <xdr:sp macro="" textlink="">
          <xdr:nvSpPr>
            <xdr:cNvPr id="170" name="テキスト ボックス 169">
              <a:extLst>
                <a:ext uri="{FF2B5EF4-FFF2-40B4-BE49-F238E27FC236}">
                  <a16:creationId xmlns:a16="http://schemas.microsoft.com/office/drawing/2014/main" id="{00000000-0008-0000-0200-0000AA00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686" name="グループ化 13">
            <a:extLst>
              <a:ext uri="{FF2B5EF4-FFF2-40B4-BE49-F238E27FC236}">
                <a16:creationId xmlns:a16="http://schemas.microsoft.com/office/drawing/2014/main" id="{00000000-0008-0000-0200-0000E64C0000}"/>
              </a:ext>
            </a:extLst>
          </xdr:cNvPr>
          <xdr:cNvGrpSpPr>
            <a:grpSpLocks/>
          </xdr:cNvGrpSpPr>
        </xdr:nvGrpSpPr>
        <xdr:grpSpPr bwMode="auto">
          <a:xfrm>
            <a:off x="5200650" y="457200"/>
            <a:ext cx="495300" cy="342900"/>
            <a:chOff x="5638800" y="295275"/>
            <a:chExt cx="495300" cy="342900"/>
          </a:xfrm>
        </xdr:grpSpPr>
        <xdr:sp macro="" textlink="">
          <xdr:nvSpPr>
            <xdr:cNvPr id="168" name="テキスト ボックス 167">
              <a:extLst>
                <a:ext uri="{FF2B5EF4-FFF2-40B4-BE49-F238E27FC236}">
                  <a16:creationId xmlns:a16="http://schemas.microsoft.com/office/drawing/2014/main" id="{00000000-0008-0000-0200-0000A8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13</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100</xdr:col>
      <xdr:colOff>47625</xdr:colOff>
      <xdr:row>64</xdr:row>
      <xdr:rowOff>57150</xdr:rowOff>
    </xdr:from>
    <xdr:to>
      <xdr:col>105</xdr:col>
      <xdr:colOff>66675</xdr:colOff>
      <xdr:row>68</xdr:row>
      <xdr:rowOff>47625</xdr:rowOff>
    </xdr:to>
    <xdr:grpSp>
      <xdr:nvGrpSpPr>
        <xdr:cNvPr id="18390" name="グループ化 230">
          <a:extLst>
            <a:ext uri="{FF2B5EF4-FFF2-40B4-BE49-F238E27FC236}">
              <a16:creationId xmlns:a16="http://schemas.microsoft.com/office/drawing/2014/main" id="{00000000-0008-0000-0200-0000D6470000}"/>
            </a:ext>
          </a:extLst>
        </xdr:cNvPr>
        <xdr:cNvGrpSpPr>
          <a:grpSpLocks/>
        </xdr:cNvGrpSpPr>
      </xdr:nvGrpSpPr>
      <xdr:grpSpPr bwMode="auto">
        <a:xfrm>
          <a:off x="8429625" y="9589770"/>
          <a:ext cx="438150" cy="386715"/>
          <a:chOff x="5200650" y="409575"/>
          <a:chExt cx="495300" cy="390525"/>
        </a:xfrm>
      </xdr:grpSpPr>
      <xdr:grpSp>
        <xdr:nvGrpSpPr>
          <xdr:cNvPr id="19679" name="グループ化 12">
            <a:extLst>
              <a:ext uri="{FF2B5EF4-FFF2-40B4-BE49-F238E27FC236}">
                <a16:creationId xmlns:a16="http://schemas.microsoft.com/office/drawing/2014/main" id="{00000000-0008-0000-0200-0000DF4C0000}"/>
              </a:ext>
            </a:extLst>
          </xdr:cNvPr>
          <xdr:cNvGrpSpPr>
            <a:grpSpLocks/>
          </xdr:cNvGrpSpPr>
        </xdr:nvGrpSpPr>
        <xdr:grpSpPr bwMode="auto">
          <a:xfrm>
            <a:off x="5324475" y="409575"/>
            <a:ext cx="247650" cy="390525"/>
            <a:chOff x="6572250" y="323850"/>
            <a:chExt cx="247650" cy="390525"/>
          </a:xfrm>
        </xdr:grpSpPr>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78" name="テキスト ボックス 177">
              <a:extLst>
                <a:ext uri="{FF2B5EF4-FFF2-40B4-BE49-F238E27FC236}">
                  <a16:creationId xmlns:a16="http://schemas.microsoft.com/office/drawing/2014/main" id="{00000000-0008-0000-0200-0000B2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680" name="グループ化 13">
            <a:extLst>
              <a:ext uri="{FF2B5EF4-FFF2-40B4-BE49-F238E27FC236}">
                <a16:creationId xmlns:a16="http://schemas.microsoft.com/office/drawing/2014/main" id="{00000000-0008-0000-0200-0000E04C0000}"/>
              </a:ext>
            </a:extLst>
          </xdr:cNvPr>
          <xdr:cNvGrpSpPr>
            <a:grpSpLocks/>
          </xdr:cNvGrpSpPr>
        </xdr:nvGrpSpPr>
        <xdr:grpSpPr bwMode="auto">
          <a:xfrm>
            <a:off x="5200650" y="457200"/>
            <a:ext cx="495300" cy="342900"/>
            <a:chOff x="5638800" y="295275"/>
            <a:chExt cx="495300" cy="342900"/>
          </a:xfrm>
        </xdr:grpSpPr>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14</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46</xdr:col>
      <xdr:colOff>57150</xdr:colOff>
      <xdr:row>69</xdr:row>
      <xdr:rowOff>47625</xdr:rowOff>
    </xdr:from>
    <xdr:to>
      <xdr:col>51</xdr:col>
      <xdr:colOff>76200</xdr:colOff>
      <xdr:row>73</xdr:row>
      <xdr:rowOff>38100</xdr:rowOff>
    </xdr:to>
    <xdr:grpSp>
      <xdr:nvGrpSpPr>
        <xdr:cNvPr id="18394" name="グループ化 258">
          <a:extLst>
            <a:ext uri="{FF2B5EF4-FFF2-40B4-BE49-F238E27FC236}">
              <a16:creationId xmlns:a16="http://schemas.microsoft.com/office/drawing/2014/main" id="{00000000-0008-0000-0200-0000DA470000}"/>
            </a:ext>
          </a:extLst>
        </xdr:cNvPr>
        <xdr:cNvGrpSpPr>
          <a:grpSpLocks/>
        </xdr:cNvGrpSpPr>
      </xdr:nvGrpSpPr>
      <xdr:grpSpPr bwMode="auto">
        <a:xfrm>
          <a:off x="3912870" y="10075545"/>
          <a:ext cx="438150" cy="386715"/>
          <a:chOff x="5200650" y="409575"/>
          <a:chExt cx="495300" cy="390525"/>
        </a:xfrm>
      </xdr:grpSpPr>
      <xdr:grpSp>
        <xdr:nvGrpSpPr>
          <xdr:cNvPr id="19655" name="グループ化 12">
            <a:extLst>
              <a:ext uri="{FF2B5EF4-FFF2-40B4-BE49-F238E27FC236}">
                <a16:creationId xmlns:a16="http://schemas.microsoft.com/office/drawing/2014/main" id="{00000000-0008-0000-0200-0000C74C0000}"/>
              </a:ext>
            </a:extLst>
          </xdr:cNvPr>
          <xdr:cNvGrpSpPr>
            <a:grpSpLocks/>
          </xdr:cNvGrpSpPr>
        </xdr:nvGrpSpPr>
        <xdr:grpSpPr bwMode="auto">
          <a:xfrm>
            <a:off x="5324475" y="409575"/>
            <a:ext cx="247650" cy="390525"/>
            <a:chOff x="6572250" y="323850"/>
            <a:chExt cx="247650" cy="390525"/>
          </a:xfrm>
        </xdr:grpSpPr>
        <xdr:sp macro="" textlink="">
          <xdr:nvSpPr>
            <xdr:cNvPr id="205" name="テキスト ボックス 204">
              <a:extLst>
                <a:ext uri="{FF2B5EF4-FFF2-40B4-BE49-F238E27FC236}">
                  <a16:creationId xmlns:a16="http://schemas.microsoft.com/office/drawing/2014/main" id="{00000000-0008-0000-0200-0000CD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206" name="テキスト ボックス 205">
              <a:extLst>
                <a:ext uri="{FF2B5EF4-FFF2-40B4-BE49-F238E27FC236}">
                  <a16:creationId xmlns:a16="http://schemas.microsoft.com/office/drawing/2014/main" id="{00000000-0008-0000-0200-0000CE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656" name="グループ化 13">
            <a:extLst>
              <a:ext uri="{FF2B5EF4-FFF2-40B4-BE49-F238E27FC236}">
                <a16:creationId xmlns:a16="http://schemas.microsoft.com/office/drawing/2014/main" id="{00000000-0008-0000-0200-0000C84C0000}"/>
              </a:ext>
            </a:extLst>
          </xdr:cNvPr>
          <xdr:cNvGrpSpPr>
            <a:grpSpLocks/>
          </xdr:cNvGrpSpPr>
        </xdr:nvGrpSpPr>
        <xdr:grpSpPr bwMode="auto">
          <a:xfrm>
            <a:off x="5200650" y="457200"/>
            <a:ext cx="495300" cy="342900"/>
            <a:chOff x="5638800" y="295275"/>
            <a:chExt cx="495300" cy="342900"/>
          </a:xfrm>
        </xdr:grpSpPr>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18</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100</xdr:col>
      <xdr:colOff>47625</xdr:colOff>
      <xdr:row>69</xdr:row>
      <xdr:rowOff>47625</xdr:rowOff>
    </xdr:from>
    <xdr:to>
      <xdr:col>105</xdr:col>
      <xdr:colOff>66675</xdr:colOff>
      <xdr:row>73</xdr:row>
      <xdr:rowOff>28575</xdr:rowOff>
    </xdr:to>
    <xdr:grpSp>
      <xdr:nvGrpSpPr>
        <xdr:cNvPr id="18395" name="グループ化 265">
          <a:extLst>
            <a:ext uri="{FF2B5EF4-FFF2-40B4-BE49-F238E27FC236}">
              <a16:creationId xmlns:a16="http://schemas.microsoft.com/office/drawing/2014/main" id="{00000000-0008-0000-0200-0000DB470000}"/>
            </a:ext>
          </a:extLst>
        </xdr:cNvPr>
        <xdr:cNvGrpSpPr>
          <a:grpSpLocks/>
        </xdr:cNvGrpSpPr>
      </xdr:nvGrpSpPr>
      <xdr:grpSpPr bwMode="auto">
        <a:xfrm>
          <a:off x="8429625" y="10075545"/>
          <a:ext cx="438150" cy="377190"/>
          <a:chOff x="5200650" y="409575"/>
          <a:chExt cx="495300" cy="390525"/>
        </a:xfrm>
      </xdr:grpSpPr>
      <xdr:grpSp>
        <xdr:nvGrpSpPr>
          <xdr:cNvPr id="19649" name="グループ化 12">
            <a:extLst>
              <a:ext uri="{FF2B5EF4-FFF2-40B4-BE49-F238E27FC236}">
                <a16:creationId xmlns:a16="http://schemas.microsoft.com/office/drawing/2014/main" id="{00000000-0008-0000-0200-0000C14C0000}"/>
              </a:ext>
            </a:extLst>
          </xdr:cNvPr>
          <xdr:cNvGrpSpPr>
            <a:grpSpLocks/>
          </xdr:cNvGrpSpPr>
        </xdr:nvGrpSpPr>
        <xdr:grpSpPr bwMode="auto">
          <a:xfrm>
            <a:off x="5324475" y="409575"/>
            <a:ext cx="247650" cy="390525"/>
            <a:chOff x="6572250" y="323850"/>
            <a:chExt cx="247650" cy="390525"/>
          </a:xfrm>
        </xdr:grpSpPr>
        <xdr:sp macro="" textlink="">
          <xdr:nvSpPr>
            <xdr:cNvPr id="212" name="テキスト ボックス 211">
              <a:extLst>
                <a:ext uri="{FF2B5EF4-FFF2-40B4-BE49-F238E27FC236}">
                  <a16:creationId xmlns:a16="http://schemas.microsoft.com/office/drawing/2014/main" id="{00000000-0008-0000-0200-0000D400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650" name="グループ化 13">
            <a:extLst>
              <a:ext uri="{FF2B5EF4-FFF2-40B4-BE49-F238E27FC236}">
                <a16:creationId xmlns:a16="http://schemas.microsoft.com/office/drawing/2014/main" id="{00000000-0008-0000-0200-0000C24C0000}"/>
              </a:ext>
            </a:extLst>
          </xdr:cNvPr>
          <xdr:cNvGrpSpPr>
            <a:grpSpLocks/>
          </xdr:cNvGrpSpPr>
        </xdr:nvGrpSpPr>
        <xdr:grpSpPr bwMode="auto">
          <a:xfrm>
            <a:off x="5200650" y="457200"/>
            <a:ext cx="495300" cy="342900"/>
            <a:chOff x="5638800" y="295275"/>
            <a:chExt cx="495300" cy="342900"/>
          </a:xfrm>
        </xdr:grpSpPr>
        <xdr:sp macro="" textlink="">
          <xdr:nvSpPr>
            <xdr:cNvPr id="210" name="テキスト ボックス 209">
              <a:extLst>
                <a:ext uri="{FF2B5EF4-FFF2-40B4-BE49-F238E27FC236}">
                  <a16:creationId xmlns:a16="http://schemas.microsoft.com/office/drawing/2014/main" id="{00000000-0008-0000-0200-0000D2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211" name="テキスト ボックス 210">
              <a:extLst>
                <a:ext uri="{FF2B5EF4-FFF2-40B4-BE49-F238E27FC236}">
                  <a16:creationId xmlns:a16="http://schemas.microsoft.com/office/drawing/2014/main" id="{00000000-0008-0000-0200-0000D3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19</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46</xdr:col>
      <xdr:colOff>57150</xdr:colOff>
      <xdr:row>74</xdr:row>
      <xdr:rowOff>47625</xdr:rowOff>
    </xdr:from>
    <xdr:to>
      <xdr:col>51</xdr:col>
      <xdr:colOff>76200</xdr:colOff>
      <xdr:row>78</xdr:row>
      <xdr:rowOff>38100</xdr:rowOff>
    </xdr:to>
    <xdr:grpSp>
      <xdr:nvGrpSpPr>
        <xdr:cNvPr id="18396" name="グループ化 272">
          <a:extLst>
            <a:ext uri="{FF2B5EF4-FFF2-40B4-BE49-F238E27FC236}">
              <a16:creationId xmlns:a16="http://schemas.microsoft.com/office/drawing/2014/main" id="{00000000-0008-0000-0200-0000DC470000}"/>
            </a:ext>
          </a:extLst>
        </xdr:cNvPr>
        <xdr:cNvGrpSpPr>
          <a:grpSpLocks/>
        </xdr:cNvGrpSpPr>
      </xdr:nvGrpSpPr>
      <xdr:grpSpPr bwMode="auto">
        <a:xfrm>
          <a:off x="3912870" y="10570845"/>
          <a:ext cx="438150" cy="386715"/>
          <a:chOff x="5200650" y="409575"/>
          <a:chExt cx="495300" cy="390525"/>
        </a:xfrm>
      </xdr:grpSpPr>
      <xdr:grpSp>
        <xdr:nvGrpSpPr>
          <xdr:cNvPr id="19643" name="グループ化 12">
            <a:extLst>
              <a:ext uri="{FF2B5EF4-FFF2-40B4-BE49-F238E27FC236}">
                <a16:creationId xmlns:a16="http://schemas.microsoft.com/office/drawing/2014/main" id="{00000000-0008-0000-0200-0000BB4C0000}"/>
              </a:ext>
            </a:extLst>
          </xdr:cNvPr>
          <xdr:cNvGrpSpPr>
            <a:grpSpLocks/>
          </xdr:cNvGrpSpPr>
        </xdr:nvGrpSpPr>
        <xdr:grpSpPr bwMode="auto">
          <a:xfrm>
            <a:off x="5324475" y="409575"/>
            <a:ext cx="247650" cy="390525"/>
            <a:chOff x="6572250" y="323850"/>
            <a:chExt cx="247650" cy="390525"/>
          </a:xfrm>
        </xdr:grpSpPr>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644" name="グループ化 13">
            <a:extLst>
              <a:ext uri="{FF2B5EF4-FFF2-40B4-BE49-F238E27FC236}">
                <a16:creationId xmlns:a16="http://schemas.microsoft.com/office/drawing/2014/main" id="{00000000-0008-0000-0200-0000BC4C0000}"/>
              </a:ext>
            </a:extLst>
          </xdr:cNvPr>
          <xdr:cNvGrpSpPr>
            <a:grpSpLocks/>
          </xdr:cNvGrpSpPr>
        </xdr:nvGrpSpPr>
        <xdr:grpSpPr bwMode="auto">
          <a:xfrm>
            <a:off x="5200650" y="457200"/>
            <a:ext cx="495300" cy="342900"/>
            <a:chOff x="5638800" y="295275"/>
            <a:chExt cx="495300" cy="342900"/>
          </a:xfrm>
        </xdr:grpSpPr>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35</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100</xdr:col>
      <xdr:colOff>47625</xdr:colOff>
      <xdr:row>74</xdr:row>
      <xdr:rowOff>47625</xdr:rowOff>
    </xdr:from>
    <xdr:to>
      <xdr:col>105</xdr:col>
      <xdr:colOff>66675</xdr:colOff>
      <xdr:row>78</xdr:row>
      <xdr:rowOff>28575</xdr:rowOff>
    </xdr:to>
    <xdr:grpSp>
      <xdr:nvGrpSpPr>
        <xdr:cNvPr id="18397" name="グループ化 279">
          <a:extLst>
            <a:ext uri="{FF2B5EF4-FFF2-40B4-BE49-F238E27FC236}">
              <a16:creationId xmlns:a16="http://schemas.microsoft.com/office/drawing/2014/main" id="{00000000-0008-0000-0200-0000DD470000}"/>
            </a:ext>
          </a:extLst>
        </xdr:cNvPr>
        <xdr:cNvGrpSpPr>
          <a:grpSpLocks/>
        </xdr:cNvGrpSpPr>
      </xdr:nvGrpSpPr>
      <xdr:grpSpPr bwMode="auto">
        <a:xfrm>
          <a:off x="8429625" y="10570845"/>
          <a:ext cx="438150" cy="377190"/>
          <a:chOff x="5200650" y="409575"/>
          <a:chExt cx="495300" cy="390525"/>
        </a:xfrm>
      </xdr:grpSpPr>
      <xdr:grpSp>
        <xdr:nvGrpSpPr>
          <xdr:cNvPr id="19637" name="グループ化 12">
            <a:extLst>
              <a:ext uri="{FF2B5EF4-FFF2-40B4-BE49-F238E27FC236}">
                <a16:creationId xmlns:a16="http://schemas.microsoft.com/office/drawing/2014/main" id="{00000000-0008-0000-0200-0000B54C0000}"/>
              </a:ext>
            </a:extLst>
          </xdr:cNvPr>
          <xdr:cNvGrpSpPr>
            <a:grpSpLocks/>
          </xdr:cNvGrpSpPr>
        </xdr:nvGrpSpPr>
        <xdr:grpSpPr bwMode="auto">
          <a:xfrm>
            <a:off x="5324475" y="409575"/>
            <a:ext cx="247650" cy="390525"/>
            <a:chOff x="6572250" y="323850"/>
            <a:chExt cx="247650" cy="390525"/>
          </a:xfrm>
        </xdr:grpSpPr>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638" name="グループ化 13">
            <a:extLst>
              <a:ext uri="{FF2B5EF4-FFF2-40B4-BE49-F238E27FC236}">
                <a16:creationId xmlns:a16="http://schemas.microsoft.com/office/drawing/2014/main" id="{00000000-0008-0000-0200-0000B64C0000}"/>
              </a:ext>
            </a:extLst>
          </xdr:cNvPr>
          <xdr:cNvGrpSpPr>
            <a:grpSpLocks/>
          </xdr:cNvGrpSpPr>
        </xdr:nvGrpSpPr>
        <xdr:grpSpPr bwMode="auto">
          <a:xfrm>
            <a:off x="5200650" y="457200"/>
            <a:ext cx="495300" cy="342900"/>
            <a:chOff x="5638800" y="295275"/>
            <a:chExt cx="495300" cy="342900"/>
          </a:xfrm>
        </xdr:grpSpPr>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36</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46</xdr:col>
      <xdr:colOff>57150</xdr:colOff>
      <xdr:row>86</xdr:row>
      <xdr:rowOff>38100</xdr:rowOff>
    </xdr:from>
    <xdr:to>
      <xdr:col>51</xdr:col>
      <xdr:colOff>76200</xdr:colOff>
      <xdr:row>90</xdr:row>
      <xdr:rowOff>28575</xdr:rowOff>
    </xdr:to>
    <xdr:grpSp>
      <xdr:nvGrpSpPr>
        <xdr:cNvPr id="18398" name="グループ化 286">
          <a:extLst>
            <a:ext uri="{FF2B5EF4-FFF2-40B4-BE49-F238E27FC236}">
              <a16:creationId xmlns:a16="http://schemas.microsoft.com/office/drawing/2014/main" id="{00000000-0008-0000-0200-0000DE470000}"/>
            </a:ext>
          </a:extLst>
        </xdr:cNvPr>
        <xdr:cNvGrpSpPr>
          <a:grpSpLocks/>
        </xdr:cNvGrpSpPr>
      </xdr:nvGrpSpPr>
      <xdr:grpSpPr bwMode="auto">
        <a:xfrm>
          <a:off x="3912870" y="11780520"/>
          <a:ext cx="438150" cy="386715"/>
          <a:chOff x="5200650" y="409575"/>
          <a:chExt cx="495300" cy="390525"/>
        </a:xfrm>
      </xdr:grpSpPr>
      <xdr:grpSp>
        <xdr:nvGrpSpPr>
          <xdr:cNvPr id="19631" name="グループ化 12">
            <a:extLst>
              <a:ext uri="{FF2B5EF4-FFF2-40B4-BE49-F238E27FC236}">
                <a16:creationId xmlns:a16="http://schemas.microsoft.com/office/drawing/2014/main" id="{00000000-0008-0000-0200-0000AF4C0000}"/>
              </a:ext>
            </a:extLst>
          </xdr:cNvPr>
          <xdr:cNvGrpSpPr>
            <a:grpSpLocks/>
          </xdr:cNvGrpSpPr>
        </xdr:nvGrpSpPr>
        <xdr:grpSpPr bwMode="auto">
          <a:xfrm>
            <a:off x="5324475" y="409575"/>
            <a:ext cx="247650" cy="390525"/>
            <a:chOff x="6572250" y="323850"/>
            <a:chExt cx="247650" cy="390525"/>
          </a:xfrm>
        </xdr:grpSpPr>
        <xdr:sp macro="" textlink="">
          <xdr:nvSpPr>
            <xdr:cNvPr id="233" name="テキスト ボックス 232">
              <a:extLst>
                <a:ext uri="{FF2B5EF4-FFF2-40B4-BE49-F238E27FC236}">
                  <a16:creationId xmlns:a16="http://schemas.microsoft.com/office/drawing/2014/main" id="{00000000-0008-0000-0200-0000E9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234" name="テキスト ボックス 233">
              <a:extLst>
                <a:ext uri="{FF2B5EF4-FFF2-40B4-BE49-F238E27FC236}">
                  <a16:creationId xmlns:a16="http://schemas.microsoft.com/office/drawing/2014/main" id="{00000000-0008-0000-0200-0000EA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632" name="グループ化 13">
            <a:extLst>
              <a:ext uri="{FF2B5EF4-FFF2-40B4-BE49-F238E27FC236}">
                <a16:creationId xmlns:a16="http://schemas.microsoft.com/office/drawing/2014/main" id="{00000000-0008-0000-0200-0000B04C0000}"/>
              </a:ext>
            </a:extLst>
          </xdr:cNvPr>
          <xdr:cNvGrpSpPr>
            <a:grpSpLocks/>
          </xdr:cNvGrpSpPr>
        </xdr:nvGrpSpPr>
        <xdr:grpSpPr bwMode="auto">
          <a:xfrm>
            <a:off x="5200650" y="457200"/>
            <a:ext cx="495300" cy="342900"/>
            <a:chOff x="5638800" y="295275"/>
            <a:chExt cx="495300" cy="342900"/>
          </a:xfrm>
        </xdr:grpSpPr>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232" name="テキスト ボックス 231">
              <a:extLst>
                <a:ext uri="{FF2B5EF4-FFF2-40B4-BE49-F238E27FC236}">
                  <a16:creationId xmlns:a16="http://schemas.microsoft.com/office/drawing/2014/main" id="{00000000-0008-0000-0200-0000E8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20</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100</xdr:col>
      <xdr:colOff>47625</xdr:colOff>
      <xdr:row>86</xdr:row>
      <xdr:rowOff>38100</xdr:rowOff>
    </xdr:from>
    <xdr:to>
      <xdr:col>105</xdr:col>
      <xdr:colOff>66675</xdr:colOff>
      <xdr:row>90</xdr:row>
      <xdr:rowOff>19050</xdr:rowOff>
    </xdr:to>
    <xdr:grpSp>
      <xdr:nvGrpSpPr>
        <xdr:cNvPr id="18399" name="グループ化 293">
          <a:extLst>
            <a:ext uri="{FF2B5EF4-FFF2-40B4-BE49-F238E27FC236}">
              <a16:creationId xmlns:a16="http://schemas.microsoft.com/office/drawing/2014/main" id="{00000000-0008-0000-0200-0000DF470000}"/>
            </a:ext>
          </a:extLst>
        </xdr:cNvPr>
        <xdr:cNvGrpSpPr>
          <a:grpSpLocks/>
        </xdr:cNvGrpSpPr>
      </xdr:nvGrpSpPr>
      <xdr:grpSpPr bwMode="auto">
        <a:xfrm>
          <a:off x="8429625" y="11780520"/>
          <a:ext cx="438150" cy="377190"/>
          <a:chOff x="5200650" y="409575"/>
          <a:chExt cx="495300" cy="390525"/>
        </a:xfrm>
      </xdr:grpSpPr>
      <xdr:grpSp>
        <xdr:nvGrpSpPr>
          <xdr:cNvPr id="19625" name="グループ化 12">
            <a:extLst>
              <a:ext uri="{FF2B5EF4-FFF2-40B4-BE49-F238E27FC236}">
                <a16:creationId xmlns:a16="http://schemas.microsoft.com/office/drawing/2014/main" id="{00000000-0008-0000-0200-0000A94C0000}"/>
              </a:ext>
            </a:extLst>
          </xdr:cNvPr>
          <xdr:cNvGrpSpPr>
            <a:grpSpLocks/>
          </xdr:cNvGrpSpPr>
        </xdr:nvGrpSpPr>
        <xdr:grpSpPr bwMode="auto">
          <a:xfrm>
            <a:off x="5324475" y="409575"/>
            <a:ext cx="247650" cy="390525"/>
            <a:chOff x="6572250" y="323850"/>
            <a:chExt cx="247650" cy="390525"/>
          </a:xfrm>
        </xdr:grpSpPr>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626" name="グループ化 13">
            <a:extLst>
              <a:ext uri="{FF2B5EF4-FFF2-40B4-BE49-F238E27FC236}">
                <a16:creationId xmlns:a16="http://schemas.microsoft.com/office/drawing/2014/main" id="{00000000-0008-0000-0200-0000AA4C0000}"/>
              </a:ext>
            </a:extLst>
          </xdr:cNvPr>
          <xdr:cNvGrpSpPr>
            <a:grpSpLocks/>
          </xdr:cNvGrpSpPr>
        </xdr:nvGrpSpPr>
        <xdr:grpSpPr bwMode="auto">
          <a:xfrm>
            <a:off x="5200650" y="457200"/>
            <a:ext cx="495300" cy="342900"/>
            <a:chOff x="5638800" y="295275"/>
            <a:chExt cx="495300" cy="342900"/>
          </a:xfrm>
        </xdr:grpSpPr>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21</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46</xdr:col>
      <xdr:colOff>57150</xdr:colOff>
      <xdr:row>91</xdr:row>
      <xdr:rowOff>38100</xdr:rowOff>
    </xdr:from>
    <xdr:to>
      <xdr:col>51</xdr:col>
      <xdr:colOff>76200</xdr:colOff>
      <xdr:row>95</xdr:row>
      <xdr:rowOff>19050</xdr:rowOff>
    </xdr:to>
    <xdr:grpSp>
      <xdr:nvGrpSpPr>
        <xdr:cNvPr id="18400" name="グループ化 300">
          <a:extLst>
            <a:ext uri="{FF2B5EF4-FFF2-40B4-BE49-F238E27FC236}">
              <a16:creationId xmlns:a16="http://schemas.microsoft.com/office/drawing/2014/main" id="{00000000-0008-0000-0200-0000E0470000}"/>
            </a:ext>
          </a:extLst>
        </xdr:cNvPr>
        <xdr:cNvGrpSpPr>
          <a:grpSpLocks/>
        </xdr:cNvGrpSpPr>
      </xdr:nvGrpSpPr>
      <xdr:grpSpPr bwMode="auto">
        <a:xfrm>
          <a:off x="3912870" y="12275820"/>
          <a:ext cx="438150" cy="377190"/>
          <a:chOff x="5200650" y="409575"/>
          <a:chExt cx="495300" cy="390525"/>
        </a:xfrm>
      </xdr:grpSpPr>
      <xdr:grpSp>
        <xdr:nvGrpSpPr>
          <xdr:cNvPr id="19619" name="グループ化 12">
            <a:extLst>
              <a:ext uri="{FF2B5EF4-FFF2-40B4-BE49-F238E27FC236}">
                <a16:creationId xmlns:a16="http://schemas.microsoft.com/office/drawing/2014/main" id="{00000000-0008-0000-0200-0000A34C0000}"/>
              </a:ext>
            </a:extLst>
          </xdr:cNvPr>
          <xdr:cNvGrpSpPr>
            <a:grpSpLocks/>
          </xdr:cNvGrpSpPr>
        </xdr:nvGrpSpPr>
        <xdr:grpSpPr bwMode="auto">
          <a:xfrm>
            <a:off x="5324475" y="409575"/>
            <a:ext cx="247650" cy="390525"/>
            <a:chOff x="6572250" y="323850"/>
            <a:chExt cx="247650" cy="390525"/>
          </a:xfrm>
        </xdr:grpSpPr>
        <xdr:sp macro="" textlink="">
          <xdr:nvSpPr>
            <xdr:cNvPr id="247" name="テキスト ボックス 246">
              <a:extLst>
                <a:ext uri="{FF2B5EF4-FFF2-40B4-BE49-F238E27FC236}">
                  <a16:creationId xmlns:a16="http://schemas.microsoft.com/office/drawing/2014/main" id="{00000000-0008-0000-0200-0000F700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248" name="テキスト ボックス 247">
              <a:extLst>
                <a:ext uri="{FF2B5EF4-FFF2-40B4-BE49-F238E27FC236}">
                  <a16:creationId xmlns:a16="http://schemas.microsoft.com/office/drawing/2014/main" id="{00000000-0008-0000-0200-0000F800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620" name="グループ化 13">
            <a:extLst>
              <a:ext uri="{FF2B5EF4-FFF2-40B4-BE49-F238E27FC236}">
                <a16:creationId xmlns:a16="http://schemas.microsoft.com/office/drawing/2014/main" id="{00000000-0008-0000-0200-0000A44C0000}"/>
              </a:ext>
            </a:extLst>
          </xdr:cNvPr>
          <xdr:cNvGrpSpPr>
            <a:grpSpLocks/>
          </xdr:cNvGrpSpPr>
        </xdr:nvGrpSpPr>
        <xdr:grpSpPr bwMode="auto">
          <a:xfrm>
            <a:off x="5200650" y="457200"/>
            <a:ext cx="495300" cy="342900"/>
            <a:chOff x="5638800" y="295275"/>
            <a:chExt cx="495300" cy="342900"/>
          </a:xfrm>
        </xdr:grpSpPr>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22</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100</xdr:col>
      <xdr:colOff>47625</xdr:colOff>
      <xdr:row>91</xdr:row>
      <xdr:rowOff>38100</xdr:rowOff>
    </xdr:from>
    <xdr:to>
      <xdr:col>105</xdr:col>
      <xdr:colOff>66675</xdr:colOff>
      <xdr:row>95</xdr:row>
      <xdr:rowOff>28575</xdr:rowOff>
    </xdr:to>
    <xdr:grpSp>
      <xdr:nvGrpSpPr>
        <xdr:cNvPr id="18401" name="グループ化 307">
          <a:extLst>
            <a:ext uri="{FF2B5EF4-FFF2-40B4-BE49-F238E27FC236}">
              <a16:creationId xmlns:a16="http://schemas.microsoft.com/office/drawing/2014/main" id="{00000000-0008-0000-0200-0000E1470000}"/>
            </a:ext>
          </a:extLst>
        </xdr:cNvPr>
        <xdr:cNvGrpSpPr>
          <a:grpSpLocks/>
        </xdr:cNvGrpSpPr>
      </xdr:nvGrpSpPr>
      <xdr:grpSpPr bwMode="auto">
        <a:xfrm>
          <a:off x="8429625" y="12275820"/>
          <a:ext cx="438150" cy="386715"/>
          <a:chOff x="5200650" y="409575"/>
          <a:chExt cx="495300" cy="390525"/>
        </a:xfrm>
      </xdr:grpSpPr>
      <xdr:grpSp>
        <xdr:nvGrpSpPr>
          <xdr:cNvPr id="19613" name="グループ化 12">
            <a:extLst>
              <a:ext uri="{FF2B5EF4-FFF2-40B4-BE49-F238E27FC236}">
                <a16:creationId xmlns:a16="http://schemas.microsoft.com/office/drawing/2014/main" id="{00000000-0008-0000-0200-00009D4C0000}"/>
              </a:ext>
            </a:extLst>
          </xdr:cNvPr>
          <xdr:cNvGrpSpPr>
            <a:grpSpLocks/>
          </xdr:cNvGrpSpPr>
        </xdr:nvGrpSpPr>
        <xdr:grpSpPr bwMode="auto">
          <a:xfrm>
            <a:off x="5324475" y="409575"/>
            <a:ext cx="247650" cy="390525"/>
            <a:chOff x="6572250" y="323850"/>
            <a:chExt cx="247650" cy="390525"/>
          </a:xfrm>
        </xdr:grpSpPr>
        <xdr:sp macro="" textlink="">
          <xdr:nvSpPr>
            <xdr:cNvPr id="254" name="テキスト ボックス 253">
              <a:extLst>
                <a:ext uri="{FF2B5EF4-FFF2-40B4-BE49-F238E27FC236}">
                  <a16:creationId xmlns:a16="http://schemas.microsoft.com/office/drawing/2014/main" id="{00000000-0008-0000-0200-0000FE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255" name="テキスト ボックス 254">
              <a:extLst>
                <a:ext uri="{FF2B5EF4-FFF2-40B4-BE49-F238E27FC236}">
                  <a16:creationId xmlns:a16="http://schemas.microsoft.com/office/drawing/2014/main" id="{00000000-0008-0000-0200-0000FF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614" name="グループ化 13">
            <a:extLst>
              <a:ext uri="{FF2B5EF4-FFF2-40B4-BE49-F238E27FC236}">
                <a16:creationId xmlns:a16="http://schemas.microsoft.com/office/drawing/2014/main" id="{00000000-0008-0000-0200-00009E4C0000}"/>
              </a:ext>
            </a:extLst>
          </xdr:cNvPr>
          <xdr:cNvGrpSpPr>
            <a:grpSpLocks/>
          </xdr:cNvGrpSpPr>
        </xdr:nvGrpSpPr>
        <xdr:grpSpPr bwMode="auto">
          <a:xfrm>
            <a:off x="5200650" y="457200"/>
            <a:ext cx="495300" cy="342900"/>
            <a:chOff x="5638800" y="295275"/>
            <a:chExt cx="495300" cy="342900"/>
          </a:xfrm>
        </xdr:grpSpPr>
        <xdr:sp macro="" textlink="">
          <xdr:nvSpPr>
            <xdr:cNvPr id="252" name="テキスト ボックス 251">
              <a:extLst>
                <a:ext uri="{FF2B5EF4-FFF2-40B4-BE49-F238E27FC236}">
                  <a16:creationId xmlns:a16="http://schemas.microsoft.com/office/drawing/2014/main" id="{00000000-0008-0000-0200-0000FC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253" name="テキスト ボックス 252">
              <a:extLst>
                <a:ext uri="{FF2B5EF4-FFF2-40B4-BE49-F238E27FC236}">
                  <a16:creationId xmlns:a16="http://schemas.microsoft.com/office/drawing/2014/main" id="{00000000-0008-0000-0200-0000FD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23</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46</xdr:col>
      <xdr:colOff>57150</xdr:colOff>
      <xdr:row>96</xdr:row>
      <xdr:rowOff>38100</xdr:rowOff>
    </xdr:from>
    <xdr:to>
      <xdr:col>51</xdr:col>
      <xdr:colOff>76200</xdr:colOff>
      <xdr:row>100</xdr:row>
      <xdr:rowOff>28575</xdr:rowOff>
    </xdr:to>
    <xdr:grpSp>
      <xdr:nvGrpSpPr>
        <xdr:cNvPr id="18404" name="グループ化 328">
          <a:extLst>
            <a:ext uri="{FF2B5EF4-FFF2-40B4-BE49-F238E27FC236}">
              <a16:creationId xmlns:a16="http://schemas.microsoft.com/office/drawing/2014/main" id="{00000000-0008-0000-0200-0000E4470000}"/>
            </a:ext>
          </a:extLst>
        </xdr:cNvPr>
        <xdr:cNvGrpSpPr>
          <a:grpSpLocks/>
        </xdr:cNvGrpSpPr>
      </xdr:nvGrpSpPr>
      <xdr:grpSpPr bwMode="auto">
        <a:xfrm>
          <a:off x="3912870" y="12771120"/>
          <a:ext cx="438150" cy="386715"/>
          <a:chOff x="5200650" y="409575"/>
          <a:chExt cx="495300" cy="390525"/>
        </a:xfrm>
      </xdr:grpSpPr>
      <xdr:grpSp>
        <xdr:nvGrpSpPr>
          <xdr:cNvPr id="19595" name="グループ化 12">
            <a:extLst>
              <a:ext uri="{FF2B5EF4-FFF2-40B4-BE49-F238E27FC236}">
                <a16:creationId xmlns:a16="http://schemas.microsoft.com/office/drawing/2014/main" id="{00000000-0008-0000-0200-00008B4C0000}"/>
              </a:ext>
            </a:extLst>
          </xdr:cNvPr>
          <xdr:cNvGrpSpPr>
            <a:grpSpLocks/>
          </xdr:cNvGrpSpPr>
        </xdr:nvGrpSpPr>
        <xdr:grpSpPr bwMode="auto">
          <a:xfrm>
            <a:off x="5324475" y="409575"/>
            <a:ext cx="247650" cy="390525"/>
            <a:chOff x="6572250" y="323850"/>
            <a:chExt cx="247650" cy="390525"/>
          </a:xfrm>
        </xdr:grpSpPr>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596" name="グループ化 13">
            <a:extLst>
              <a:ext uri="{FF2B5EF4-FFF2-40B4-BE49-F238E27FC236}">
                <a16:creationId xmlns:a16="http://schemas.microsoft.com/office/drawing/2014/main" id="{00000000-0008-0000-0200-00008C4C0000}"/>
              </a:ext>
            </a:extLst>
          </xdr:cNvPr>
          <xdr:cNvGrpSpPr>
            <a:grpSpLocks/>
          </xdr:cNvGrpSpPr>
        </xdr:nvGrpSpPr>
        <xdr:grpSpPr bwMode="auto">
          <a:xfrm>
            <a:off x="5200650" y="457200"/>
            <a:ext cx="495300" cy="342900"/>
            <a:chOff x="5638800" y="295275"/>
            <a:chExt cx="495300" cy="342900"/>
          </a:xfrm>
        </xdr:grpSpPr>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26</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100</xdr:col>
      <xdr:colOff>47625</xdr:colOff>
      <xdr:row>96</xdr:row>
      <xdr:rowOff>38100</xdr:rowOff>
    </xdr:from>
    <xdr:to>
      <xdr:col>105</xdr:col>
      <xdr:colOff>66675</xdr:colOff>
      <xdr:row>100</xdr:row>
      <xdr:rowOff>19050</xdr:rowOff>
    </xdr:to>
    <xdr:grpSp>
      <xdr:nvGrpSpPr>
        <xdr:cNvPr id="18405" name="グループ化 335">
          <a:extLst>
            <a:ext uri="{FF2B5EF4-FFF2-40B4-BE49-F238E27FC236}">
              <a16:creationId xmlns:a16="http://schemas.microsoft.com/office/drawing/2014/main" id="{00000000-0008-0000-0200-0000E5470000}"/>
            </a:ext>
          </a:extLst>
        </xdr:cNvPr>
        <xdr:cNvGrpSpPr>
          <a:grpSpLocks/>
        </xdr:cNvGrpSpPr>
      </xdr:nvGrpSpPr>
      <xdr:grpSpPr bwMode="auto">
        <a:xfrm>
          <a:off x="8429625" y="12771120"/>
          <a:ext cx="438150" cy="377190"/>
          <a:chOff x="5200650" y="409575"/>
          <a:chExt cx="495300" cy="390525"/>
        </a:xfrm>
      </xdr:grpSpPr>
      <xdr:grpSp>
        <xdr:nvGrpSpPr>
          <xdr:cNvPr id="19589" name="グループ化 12">
            <a:extLst>
              <a:ext uri="{FF2B5EF4-FFF2-40B4-BE49-F238E27FC236}">
                <a16:creationId xmlns:a16="http://schemas.microsoft.com/office/drawing/2014/main" id="{00000000-0008-0000-0200-0000854C0000}"/>
              </a:ext>
            </a:extLst>
          </xdr:cNvPr>
          <xdr:cNvGrpSpPr>
            <a:grpSpLocks/>
          </xdr:cNvGrpSpPr>
        </xdr:nvGrpSpPr>
        <xdr:grpSpPr bwMode="auto">
          <a:xfrm>
            <a:off x="5324475" y="409575"/>
            <a:ext cx="247650" cy="390525"/>
            <a:chOff x="6572250" y="323850"/>
            <a:chExt cx="247650" cy="390525"/>
          </a:xfrm>
        </xdr:grpSpPr>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590" name="グループ化 13">
            <a:extLst>
              <a:ext uri="{FF2B5EF4-FFF2-40B4-BE49-F238E27FC236}">
                <a16:creationId xmlns:a16="http://schemas.microsoft.com/office/drawing/2014/main" id="{00000000-0008-0000-0200-0000864C0000}"/>
              </a:ext>
            </a:extLst>
          </xdr:cNvPr>
          <xdr:cNvGrpSpPr>
            <a:grpSpLocks/>
          </xdr:cNvGrpSpPr>
        </xdr:nvGrpSpPr>
        <xdr:grpSpPr bwMode="auto">
          <a:xfrm>
            <a:off x="5200650" y="457200"/>
            <a:ext cx="495300" cy="342900"/>
            <a:chOff x="5638800" y="295275"/>
            <a:chExt cx="495300" cy="342900"/>
          </a:xfrm>
        </xdr:grpSpPr>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27</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28</xdr:col>
      <xdr:colOff>47625</xdr:colOff>
      <xdr:row>103</xdr:row>
      <xdr:rowOff>57150</xdr:rowOff>
    </xdr:from>
    <xdr:to>
      <xdr:col>33</xdr:col>
      <xdr:colOff>66675</xdr:colOff>
      <xdr:row>107</xdr:row>
      <xdr:rowOff>47625</xdr:rowOff>
    </xdr:to>
    <xdr:grpSp>
      <xdr:nvGrpSpPr>
        <xdr:cNvPr id="18406" name="グループ化 342">
          <a:extLst>
            <a:ext uri="{FF2B5EF4-FFF2-40B4-BE49-F238E27FC236}">
              <a16:creationId xmlns:a16="http://schemas.microsoft.com/office/drawing/2014/main" id="{00000000-0008-0000-0200-0000E6470000}"/>
            </a:ext>
          </a:extLst>
        </xdr:cNvPr>
        <xdr:cNvGrpSpPr>
          <a:grpSpLocks/>
        </xdr:cNvGrpSpPr>
      </xdr:nvGrpSpPr>
      <xdr:grpSpPr bwMode="auto">
        <a:xfrm>
          <a:off x="2394585" y="13483590"/>
          <a:ext cx="438150" cy="386715"/>
          <a:chOff x="5200650" y="409575"/>
          <a:chExt cx="495300" cy="390525"/>
        </a:xfrm>
      </xdr:grpSpPr>
      <xdr:grpSp>
        <xdr:nvGrpSpPr>
          <xdr:cNvPr id="19583" name="グループ化 12">
            <a:extLst>
              <a:ext uri="{FF2B5EF4-FFF2-40B4-BE49-F238E27FC236}">
                <a16:creationId xmlns:a16="http://schemas.microsoft.com/office/drawing/2014/main" id="{00000000-0008-0000-0200-00007F4C0000}"/>
              </a:ext>
            </a:extLst>
          </xdr:cNvPr>
          <xdr:cNvGrpSpPr>
            <a:grpSpLocks/>
          </xdr:cNvGrpSpPr>
        </xdr:nvGrpSpPr>
        <xdr:grpSpPr bwMode="auto">
          <a:xfrm>
            <a:off x="5324475" y="409575"/>
            <a:ext cx="247650" cy="390525"/>
            <a:chOff x="6572250" y="323850"/>
            <a:chExt cx="247650" cy="390525"/>
          </a:xfrm>
        </xdr:grpSpPr>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290" name="テキスト ボックス 289">
              <a:extLst>
                <a:ext uri="{FF2B5EF4-FFF2-40B4-BE49-F238E27FC236}">
                  <a16:creationId xmlns:a16="http://schemas.microsoft.com/office/drawing/2014/main" id="{00000000-0008-0000-0200-00002201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584" name="グループ化 13">
            <a:extLst>
              <a:ext uri="{FF2B5EF4-FFF2-40B4-BE49-F238E27FC236}">
                <a16:creationId xmlns:a16="http://schemas.microsoft.com/office/drawing/2014/main" id="{00000000-0008-0000-0200-0000804C0000}"/>
              </a:ext>
            </a:extLst>
          </xdr:cNvPr>
          <xdr:cNvGrpSpPr>
            <a:grpSpLocks/>
          </xdr:cNvGrpSpPr>
        </xdr:nvGrpSpPr>
        <xdr:grpSpPr bwMode="auto">
          <a:xfrm>
            <a:off x="5200650" y="457200"/>
            <a:ext cx="495300" cy="342900"/>
            <a:chOff x="5638800" y="295275"/>
            <a:chExt cx="495300" cy="342900"/>
          </a:xfrm>
        </xdr:grpSpPr>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28</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79</xdr:col>
      <xdr:colOff>38100</xdr:colOff>
      <xdr:row>103</xdr:row>
      <xdr:rowOff>66675</xdr:rowOff>
    </xdr:from>
    <xdr:to>
      <xdr:col>84</xdr:col>
      <xdr:colOff>57150</xdr:colOff>
      <xdr:row>107</xdr:row>
      <xdr:rowOff>57150</xdr:rowOff>
    </xdr:to>
    <xdr:grpSp>
      <xdr:nvGrpSpPr>
        <xdr:cNvPr id="18407" name="グループ化 349">
          <a:extLst>
            <a:ext uri="{FF2B5EF4-FFF2-40B4-BE49-F238E27FC236}">
              <a16:creationId xmlns:a16="http://schemas.microsoft.com/office/drawing/2014/main" id="{00000000-0008-0000-0200-0000E7470000}"/>
            </a:ext>
          </a:extLst>
        </xdr:cNvPr>
        <xdr:cNvGrpSpPr>
          <a:grpSpLocks/>
        </xdr:cNvGrpSpPr>
      </xdr:nvGrpSpPr>
      <xdr:grpSpPr bwMode="auto">
        <a:xfrm>
          <a:off x="6659880" y="13493115"/>
          <a:ext cx="438150" cy="386715"/>
          <a:chOff x="5200650" y="409575"/>
          <a:chExt cx="495300" cy="390525"/>
        </a:xfrm>
      </xdr:grpSpPr>
      <xdr:grpSp>
        <xdr:nvGrpSpPr>
          <xdr:cNvPr id="19577" name="グループ化 12">
            <a:extLst>
              <a:ext uri="{FF2B5EF4-FFF2-40B4-BE49-F238E27FC236}">
                <a16:creationId xmlns:a16="http://schemas.microsoft.com/office/drawing/2014/main" id="{00000000-0008-0000-0200-0000794C0000}"/>
              </a:ext>
            </a:extLst>
          </xdr:cNvPr>
          <xdr:cNvGrpSpPr>
            <a:grpSpLocks/>
          </xdr:cNvGrpSpPr>
        </xdr:nvGrpSpPr>
        <xdr:grpSpPr bwMode="auto">
          <a:xfrm>
            <a:off x="5324475" y="409575"/>
            <a:ext cx="247650" cy="390525"/>
            <a:chOff x="6572250" y="323850"/>
            <a:chExt cx="247650" cy="390525"/>
          </a:xfrm>
        </xdr:grpSpPr>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578" name="グループ化 13">
            <a:extLst>
              <a:ext uri="{FF2B5EF4-FFF2-40B4-BE49-F238E27FC236}">
                <a16:creationId xmlns:a16="http://schemas.microsoft.com/office/drawing/2014/main" id="{00000000-0008-0000-0200-00007A4C0000}"/>
              </a:ext>
            </a:extLst>
          </xdr:cNvPr>
          <xdr:cNvGrpSpPr>
            <a:grpSpLocks/>
          </xdr:cNvGrpSpPr>
        </xdr:nvGrpSpPr>
        <xdr:grpSpPr bwMode="auto">
          <a:xfrm>
            <a:off x="5200650" y="457200"/>
            <a:ext cx="495300" cy="342900"/>
            <a:chOff x="5638800" y="295275"/>
            <a:chExt cx="495300" cy="342900"/>
          </a:xfrm>
        </xdr:grpSpPr>
        <xdr:sp macro="" textlink="">
          <xdr:nvSpPr>
            <xdr:cNvPr id="294" name="テキスト ボックス 293">
              <a:extLst>
                <a:ext uri="{FF2B5EF4-FFF2-40B4-BE49-F238E27FC236}">
                  <a16:creationId xmlns:a16="http://schemas.microsoft.com/office/drawing/2014/main" id="{00000000-0008-0000-0200-00002601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29</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7</xdr:col>
      <xdr:colOff>57150</xdr:colOff>
      <xdr:row>109</xdr:row>
      <xdr:rowOff>19050</xdr:rowOff>
    </xdr:from>
    <xdr:to>
      <xdr:col>12</xdr:col>
      <xdr:colOff>76200</xdr:colOff>
      <xdr:row>113</xdr:row>
      <xdr:rowOff>0</xdr:rowOff>
    </xdr:to>
    <xdr:grpSp>
      <xdr:nvGrpSpPr>
        <xdr:cNvPr id="18408" name="グループ化 364">
          <a:extLst>
            <a:ext uri="{FF2B5EF4-FFF2-40B4-BE49-F238E27FC236}">
              <a16:creationId xmlns:a16="http://schemas.microsoft.com/office/drawing/2014/main" id="{00000000-0008-0000-0200-0000E8470000}"/>
            </a:ext>
          </a:extLst>
        </xdr:cNvPr>
        <xdr:cNvGrpSpPr>
          <a:grpSpLocks/>
        </xdr:cNvGrpSpPr>
      </xdr:nvGrpSpPr>
      <xdr:grpSpPr bwMode="auto">
        <a:xfrm>
          <a:off x="643890" y="14039850"/>
          <a:ext cx="438150" cy="377190"/>
          <a:chOff x="5200650" y="409575"/>
          <a:chExt cx="495300" cy="390525"/>
        </a:xfrm>
      </xdr:grpSpPr>
      <xdr:grpSp>
        <xdr:nvGrpSpPr>
          <xdr:cNvPr id="19571" name="グループ化 12">
            <a:extLst>
              <a:ext uri="{FF2B5EF4-FFF2-40B4-BE49-F238E27FC236}">
                <a16:creationId xmlns:a16="http://schemas.microsoft.com/office/drawing/2014/main" id="{00000000-0008-0000-0200-0000734C0000}"/>
              </a:ext>
            </a:extLst>
          </xdr:cNvPr>
          <xdr:cNvGrpSpPr>
            <a:grpSpLocks/>
          </xdr:cNvGrpSpPr>
        </xdr:nvGrpSpPr>
        <xdr:grpSpPr bwMode="auto">
          <a:xfrm>
            <a:off x="5324475" y="409575"/>
            <a:ext cx="247650" cy="390525"/>
            <a:chOff x="6572250" y="323850"/>
            <a:chExt cx="247650" cy="390525"/>
          </a:xfrm>
        </xdr:grpSpPr>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572" name="グループ化 13">
            <a:extLst>
              <a:ext uri="{FF2B5EF4-FFF2-40B4-BE49-F238E27FC236}">
                <a16:creationId xmlns:a16="http://schemas.microsoft.com/office/drawing/2014/main" id="{00000000-0008-0000-0200-0000744C0000}"/>
              </a:ext>
            </a:extLst>
          </xdr:cNvPr>
          <xdr:cNvGrpSpPr>
            <a:grpSpLocks/>
          </xdr:cNvGrpSpPr>
        </xdr:nvGrpSpPr>
        <xdr:grpSpPr bwMode="auto">
          <a:xfrm>
            <a:off x="5200650" y="457200"/>
            <a:ext cx="495300" cy="342900"/>
            <a:chOff x="5638800" y="295275"/>
            <a:chExt cx="495300" cy="342900"/>
          </a:xfrm>
        </xdr:grpSpPr>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31</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19</xdr:col>
      <xdr:colOff>47625</xdr:colOff>
      <xdr:row>109</xdr:row>
      <xdr:rowOff>19050</xdr:rowOff>
    </xdr:from>
    <xdr:to>
      <xdr:col>24</xdr:col>
      <xdr:colOff>66675</xdr:colOff>
      <xdr:row>113</xdr:row>
      <xdr:rowOff>9525</xdr:rowOff>
    </xdr:to>
    <xdr:grpSp>
      <xdr:nvGrpSpPr>
        <xdr:cNvPr id="18409" name="グループ化 371">
          <a:extLst>
            <a:ext uri="{FF2B5EF4-FFF2-40B4-BE49-F238E27FC236}">
              <a16:creationId xmlns:a16="http://schemas.microsoft.com/office/drawing/2014/main" id="{00000000-0008-0000-0200-0000E9470000}"/>
            </a:ext>
          </a:extLst>
        </xdr:cNvPr>
        <xdr:cNvGrpSpPr>
          <a:grpSpLocks/>
        </xdr:cNvGrpSpPr>
      </xdr:nvGrpSpPr>
      <xdr:grpSpPr bwMode="auto">
        <a:xfrm>
          <a:off x="1640205" y="14039850"/>
          <a:ext cx="438150" cy="386715"/>
          <a:chOff x="5200650" y="409575"/>
          <a:chExt cx="495300" cy="390525"/>
        </a:xfrm>
      </xdr:grpSpPr>
      <xdr:grpSp>
        <xdr:nvGrpSpPr>
          <xdr:cNvPr id="19565" name="グループ化 12">
            <a:extLst>
              <a:ext uri="{FF2B5EF4-FFF2-40B4-BE49-F238E27FC236}">
                <a16:creationId xmlns:a16="http://schemas.microsoft.com/office/drawing/2014/main" id="{00000000-0008-0000-0200-00006D4C0000}"/>
              </a:ext>
            </a:extLst>
          </xdr:cNvPr>
          <xdr:cNvGrpSpPr>
            <a:grpSpLocks/>
          </xdr:cNvGrpSpPr>
        </xdr:nvGrpSpPr>
        <xdr:grpSpPr bwMode="auto">
          <a:xfrm>
            <a:off x="5324475" y="409575"/>
            <a:ext cx="247650" cy="390525"/>
            <a:chOff x="6572250" y="323850"/>
            <a:chExt cx="247650" cy="390525"/>
          </a:xfrm>
        </xdr:grpSpPr>
        <xdr:sp macro="" textlink="">
          <xdr:nvSpPr>
            <xdr:cNvPr id="310" name="テキスト ボックス 309">
              <a:extLst>
                <a:ext uri="{FF2B5EF4-FFF2-40B4-BE49-F238E27FC236}">
                  <a16:creationId xmlns:a16="http://schemas.microsoft.com/office/drawing/2014/main" id="{00000000-0008-0000-0200-00003601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11" name="テキスト ボックス 310">
              <a:extLst>
                <a:ext uri="{FF2B5EF4-FFF2-40B4-BE49-F238E27FC236}">
                  <a16:creationId xmlns:a16="http://schemas.microsoft.com/office/drawing/2014/main" id="{00000000-0008-0000-0200-00003701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566" name="グループ化 13">
            <a:extLst>
              <a:ext uri="{FF2B5EF4-FFF2-40B4-BE49-F238E27FC236}">
                <a16:creationId xmlns:a16="http://schemas.microsoft.com/office/drawing/2014/main" id="{00000000-0008-0000-0200-00006E4C0000}"/>
              </a:ext>
            </a:extLst>
          </xdr:cNvPr>
          <xdr:cNvGrpSpPr>
            <a:grpSpLocks/>
          </xdr:cNvGrpSpPr>
        </xdr:nvGrpSpPr>
        <xdr:grpSpPr bwMode="auto">
          <a:xfrm>
            <a:off x="5200650" y="457200"/>
            <a:ext cx="495300" cy="342900"/>
            <a:chOff x="5638800" y="295275"/>
            <a:chExt cx="495300" cy="342900"/>
          </a:xfrm>
        </xdr:grpSpPr>
        <xdr:sp macro="" textlink="">
          <xdr:nvSpPr>
            <xdr:cNvPr id="308" name="テキスト ボックス 307">
              <a:extLst>
                <a:ext uri="{FF2B5EF4-FFF2-40B4-BE49-F238E27FC236}">
                  <a16:creationId xmlns:a16="http://schemas.microsoft.com/office/drawing/2014/main" id="{00000000-0008-0000-0200-00003401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09" name="テキスト ボックス 308">
              <a:extLst>
                <a:ext uri="{FF2B5EF4-FFF2-40B4-BE49-F238E27FC236}">
                  <a16:creationId xmlns:a16="http://schemas.microsoft.com/office/drawing/2014/main" id="{00000000-0008-0000-0200-00003501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32</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31</xdr:col>
      <xdr:colOff>57150</xdr:colOff>
      <xdr:row>109</xdr:row>
      <xdr:rowOff>19050</xdr:rowOff>
    </xdr:from>
    <xdr:to>
      <xdr:col>36</xdr:col>
      <xdr:colOff>66675</xdr:colOff>
      <xdr:row>113</xdr:row>
      <xdr:rowOff>9525</xdr:rowOff>
    </xdr:to>
    <xdr:grpSp>
      <xdr:nvGrpSpPr>
        <xdr:cNvPr id="18410" name="グループ化 378">
          <a:extLst>
            <a:ext uri="{FF2B5EF4-FFF2-40B4-BE49-F238E27FC236}">
              <a16:creationId xmlns:a16="http://schemas.microsoft.com/office/drawing/2014/main" id="{00000000-0008-0000-0200-0000EA470000}"/>
            </a:ext>
          </a:extLst>
        </xdr:cNvPr>
        <xdr:cNvGrpSpPr>
          <a:grpSpLocks/>
        </xdr:cNvGrpSpPr>
      </xdr:nvGrpSpPr>
      <xdr:grpSpPr bwMode="auto">
        <a:xfrm>
          <a:off x="2655570" y="14039850"/>
          <a:ext cx="428625" cy="386715"/>
          <a:chOff x="5200650" y="409575"/>
          <a:chExt cx="495300" cy="390525"/>
        </a:xfrm>
      </xdr:grpSpPr>
      <xdr:grpSp>
        <xdr:nvGrpSpPr>
          <xdr:cNvPr id="19559" name="グループ化 12">
            <a:extLst>
              <a:ext uri="{FF2B5EF4-FFF2-40B4-BE49-F238E27FC236}">
                <a16:creationId xmlns:a16="http://schemas.microsoft.com/office/drawing/2014/main" id="{00000000-0008-0000-0200-0000674C0000}"/>
              </a:ext>
            </a:extLst>
          </xdr:cNvPr>
          <xdr:cNvGrpSpPr>
            <a:grpSpLocks/>
          </xdr:cNvGrpSpPr>
        </xdr:nvGrpSpPr>
        <xdr:grpSpPr bwMode="auto">
          <a:xfrm>
            <a:off x="5324475" y="409575"/>
            <a:ext cx="247650" cy="390525"/>
            <a:chOff x="6572250" y="323850"/>
            <a:chExt cx="247650" cy="390525"/>
          </a:xfrm>
        </xdr:grpSpPr>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560" name="グループ化 13">
            <a:extLst>
              <a:ext uri="{FF2B5EF4-FFF2-40B4-BE49-F238E27FC236}">
                <a16:creationId xmlns:a16="http://schemas.microsoft.com/office/drawing/2014/main" id="{00000000-0008-0000-0200-0000684C0000}"/>
              </a:ext>
            </a:extLst>
          </xdr:cNvPr>
          <xdr:cNvGrpSpPr>
            <a:grpSpLocks/>
          </xdr:cNvGrpSpPr>
        </xdr:nvGrpSpPr>
        <xdr:grpSpPr bwMode="auto">
          <a:xfrm>
            <a:off x="5200650" y="457200"/>
            <a:ext cx="495300" cy="342900"/>
            <a:chOff x="5638800" y="295275"/>
            <a:chExt cx="495300" cy="342900"/>
          </a:xfrm>
        </xdr:grpSpPr>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33</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43</xdr:col>
      <xdr:colOff>57150</xdr:colOff>
      <xdr:row>109</xdr:row>
      <xdr:rowOff>9525</xdr:rowOff>
    </xdr:from>
    <xdr:to>
      <xdr:col>48</xdr:col>
      <xdr:colOff>66675</xdr:colOff>
      <xdr:row>113</xdr:row>
      <xdr:rowOff>0</xdr:rowOff>
    </xdr:to>
    <xdr:grpSp>
      <xdr:nvGrpSpPr>
        <xdr:cNvPr id="18411" name="グループ化 385">
          <a:extLst>
            <a:ext uri="{FF2B5EF4-FFF2-40B4-BE49-F238E27FC236}">
              <a16:creationId xmlns:a16="http://schemas.microsoft.com/office/drawing/2014/main" id="{00000000-0008-0000-0200-0000EB470000}"/>
            </a:ext>
          </a:extLst>
        </xdr:cNvPr>
        <xdr:cNvGrpSpPr>
          <a:grpSpLocks/>
        </xdr:cNvGrpSpPr>
      </xdr:nvGrpSpPr>
      <xdr:grpSpPr bwMode="auto">
        <a:xfrm>
          <a:off x="3661410" y="14030325"/>
          <a:ext cx="428625" cy="386715"/>
          <a:chOff x="5200650" y="409575"/>
          <a:chExt cx="495300" cy="390525"/>
        </a:xfrm>
      </xdr:grpSpPr>
      <xdr:grpSp>
        <xdr:nvGrpSpPr>
          <xdr:cNvPr id="19553" name="グループ化 12">
            <a:extLst>
              <a:ext uri="{FF2B5EF4-FFF2-40B4-BE49-F238E27FC236}">
                <a16:creationId xmlns:a16="http://schemas.microsoft.com/office/drawing/2014/main" id="{00000000-0008-0000-0200-0000614C0000}"/>
              </a:ext>
            </a:extLst>
          </xdr:cNvPr>
          <xdr:cNvGrpSpPr>
            <a:grpSpLocks/>
          </xdr:cNvGrpSpPr>
        </xdr:nvGrpSpPr>
        <xdr:grpSpPr bwMode="auto">
          <a:xfrm>
            <a:off x="5324475" y="409575"/>
            <a:ext cx="247650" cy="390525"/>
            <a:chOff x="6572250" y="323850"/>
            <a:chExt cx="247650" cy="390525"/>
          </a:xfrm>
        </xdr:grpSpPr>
        <xdr:sp macro="" textlink="">
          <xdr:nvSpPr>
            <xdr:cNvPr id="324" name="テキスト ボックス 323">
              <a:extLst>
                <a:ext uri="{FF2B5EF4-FFF2-40B4-BE49-F238E27FC236}">
                  <a16:creationId xmlns:a16="http://schemas.microsoft.com/office/drawing/2014/main" id="{00000000-0008-0000-0200-00004401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25" name="テキスト ボックス 324">
              <a:extLst>
                <a:ext uri="{FF2B5EF4-FFF2-40B4-BE49-F238E27FC236}">
                  <a16:creationId xmlns:a16="http://schemas.microsoft.com/office/drawing/2014/main" id="{00000000-0008-0000-0200-00004501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554" name="グループ化 13">
            <a:extLst>
              <a:ext uri="{FF2B5EF4-FFF2-40B4-BE49-F238E27FC236}">
                <a16:creationId xmlns:a16="http://schemas.microsoft.com/office/drawing/2014/main" id="{00000000-0008-0000-0200-0000624C0000}"/>
              </a:ext>
            </a:extLst>
          </xdr:cNvPr>
          <xdr:cNvGrpSpPr>
            <a:grpSpLocks/>
          </xdr:cNvGrpSpPr>
        </xdr:nvGrpSpPr>
        <xdr:grpSpPr bwMode="auto">
          <a:xfrm>
            <a:off x="5200650" y="457200"/>
            <a:ext cx="495300" cy="342900"/>
            <a:chOff x="5638800" y="295275"/>
            <a:chExt cx="495300" cy="342900"/>
          </a:xfrm>
        </xdr:grpSpPr>
        <xdr:sp macro="" textlink="">
          <xdr:nvSpPr>
            <xdr:cNvPr id="322" name="テキスト ボックス 321">
              <a:extLst>
                <a:ext uri="{FF2B5EF4-FFF2-40B4-BE49-F238E27FC236}">
                  <a16:creationId xmlns:a16="http://schemas.microsoft.com/office/drawing/2014/main" id="{00000000-0008-0000-0200-00004201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23" name="テキスト ボックス 322">
              <a:extLst>
                <a:ext uri="{FF2B5EF4-FFF2-40B4-BE49-F238E27FC236}">
                  <a16:creationId xmlns:a16="http://schemas.microsoft.com/office/drawing/2014/main" id="{00000000-0008-0000-0200-00004301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34</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49</xdr:col>
      <xdr:colOff>47625</xdr:colOff>
      <xdr:row>127</xdr:row>
      <xdr:rowOff>57150</xdr:rowOff>
    </xdr:from>
    <xdr:to>
      <xdr:col>54</xdr:col>
      <xdr:colOff>57150</xdr:colOff>
      <xdr:row>131</xdr:row>
      <xdr:rowOff>38100</xdr:rowOff>
    </xdr:to>
    <xdr:grpSp>
      <xdr:nvGrpSpPr>
        <xdr:cNvPr id="18412" name="グループ化 399">
          <a:extLst>
            <a:ext uri="{FF2B5EF4-FFF2-40B4-BE49-F238E27FC236}">
              <a16:creationId xmlns:a16="http://schemas.microsoft.com/office/drawing/2014/main" id="{00000000-0008-0000-0200-0000EC470000}"/>
            </a:ext>
          </a:extLst>
        </xdr:cNvPr>
        <xdr:cNvGrpSpPr>
          <a:grpSpLocks/>
        </xdr:cNvGrpSpPr>
      </xdr:nvGrpSpPr>
      <xdr:grpSpPr bwMode="auto">
        <a:xfrm>
          <a:off x="4154805" y="15822930"/>
          <a:ext cx="428625" cy="377190"/>
          <a:chOff x="5200650" y="409575"/>
          <a:chExt cx="495300" cy="390525"/>
        </a:xfrm>
      </xdr:grpSpPr>
      <xdr:grpSp>
        <xdr:nvGrpSpPr>
          <xdr:cNvPr id="19547" name="グループ化 12">
            <a:extLst>
              <a:ext uri="{FF2B5EF4-FFF2-40B4-BE49-F238E27FC236}">
                <a16:creationId xmlns:a16="http://schemas.microsoft.com/office/drawing/2014/main" id="{00000000-0008-0000-0200-00005B4C0000}"/>
              </a:ext>
            </a:extLst>
          </xdr:cNvPr>
          <xdr:cNvGrpSpPr>
            <a:grpSpLocks/>
          </xdr:cNvGrpSpPr>
        </xdr:nvGrpSpPr>
        <xdr:grpSpPr bwMode="auto">
          <a:xfrm>
            <a:off x="5324475" y="409575"/>
            <a:ext cx="247650" cy="390525"/>
            <a:chOff x="6572250" y="323850"/>
            <a:chExt cx="247650" cy="390525"/>
          </a:xfrm>
        </xdr:grpSpPr>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548" name="グループ化 13">
            <a:extLst>
              <a:ext uri="{FF2B5EF4-FFF2-40B4-BE49-F238E27FC236}">
                <a16:creationId xmlns:a16="http://schemas.microsoft.com/office/drawing/2014/main" id="{00000000-0008-0000-0200-00005C4C0000}"/>
              </a:ext>
            </a:extLst>
          </xdr:cNvPr>
          <xdr:cNvGrpSpPr>
            <a:grpSpLocks/>
          </xdr:cNvGrpSpPr>
        </xdr:nvGrpSpPr>
        <xdr:grpSpPr bwMode="auto">
          <a:xfrm>
            <a:off x="5200650" y="457200"/>
            <a:ext cx="495300" cy="342900"/>
            <a:chOff x="5638800" y="295275"/>
            <a:chExt cx="495300" cy="342900"/>
          </a:xfrm>
        </xdr:grpSpPr>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38</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50</xdr:col>
      <xdr:colOff>38100</xdr:colOff>
      <xdr:row>32</xdr:row>
      <xdr:rowOff>95250</xdr:rowOff>
    </xdr:from>
    <xdr:to>
      <xdr:col>55</xdr:col>
      <xdr:colOff>47625</xdr:colOff>
      <xdr:row>38</xdr:row>
      <xdr:rowOff>19050</xdr:rowOff>
    </xdr:to>
    <xdr:grpSp>
      <xdr:nvGrpSpPr>
        <xdr:cNvPr id="18413" name="グループ化 406">
          <a:extLst>
            <a:ext uri="{FF2B5EF4-FFF2-40B4-BE49-F238E27FC236}">
              <a16:creationId xmlns:a16="http://schemas.microsoft.com/office/drawing/2014/main" id="{00000000-0008-0000-0200-0000ED470000}"/>
            </a:ext>
          </a:extLst>
        </xdr:cNvPr>
        <xdr:cNvGrpSpPr>
          <a:grpSpLocks/>
        </xdr:cNvGrpSpPr>
      </xdr:nvGrpSpPr>
      <xdr:grpSpPr bwMode="auto">
        <a:xfrm>
          <a:off x="4229100" y="6648450"/>
          <a:ext cx="428625" cy="365760"/>
          <a:chOff x="5200650" y="409575"/>
          <a:chExt cx="495300" cy="390525"/>
        </a:xfrm>
      </xdr:grpSpPr>
      <xdr:grpSp>
        <xdr:nvGrpSpPr>
          <xdr:cNvPr id="19541" name="グループ化 12">
            <a:extLst>
              <a:ext uri="{FF2B5EF4-FFF2-40B4-BE49-F238E27FC236}">
                <a16:creationId xmlns:a16="http://schemas.microsoft.com/office/drawing/2014/main" id="{00000000-0008-0000-0200-0000554C0000}"/>
              </a:ext>
            </a:extLst>
          </xdr:cNvPr>
          <xdr:cNvGrpSpPr>
            <a:grpSpLocks/>
          </xdr:cNvGrpSpPr>
        </xdr:nvGrpSpPr>
        <xdr:grpSpPr bwMode="auto">
          <a:xfrm>
            <a:off x="5324475" y="409575"/>
            <a:ext cx="247650" cy="390525"/>
            <a:chOff x="6572250" y="323850"/>
            <a:chExt cx="247650" cy="390525"/>
          </a:xfrm>
        </xdr:grpSpPr>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542" name="グループ化 13">
            <a:extLst>
              <a:ext uri="{FF2B5EF4-FFF2-40B4-BE49-F238E27FC236}">
                <a16:creationId xmlns:a16="http://schemas.microsoft.com/office/drawing/2014/main" id="{00000000-0008-0000-0200-0000564C0000}"/>
              </a:ext>
            </a:extLst>
          </xdr:cNvPr>
          <xdr:cNvGrpSpPr>
            <a:grpSpLocks/>
          </xdr:cNvGrpSpPr>
        </xdr:nvGrpSpPr>
        <xdr:grpSpPr bwMode="auto">
          <a:xfrm>
            <a:off x="5200650" y="457200"/>
            <a:ext cx="495300" cy="342900"/>
            <a:chOff x="5638800" y="295275"/>
            <a:chExt cx="495300" cy="342900"/>
          </a:xfrm>
        </xdr:grpSpPr>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２</a:t>
              </a:r>
            </a:p>
          </xdr:txBody>
        </xdr:sp>
      </xdr:grpSp>
    </xdr:grpSp>
    <xdr:clientData/>
  </xdr:twoCellAnchor>
  <xdr:twoCellAnchor>
    <xdr:from>
      <xdr:col>49</xdr:col>
      <xdr:colOff>38100</xdr:colOff>
      <xdr:row>175</xdr:row>
      <xdr:rowOff>85725</xdr:rowOff>
    </xdr:from>
    <xdr:to>
      <xdr:col>54</xdr:col>
      <xdr:colOff>57150</xdr:colOff>
      <xdr:row>181</xdr:row>
      <xdr:rowOff>9525</xdr:rowOff>
    </xdr:to>
    <xdr:grpSp>
      <xdr:nvGrpSpPr>
        <xdr:cNvPr id="18414" name="グループ化 413">
          <a:extLst>
            <a:ext uri="{FF2B5EF4-FFF2-40B4-BE49-F238E27FC236}">
              <a16:creationId xmlns:a16="http://schemas.microsoft.com/office/drawing/2014/main" id="{00000000-0008-0000-0200-0000EE470000}"/>
            </a:ext>
          </a:extLst>
        </xdr:cNvPr>
        <xdr:cNvGrpSpPr>
          <a:grpSpLocks/>
        </xdr:cNvGrpSpPr>
      </xdr:nvGrpSpPr>
      <xdr:grpSpPr bwMode="auto">
        <a:xfrm>
          <a:off x="4145280" y="20979765"/>
          <a:ext cx="438150" cy="365760"/>
          <a:chOff x="5200650" y="409575"/>
          <a:chExt cx="495300" cy="390525"/>
        </a:xfrm>
      </xdr:grpSpPr>
      <xdr:grpSp>
        <xdr:nvGrpSpPr>
          <xdr:cNvPr id="19535" name="グループ化 12">
            <a:extLst>
              <a:ext uri="{FF2B5EF4-FFF2-40B4-BE49-F238E27FC236}">
                <a16:creationId xmlns:a16="http://schemas.microsoft.com/office/drawing/2014/main" id="{00000000-0008-0000-0200-00004F4C0000}"/>
              </a:ext>
            </a:extLst>
          </xdr:cNvPr>
          <xdr:cNvGrpSpPr>
            <a:grpSpLocks/>
          </xdr:cNvGrpSpPr>
        </xdr:nvGrpSpPr>
        <xdr:grpSpPr bwMode="auto">
          <a:xfrm>
            <a:off x="5324475" y="409575"/>
            <a:ext cx="247650" cy="390525"/>
            <a:chOff x="6572250" y="323850"/>
            <a:chExt cx="247650" cy="390525"/>
          </a:xfrm>
        </xdr:grpSpPr>
        <xdr:sp macro="" textlink="">
          <xdr:nvSpPr>
            <xdr:cNvPr id="345" name="テキスト ボックス 344">
              <a:extLst>
                <a:ext uri="{FF2B5EF4-FFF2-40B4-BE49-F238E27FC236}">
                  <a16:creationId xmlns:a16="http://schemas.microsoft.com/office/drawing/2014/main" id="{00000000-0008-0000-0200-00005901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46" name="テキスト ボックス 345">
              <a:extLst>
                <a:ext uri="{FF2B5EF4-FFF2-40B4-BE49-F238E27FC236}">
                  <a16:creationId xmlns:a16="http://schemas.microsoft.com/office/drawing/2014/main" id="{00000000-0008-0000-0200-00005A01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536" name="グループ化 13">
            <a:extLst>
              <a:ext uri="{FF2B5EF4-FFF2-40B4-BE49-F238E27FC236}">
                <a16:creationId xmlns:a16="http://schemas.microsoft.com/office/drawing/2014/main" id="{00000000-0008-0000-0200-0000504C0000}"/>
              </a:ext>
            </a:extLst>
          </xdr:cNvPr>
          <xdr:cNvGrpSpPr>
            <a:grpSpLocks/>
          </xdr:cNvGrpSpPr>
        </xdr:nvGrpSpPr>
        <xdr:grpSpPr bwMode="auto">
          <a:xfrm>
            <a:off x="5200650" y="457200"/>
            <a:ext cx="495300" cy="342900"/>
            <a:chOff x="5638800" y="295275"/>
            <a:chExt cx="495300" cy="342900"/>
          </a:xfrm>
        </xdr:grpSpPr>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１</a:t>
              </a:r>
            </a:p>
          </xdr:txBody>
        </xdr:sp>
      </xdr:grpSp>
    </xdr:grpSp>
    <xdr:clientData/>
  </xdr:twoCellAnchor>
  <xdr:twoCellAnchor>
    <xdr:from>
      <xdr:col>15</xdr:col>
      <xdr:colOff>47625</xdr:colOff>
      <xdr:row>182</xdr:row>
      <xdr:rowOff>171450</xdr:rowOff>
    </xdr:from>
    <xdr:to>
      <xdr:col>20</xdr:col>
      <xdr:colOff>66675</xdr:colOff>
      <xdr:row>184</xdr:row>
      <xdr:rowOff>174760</xdr:rowOff>
    </xdr:to>
    <xdr:grpSp>
      <xdr:nvGrpSpPr>
        <xdr:cNvPr id="18415" name="グループ化 420">
          <a:extLst>
            <a:ext uri="{FF2B5EF4-FFF2-40B4-BE49-F238E27FC236}">
              <a16:creationId xmlns:a16="http://schemas.microsoft.com/office/drawing/2014/main" id="{00000000-0008-0000-0200-0000EF470000}"/>
            </a:ext>
          </a:extLst>
        </xdr:cNvPr>
        <xdr:cNvGrpSpPr>
          <a:grpSpLocks/>
        </xdr:cNvGrpSpPr>
      </xdr:nvGrpSpPr>
      <xdr:grpSpPr bwMode="auto">
        <a:xfrm>
          <a:off x="1304925" y="21568410"/>
          <a:ext cx="438150" cy="384310"/>
          <a:chOff x="5200650" y="409575"/>
          <a:chExt cx="495300" cy="390525"/>
        </a:xfrm>
      </xdr:grpSpPr>
      <xdr:grpSp>
        <xdr:nvGrpSpPr>
          <xdr:cNvPr id="19529" name="グループ化 12">
            <a:extLst>
              <a:ext uri="{FF2B5EF4-FFF2-40B4-BE49-F238E27FC236}">
                <a16:creationId xmlns:a16="http://schemas.microsoft.com/office/drawing/2014/main" id="{00000000-0008-0000-0200-0000494C0000}"/>
              </a:ext>
            </a:extLst>
          </xdr:cNvPr>
          <xdr:cNvGrpSpPr>
            <a:grpSpLocks/>
          </xdr:cNvGrpSpPr>
        </xdr:nvGrpSpPr>
        <xdr:grpSpPr bwMode="auto">
          <a:xfrm>
            <a:off x="5324475" y="409575"/>
            <a:ext cx="247650" cy="390525"/>
            <a:chOff x="6572250" y="323850"/>
            <a:chExt cx="247650" cy="390525"/>
          </a:xfrm>
        </xdr:grpSpPr>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530" name="グループ化 13">
            <a:extLst>
              <a:ext uri="{FF2B5EF4-FFF2-40B4-BE49-F238E27FC236}">
                <a16:creationId xmlns:a16="http://schemas.microsoft.com/office/drawing/2014/main" id="{00000000-0008-0000-0200-00004A4C0000}"/>
              </a:ext>
            </a:extLst>
          </xdr:cNvPr>
          <xdr:cNvGrpSpPr>
            <a:grpSpLocks/>
          </xdr:cNvGrpSpPr>
        </xdr:nvGrpSpPr>
        <xdr:grpSpPr bwMode="auto">
          <a:xfrm>
            <a:off x="5200650" y="457200"/>
            <a:ext cx="495300" cy="342900"/>
            <a:chOff x="5638800" y="295275"/>
            <a:chExt cx="495300" cy="342900"/>
          </a:xfrm>
        </xdr:grpSpPr>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２</a:t>
              </a:r>
            </a:p>
          </xdr:txBody>
        </xdr:sp>
      </xdr:grpSp>
    </xdr:grpSp>
    <xdr:clientData/>
  </xdr:twoCellAnchor>
  <xdr:twoCellAnchor>
    <xdr:from>
      <xdr:col>30</xdr:col>
      <xdr:colOff>66675</xdr:colOff>
      <xdr:row>182</xdr:row>
      <xdr:rowOff>198558</xdr:rowOff>
    </xdr:from>
    <xdr:to>
      <xdr:col>35</xdr:col>
      <xdr:colOff>76200</xdr:colOff>
      <xdr:row>184</xdr:row>
      <xdr:rowOff>192343</xdr:rowOff>
    </xdr:to>
    <xdr:grpSp>
      <xdr:nvGrpSpPr>
        <xdr:cNvPr id="18416" name="グループ化 427">
          <a:extLst>
            <a:ext uri="{FF2B5EF4-FFF2-40B4-BE49-F238E27FC236}">
              <a16:creationId xmlns:a16="http://schemas.microsoft.com/office/drawing/2014/main" id="{00000000-0008-0000-0200-0000F0470000}"/>
            </a:ext>
          </a:extLst>
        </xdr:cNvPr>
        <xdr:cNvGrpSpPr>
          <a:grpSpLocks/>
        </xdr:cNvGrpSpPr>
      </xdr:nvGrpSpPr>
      <xdr:grpSpPr bwMode="auto">
        <a:xfrm>
          <a:off x="2581275" y="21595518"/>
          <a:ext cx="428625" cy="374785"/>
          <a:chOff x="5200650" y="409575"/>
          <a:chExt cx="495300" cy="390525"/>
        </a:xfrm>
      </xdr:grpSpPr>
      <xdr:grpSp>
        <xdr:nvGrpSpPr>
          <xdr:cNvPr id="19523" name="グループ化 12">
            <a:extLst>
              <a:ext uri="{FF2B5EF4-FFF2-40B4-BE49-F238E27FC236}">
                <a16:creationId xmlns:a16="http://schemas.microsoft.com/office/drawing/2014/main" id="{00000000-0008-0000-0200-0000434C0000}"/>
              </a:ext>
            </a:extLst>
          </xdr:cNvPr>
          <xdr:cNvGrpSpPr>
            <a:grpSpLocks/>
          </xdr:cNvGrpSpPr>
        </xdr:nvGrpSpPr>
        <xdr:grpSpPr bwMode="auto">
          <a:xfrm>
            <a:off x="5324475" y="409575"/>
            <a:ext cx="247650" cy="390525"/>
            <a:chOff x="6572250" y="323850"/>
            <a:chExt cx="247650" cy="390525"/>
          </a:xfrm>
        </xdr:grpSpPr>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rot="5400000">
              <a:off x="6638925" y="259603"/>
              <a:ext cx="114300"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rot="16200000">
              <a:off x="6638925" y="535828"/>
              <a:ext cx="114300"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524" name="グループ化 13">
            <a:extLst>
              <a:ext uri="{FF2B5EF4-FFF2-40B4-BE49-F238E27FC236}">
                <a16:creationId xmlns:a16="http://schemas.microsoft.com/office/drawing/2014/main" id="{00000000-0008-0000-0200-0000444C0000}"/>
              </a:ext>
            </a:extLst>
          </xdr:cNvPr>
          <xdr:cNvGrpSpPr>
            <a:grpSpLocks/>
          </xdr:cNvGrpSpPr>
        </xdr:nvGrpSpPr>
        <xdr:grpSpPr bwMode="auto">
          <a:xfrm>
            <a:off x="5200650" y="457200"/>
            <a:ext cx="495300" cy="342900"/>
            <a:chOff x="5638800" y="295275"/>
            <a:chExt cx="495300" cy="342900"/>
          </a:xfrm>
        </xdr:grpSpPr>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flipH="1">
              <a:off x="5638800" y="295275"/>
              <a:ext cx="4953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5638800" y="409575"/>
              <a:ext cx="4953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３</a:t>
              </a:r>
            </a:p>
          </xdr:txBody>
        </xdr:sp>
      </xdr:grpSp>
    </xdr:grpSp>
    <xdr:clientData/>
  </xdr:twoCellAnchor>
  <xdr:twoCellAnchor>
    <xdr:from>
      <xdr:col>63</xdr:col>
      <xdr:colOff>57150</xdr:colOff>
      <xdr:row>182</xdr:row>
      <xdr:rowOff>171450</xdr:rowOff>
    </xdr:from>
    <xdr:to>
      <xdr:col>68</xdr:col>
      <xdr:colOff>66675</xdr:colOff>
      <xdr:row>184</xdr:row>
      <xdr:rowOff>165235</xdr:rowOff>
    </xdr:to>
    <xdr:grpSp>
      <xdr:nvGrpSpPr>
        <xdr:cNvPr id="18417" name="グループ化 434">
          <a:extLst>
            <a:ext uri="{FF2B5EF4-FFF2-40B4-BE49-F238E27FC236}">
              <a16:creationId xmlns:a16="http://schemas.microsoft.com/office/drawing/2014/main" id="{00000000-0008-0000-0200-0000F1470000}"/>
            </a:ext>
          </a:extLst>
        </xdr:cNvPr>
        <xdr:cNvGrpSpPr>
          <a:grpSpLocks/>
        </xdr:cNvGrpSpPr>
      </xdr:nvGrpSpPr>
      <xdr:grpSpPr bwMode="auto">
        <a:xfrm>
          <a:off x="5337810" y="21568410"/>
          <a:ext cx="428625" cy="374785"/>
          <a:chOff x="5200650" y="409575"/>
          <a:chExt cx="495300" cy="390525"/>
        </a:xfrm>
      </xdr:grpSpPr>
      <xdr:grpSp>
        <xdr:nvGrpSpPr>
          <xdr:cNvPr id="19517" name="グループ化 12">
            <a:extLst>
              <a:ext uri="{FF2B5EF4-FFF2-40B4-BE49-F238E27FC236}">
                <a16:creationId xmlns:a16="http://schemas.microsoft.com/office/drawing/2014/main" id="{00000000-0008-0000-0200-00003D4C0000}"/>
              </a:ext>
            </a:extLst>
          </xdr:cNvPr>
          <xdr:cNvGrpSpPr>
            <a:grpSpLocks/>
          </xdr:cNvGrpSpPr>
        </xdr:nvGrpSpPr>
        <xdr:grpSpPr bwMode="auto">
          <a:xfrm>
            <a:off x="5324475" y="409575"/>
            <a:ext cx="247650" cy="390525"/>
            <a:chOff x="6572250" y="323850"/>
            <a:chExt cx="247650" cy="390525"/>
          </a:xfrm>
        </xdr:grpSpPr>
        <xdr:sp macro="" textlink="">
          <xdr:nvSpPr>
            <xdr:cNvPr id="366" name="テキスト ボックス 365">
              <a:extLst>
                <a:ext uri="{FF2B5EF4-FFF2-40B4-BE49-F238E27FC236}">
                  <a16:creationId xmlns:a16="http://schemas.microsoft.com/office/drawing/2014/main" id="{00000000-0008-0000-0200-00006E010000}"/>
                </a:ext>
              </a:extLst>
            </xdr:cNvPr>
            <xdr:cNvSpPr txBox="1"/>
          </xdr:nvSpPr>
          <xdr:spPr>
            <a:xfrm rot="5400000">
              <a:off x="6638925" y="259603"/>
              <a:ext cx="114300"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67" name="テキスト ボックス 366">
              <a:extLst>
                <a:ext uri="{FF2B5EF4-FFF2-40B4-BE49-F238E27FC236}">
                  <a16:creationId xmlns:a16="http://schemas.microsoft.com/office/drawing/2014/main" id="{00000000-0008-0000-0200-00006F010000}"/>
                </a:ext>
              </a:extLst>
            </xdr:cNvPr>
            <xdr:cNvSpPr txBox="1"/>
          </xdr:nvSpPr>
          <xdr:spPr>
            <a:xfrm rot="16200000">
              <a:off x="6638925" y="535828"/>
              <a:ext cx="114300"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518" name="グループ化 13">
            <a:extLst>
              <a:ext uri="{FF2B5EF4-FFF2-40B4-BE49-F238E27FC236}">
                <a16:creationId xmlns:a16="http://schemas.microsoft.com/office/drawing/2014/main" id="{00000000-0008-0000-0200-00003E4C0000}"/>
              </a:ext>
            </a:extLst>
          </xdr:cNvPr>
          <xdr:cNvGrpSpPr>
            <a:grpSpLocks/>
          </xdr:cNvGrpSpPr>
        </xdr:nvGrpSpPr>
        <xdr:grpSpPr bwMode="auto">
          <a:xfrm>
            <a:off x="5200650" y="457200"/>
            <a:ext cx="495300" cy="342900"/>
            <a:chOff x="5638800" y="295275"/>
            <a:chExt cx="495300" cy="342900"/>
          </a:xfrm>
        </xdr:grpSpPr>
        <xdr:sp macro="" textlink="">
          <xdr:nvSpPr>
            <xdr:cNvPr id="364" name="テキスト ボックス 363">
              <a:extLst>
                <a:ext uri="{FF2B5EF4-FFF2-40B4-BE49-F238E27FC236}">
                  <a16:creationId xmlns:a16="http://schemas.microsoft.com/office/drawing/2014/main" id="{00000000-0008-0000-0200-00006C010000}"/>
                </a:ext>
              </a:extLst>
            </xdr:cNvPr>
            <xdr:cNvSpPr txBox="1"/>
          </xdr:nvSpPr>
          <xdr:spPr>
            <a:xfrm flipH="1">
              <a:off x="5638800" y="295275"/>
              <a:ext cx="4953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5638800" y="409575"/>
              <a:ext cx="4953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４</a:t>
              </a:r>
            </a:p>
          </xdr:txBody>
        </xdr:sp>
      </xdr:grpSp>
    </xdr:grpSp>
    <xdr:clientData/>
  </xdr:twoCellAnchor>
  <xdr:twoCellAnchor>
    <xdr:from>
      <xdr:col>51</xdr:col>
      <xdr:colOff>76200</xdr:colOff>
      <xdr:row>187</xdr:row>
      <xdr:rowOff>146197</xdr:rowOff>
    </xdr:from>
    <xdr:to>
      <xdr:col>56</xdr:col>
      <xdr:colOff>76200</xdr:colOff>
      <xdr:row>190</xdr:row>
      <xdr:rowOff>57196</xdr:rowOff>
    </xdr:to>
    <xdr:grpSp>
      <xdr:nvGrpSpPr>
        <xdr:cNvPr id="18418" name="グループ化 441">
          <a:extLst>
            <a:ext uri="{FF2B5EF4-FFF2-40B4-BE49-F238E27FC236}">
              <a16:creationId xmlns:a16="http://schemas.microsoft.com/office/drawing/2014/main" id="{00000000-0008-0000-0200-0000F2470000}"/>
            </a:ext>
          </a:extLst>
        </xdr:cNvPr>
        <xdr:cNvGrpSpPr>
          <a:grpSpLocks/>
        </xdr:cNvGrpSpPr>
      </xdr:nvGrpSpPr>
      <xdr:grpSpPr bwMode="auto">
        <a:xfrm>
          <a:off x="4351020" y="22282297"/>
          <a:ext cx="419100" cy="406299"/>
          <a:chOff x="5200650" y="401431"/>
          <a:chExt cx="495300" cy="416984"/>
        </a:xfrm>
      </xdr:grpSpPr>
      <xdr:grpSp>
        <xdr:nvGrpSpPr>
          <xdr:cNvPr id="19511" name="グループ化 12">
            <a:extLst>
              <a:ext uri="{FF2B5EF4-FFF2-40B4-BE49-F238E27FC236}">
                <a16:creationId xmlns:a16="http://schemas.microsoft.com/office/drawing/2014/main" id="{00000000-0008-0000-0200-0000374C0000}"/>
              </a:ext>
            </a:extLst>
          </xdr:cNvPr>
          <xdr:cNvGrpSpPr>
            <a:grpSpLocks/>
          </xdr:cNvGrpSpPr>
        </xdr:nvGrpSpPr>
        <xdr:grpSpPr bwMode="auto">
          <a:xfrm>
            <a:off x="5309616" y="401431"/>
            <a:ext cx="250481" cy="416984"/>
            <a:chOff x="6557391" y="315706"/>
            <a:chExt cx="250481" cy="416984"/>
          </a:xfrm>
        </xdr:grpSpPr>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rot="5400000">
              <a:off x="6625468" y="250460"/>
              <a:ext cx="117158"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rot="16200000">
              <a:off x="6622637" y="550286"/>
              <a:ext cx="117158"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512" name="グループ化 13">
            <a:extLst>
              <a:ext uri="{FF2B5EF4-FFF2-40B4-BE49-F238E27FC236}">
                <a16:creationId xmlns:a16="http://schemas.microsoft.com/office/drawing/2014/main" id="{00000000-0008-0000-0200-0000384C0000}"/>
              </a:ext>
            </a:extLst>
          </xdr:cNvPr>
          <xdr:cNvGrpSpPr>
            <a:grpSpLocks/>
          </xdr:cNvGrpSpPr>
        </xdr:nvGrpSpPr>
        <xdr:grpSpPr bwMode="auto">
          <a:xfrm>
            <a:off x="5200650" y="457200"/>
            <a:ext cx="495300" cy="342900"/>
            <a:chOff x="5638800" y="295275"/>
            <a:chExt cx="495300" cy="342900"/>
          </a:xfrm>
        </xdr:grpSpPr>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flipH="1">
              <a:off x="5638800" y="296466"/>
              <a:ext cx="495300" cy="224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5638800" y="413623"/>
              <a:ext cx="495300" cy="224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lnSpc>
                  <a:spcPts val="1100"/>
                </a:lnSpc>
              </a:pPr>
              <a:r>
                <a:rPr kumimoji="1" lang="en-US" altLang="ja-JP" sz="900">
                  <a:solidFill>
                    <a:srgbClr val="FF0000"/>
                  </a:solidFill>
                  <a:latin typeface="ＭＳ Ｐ明朝" pitchFamily="18" charset="-128"/>
                  <a:ea typeface="ＭＳ Ｐ明朝" pitchFamily="18" charset="-128"/>
                </a:rPr>
                <a:t>13</a:t>
              </a:r>
            </a:p>
            <a:p>
              <a:pPr algn="ctr">
                <a:lnSpc>
                  <a:spcPts val="1100"/>
                </a:lnSpc>
              </a:pPr>
              <a:r>
                <a:rPr kumimoji="1" lang="en-US" altLang="ja-JP" sz="900">
                  <a:solidFill>
                    <a:srgbClr val="FF0000"/>
                  </a:solidFill>
                  <a:latin typeface="ＭＳ Ｐ明朝" pitchFamily="18" charset="-128"/>
                  <a:ea typeface="ＭＳ Ｐ明朝" pitchFamily="18" charset="-128"/>
                </a:rPr>
                <a:t>13</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33</xdr:col>
      <xdr:colOff>47625</xdr:colOff>
      <xdr:row>187</xdr:row>
      <xdr:rowOff>87508</xdr:rowOff>
    </xdr:from>
    <xdr:to>
      <xdr:col>38</xdr:col>
      <xdr:colOff>47625</xdr:colOff>
      <xdr:row>189</xdr:row>
      <xdr:rowOff>292117</xdr:rowOff>
    </xdr:to>
    <xdr:grpSp>
      <xdr:nvGrpSpPr>
        <xdr:cNvPr id="18419" name="グループ化 448">
          <a:extLst>
            <a:ext uri="{FF2B5EF4-FFF2-40B4-BE49-F238E27FC236}">
              <a16:creationId xmlns:a16="http://schemas.microsoft.com/office/drawing/2014/main" id="{00000000-0008-0000-0200-0000F3470000}"/>
            </a:ext>
          </a:extLst>
        </xdr:cNvPr>
        <xdr:cNvGrpSpPr>
          <a:grpSpLocks/>
        </xdr:cNvGrpSpPr>
      </xdr:nvGrpSpPr>
      <xdr:grpSpPr bwMode="auto">
        <a:xfrm>
          <a:off x="2813685" y="22223608"/>
          <a:ext cx="419100" cy="379869"/>
          <a:chOff x="5200650" y="409575"/>
          <a:chExt cx="495313" cy="390525"/>
        </a:xfrm>
      </xdr:grpSpPr>
      <xdr:grpSp>
        <xdr:nvGrpSpPr>
          <xdr:cNvPr id="19505" name="グループ化 12">
            <a:extLst>
              <a:ext uri="{FF2B5EF4-FFF2-40B4-BE49-F238E27FC236}">
                <a16:creationId xmlns:a16="http://schemas.microsoft.com/office/drawing/2014/main" id="{00000000-0008-0000-0200-0000314C0000}"/>
              </a:ext>
            </a:extLst>
          </xdr:cNvPr>
          <xdr:cNvGrpSpPr>
            <a:grpSpLocks/>
          </xdr:cNvGrpSpPr>
        </xdr:nvGrpSpPr>
        <xdr:grpSpPr bwMode="auto">
          <a:xfrm>
            <a:off x="5324475" y="409575"/>
            <a:ext cx="247650" cy="390525"/>
            <a:chOff x="6572250" y="323850"/>
            <a:chExt cx="247650" cy="390525"/>
          </a:xfrm>
        </xdr:grpSpPr>
        <xdr:sp macro="" textlink="">
          <xdr:nvSpPr>
            <xdr:cNvPr id="380" name="テキスト ボックス 379">
              <a:extLst>
                <a:ext uri="{FF2B5EF4-FFF2-40B4-BE49-F238E27FC236}">
                  <a16:creationId xmlns:a16="http://schemas.microsoft.com/office/drawing/2014/main" id="{00000000-0008-0000-0200-00007C010000}"/>
                </a:ext>
              </a:extLst>
            </xdr:cNvPr>
            <xdr:cNvSpPr txBox="1"/>
          </xdr:nvSpPr>
          <xdr:spPr>
            <a:xfrm rot="5400000">
              <a:off x="6632550" y="258600"/>
              <a:ext cx="117158"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81" name="テキスト ボックス 380">
              <a:extLst>
                <a:ext uri="{FF2B5EF4-FFF2-40B4-BE49-F238E27FC236}">
                  <a16:creationId xmlns:a16="http://schemas.microsoft.com/office/drawing/2014/main" id="{00000000-0008-0000-0200-00007D010000}"/>
                </a:ext>
              </a:extLst>
            </xdr:cNvPr>
            <xdr:cNvSpPr txBox="1"/>
          </xdr:nvSpPr>
          <xdr:spPr>
            <a:xfrm rot="16200000">
              <a:off x="6632550" y="531968"/>
              <a:ext cx="117158"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506" name="グループ化 13">
            <a:extLst>
              <a:ext uri="{FF2B5EF4-FFF2-40B4-BE49-F238E27FC236}">
                <a16:creationId xmlns:a16="http://schemas.microsoft.com/office/drawing/2014/main" id="{00000000-0008-0000-0200-0000324C0000}"/>
              </a:ext>
            </a:extLst>
          </xdr:cNvPr>
          <xdr:cNvGrpSpPr>
            <a:grpSpLocks/>
          </xdr:cNvGrpSpPr>
        </xdr:nvGrpSpPr>
        <xdr:grpSpPr bwMode="auto">
          <a:xfrm>
            <a:off x="5200650" y="457200"/>
            <a:ext cx="495313" cy="342900"/>
            <a:chOff x="5638800" y="295275"/>
            <a:chExt cx="495313" cy="342900"/>
          </a:xfrm>
        </xdr:grpSpPr>
        <xdr:sp macro="" textlink="">
          <xdr:nvSpPr>
            <xdr:cNvPr id="378" name="テキスト ボックス 377">
              <a:extLst>
                <a:ext uri="{FF2B5EF4-FFF2-40B4-BE49-F238E27FC236}">
                  <a16:creationId xmlns:a16="http://schemas.microsoft.com/office/drawing/2014/main" id="{00000000-0008-0000-0200-00007A010000}"/>
                </a:ext>
              </a:extLst>
            </xdr:cNvPr>
            <xdr:cNvSpPr txBox="1"/>
          </xdr:nvSpPr>
          <xdr:spPr>
            <a:xfrm flipH="1">
              <a:off x="5638800" y="296466"/>
              <a:ext cx="495313" cy="224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79" name="テキスト ボックス 378">
              <a:extLst>
                <a:ext uri="{FF2B5EF4-FFF2-40B4-BE49-F238E27FC236}">
                  <a16:creationId xmlns:a16="http://schemas.microsoft.com/office/drawing/2014/main" id="{00000000-0008-0000-0200-00007B010000}"/>
                </a:ext>
              </a:extLst>
            </xdr:cNvPr>
            <xdr:cNvSpPr txBox="1"/>
          </xdr:nvSpPr>
          <xdr:spPr>
            <a:xfrm>
              <a:off x="5638800" y="413623"/>
              <a:ext cx="495313" cy="224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６</a:t>
              </a:r>
            </a:p>
          </xdr:txBody>
        </xdr:sp>
      </xdr:grpSp>
    </xdr:grpSp>
    <xdr:clientData/>
  </xdr:twoCellAnchor>
  <xdr:twoCellAnchor>
    <xdr:from>
      <xdr:col>39</xdr:col>
      <xdr:colOff>57150</xdr:colOff>
      <xdr:row>187</xdr:row>
      <xdr:rowOff>87508</xdr:rowOff>
    </xdr:from>
    <xdr:to>
      <xdr:col>44</xdr:col>
      <xdr:colOff>66675</xdr:colOff>
      <xdr:row>189</xdr:row>
      <xdr:rowOff>292117</xdr:rowOff>
    </xdr:to>
    <xdr:grpSp>
      <xdr:nvGrpSpPr>
        <xdr:cNvPr id="18420" name="グループ化 455">
          <a:extLst>
            <a:ext uri="{FF2B5EF4-FFF2-40B4-BE49-F238E27FC236}">
              <a16:creationId xmlns:a16="http://schemas.microsoft.com/office/drawing/2014/main" id="{00000000-0008-0000-0200-0000F4470000}"/>
            </a:ext>
          </a:extLst>
        </xdr:cNvPr>
        <xdr:cNvGrpSpPr>
          <a:grpSpLocks/>
        </xdr:cNvGrpSpPr>
      </xdr:nvGrpSpPr>
      <xdr:grpSpPr bwMode="auto">
        <a:xfrm>
          <a:off x="3326130" y="22223608"/>
          <a:ext cx="428625" cy="379869"/>
          <a:chOff x="5200650" y="409575"/>
          <a:chExt cx="495300" cy="390525"/>
        </a:xfrm>
      </xdr:grpSpPr>
      <xdr:grpSp>
        <xdr:nvGrpSpPr>
          <xdr:cNvPr id="19499" name="グループ化 12">
            <a:extLst>
              <a:ext uri="{FF2B5EF4-FFF2-40B4-BE49-F238E27FC236}">
                <a16:creationId xmlns:a16="http://schemas.microsoft.com/office/drawing/2014/main" id="{00000000-0008-0000-0200-00002B4C0000}"/>
              </a:ext>
            </a:extLst>
          </xdr:cNvPr>
          <xdr:cNvGrpSpPr>
            <a:grpSpLocks/>
          </xdr:cNvGrpSpPr>
        </xdr:nvGrpSpPr>
        <xdr:grpSpPr bwMode="auto">
          <a:xfrm>
            <a:off x="5324475" y="409575"/>
            <a:ext cx="247650" cy="390525"/>
            <a:chOff x="6572250" y="323850"/>
            <a:chExt cx="247650" cy="390525"/>
          </a:xfrm>
        </xdr:grpSpPr>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rot="5400000">
              <a:off x="6637496" y="261031"/>
              <a:ext cx="117158"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rot="16200000">
              <a:off x="6637496" y="534399"/>
              <a:ext cx="117158"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500" name="グループ化 13">
            <a:extLst>
              <a:ext uri="{FF2B5EF4-FFF2-40B4-BE49-F238E27FC236}">
                <a16:creationId xmlns:a16="http://schemas.microsoft.com/office/drawing/2014/main" id="{00000000-0008-0000-0200-00002C4C0000}"/>
              </a:ext>
            </a:extLst>
          </xdr:cNvPr>
          <xdr:cNvGrpSpPr>
            <a:grpSpLocks/>
          </xdr:cNvGrpSpPr>
        </xdr:nvGrpSpPr>
        <xdr:grpSpPr bwMode="auto">
          <a:xfrm>
            <a:off x="5200650" y="457200"/>
            <a:ext cx="495300" cy="342900"/>
            <a:chOff x="5638800" y="295275"/>
            <a:chExt cx="495300" cy="342900"/>
          </a:xfrm>
        </xdr:grpSpPr>
        <xdr:sp macro="" textlink="">
          <xdr:nvSpPr>
            <xdr:cNvPr id="385" name="テキスト ボックス 384">
              <a:extLst>
                <a:ext uri="{FF2B5EF4-FFF2-40B4-BE49-F238E27FC236}">
                  <a16:creationId xmlns:a16="http://schemas.microsoft.com/office/drawing/2014/main" id="{00000000-0008-0000-0200-000081010000}"/>
                </a:ext>
              </a:extLst>
            </xdr:cNvPr>
            <xdr:cNvSpPr txBox="1"/>
          </xdr:nvSpPr>
          <xdr:spPr>
            <a:xfrm flipH="1">
              <a:off x="5638800" y="296466"/>
              <a:ext cx="495300" cy="224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5638800" y="413623"/>
              <a:ext cx="495300" cy="224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７</a:t>
              </a:r>
            </a:p>
          </xdr:txBody>
        </xdr:sp>
      </xdr:grpSp>
    </xdr:grpSp>
    <xdr:clientData/>
  </xdr:twoCellAnchor>
  <xdr:twoCellAnchor>
    <xdr:from>
      <xdr:col>45</xdr:col>
      <xdr:colOff>57150</xdr:colOff>
      <xdr:row>187</xdr:row>
      <xdr:rowOff>87508</xdr:rowOff>
    </xdr:from>
    <xdr:to>
      <xdr:col>50</xdr:col>
      <xdr:colOff>66675</xdr:colOff>
      <xdr:row>189</xdr:row>
      <xdr:rowOff>292117</xdr:rowOff>
    </xdr:to>
    <xdr:grpSp>
      <xdr:nvGrpSpPr>
        <xdr:cNvPr id="18421" name="グループ化 462">
          <a:extLst>
            <a:ext uri="{FF2B5EF4-FFF2-40B4-BE49-F238E27FC236}">
              <a16:creationId xmlns:a16="http://schemas.microsoft.com/office/drawing/2014/main" id="{00000000-0008-0000-0200-0000F5470000}"/>
            </a:ext>
          </a:extLst>
        </xdr:cNvPr>
        <xdr:cNvGrpSpPr>
          <a:grpSpLocks/>
        </xdr:cNvGrpSpPr>
      </xdr:nvGrpSpPr>
      <xdr:grpSpPr bwMode="auto">
        <a:xfrm>
          <a:off x="3829050" y="22223608"/>
          <a:ext cx="428625" cy="379869"/>
          <a:chOff x="5200650" y="409575"/>
          <a:chExt cx="495300" cy="390525"/>
        </a:xfrm>
      </xdr:grpSpPr>
      <xdr:grpSp>
        <xdr:nvGrpSpPr>
          <xdr:cNvPr id="19493" name="グループ化 12">
            <a:extLst>
              <a:ext uri="{FF2B5EF4-FFF2-40B4-BE49-F238E27FC236}">
                <a16:creationId xmlns:a16="http://schemas.microsoft.com/office/drawing/2014/main" id="{00000000-0008-0000-0200-0000254C0000}"/>
              </a:ext>
            </a:extLst>
          </xdr:cNvPr>
          <xdr:cNvGrpSpPr>
            <a:grpSpLocks/>
          </xdr:cNvGrpSpPr>
        </xdr:nvGrpSpPr>
        <xdr:grpSpPr bwMode="auto">
          <a:xfrm>
            <a:off x="5324475" y="409575"/>
            <a:ext cx="247650" cy="390525"/>
            <a:chOff x="6572250" y="323850"/>
            <a:chExt cx="247650" cy="390525"/>
          </a:xfrm>
        </xdr:grpSpPr>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rot="5400000">
              <a:off x="6637496" y="261031"/>
              <a:ext cx="117158"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rot="16200000">
              <a:off x="6637496" y="534399"/>
              <a:ext cx="117158"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494" name="グループ化 13">
            <a:extLst>
              <a:ext uri="{FF2B5EF4-FFF2-40B4-BE49-F238E27FC236}">
                <a16:creationId xmlns:a16="http://schemas.microsoft.com/office/drawing/2014/main" id="{00000000-0008-0000-0200-0000264C0000}"/>
              </a:ext>
            </a:extLst>
          </xdr:cNvPr>
          <xdr:cNvGrpSpPr>
            <a:grpSpLocks/>
          </xdr:cNvGrpSpPr>
        </xdr:nvGrpSpPr>
        <xdr:grpSpPr bwMode="auto">
          <a:xfrm>
            <a:off x="5200650" y="457200"/>
            <a:ext cx="495300" cy="342900"/>
            <a:chOff x="5638800" y="295275"/>
            <a:chExt cx="495300" cy="342900"/>
          </a:xfrm>
        </xdr:grpSpPr>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flipH="1">
              <a:off x="5638800" y="296466"/>
              <a:ext cx="495300" cy="224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5638800" y="413623"/>
              <a:ext cx="495300" cy="224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８</a:t>
              </a:r>
            </a:p>
          </xdr:txBody>
        </xdr:sp>
      </xdr:grpSp>
    </xdr:grpSp>
    <xdr:clientData/>
  </xdr:twoCellAnchor>
  <xdr:twoCellAnchor>
    <xdr:from>
      <xdr:col>27</xdr:col>
      <xdr:colOff>47625</xdr:colOff>
      <xdr:row>187</xdr:row>
      <xdr:rowOff>77983</xdr:rowOff>
    </xdr:from>
    <xdr:to>
      <xdr:col>32</xdr:col>
      <xdr:colOff>47625</xdr:colOff>
      <xdr:row>189</xdr:row>
      <xdr:rowOff>292117</xdr:rowOff>
    </xdr:to>
    <xdr:grpSp>
      <xdr:nvGrpSpPr>
        <xdr:cNvPr id="18422" name="グループ化 469">
          <a:extLst>
            <a:ext uri="{FF2B5EF4-FFF2-40B4-BE49-F238E27FC236}">
              <a16:creationId xmlns:a16="http://schemas.microsoft.com/office/drawing/2014/main" id="{00000000-0008-0000-0200-0000F6470000}"/>
            </a:ext>
          </a:extLst>
        </xdr:cNvPr>
        <xdr:cNvGrpSpPr>
          <a:grpSpLocks/>
        </xdr:cNvGrpSpPr>
      </xdr:nvGrpSpPr>
      <xdr:grpSpPr bwMode="auto">
        <a:xfrm>
          <a:off x="2310765" y="22214083"/>
          <a:ext cx="419100" cy="389394"/>
          <a:chOff x="5200650" y="409575"/>
          <a:chExt cx="495313" cy="390525"/>
        </a:xfrm>
      </xdr:grpSpPr>
      <xdr:grpSp>
        <xdr:nvGrpSpPr>
          <xdr:cNvPr id="19487" name="グループ化 12">
            <a:extLst>
              <a:ext uri="{FF2B5EF4-FFF2-40B4-BE49-F238E27FC236}">
                <a16:creationId xmlns:a16="http://schemas.microsoft.com/office/drawing/2014/main" id="{00000000-0008-0000-0200-00001F4C0000}"/>
              </a:ext>
            </a:extLst>
          </xdr:cNvPr>
          <xdr:cNvGrpSpPr>
            <a:grpSpLocks/>
          </xdr:cNvGrpSpPr>
        </xdr:nvGrpSpPr>
        <xdr:grpSpPr bwMode="auto">
          <a:xfrm>
            <a:off x="5324475" y="409575"/>
            <a:ext cx="247650" cy="390525"/>
            <a:chOff x="6572250" y="323850"/>
            <a:chExt cx="247650" cy="390525"/>
          </a:xfrm>
        </xdr:grpSpPr>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rot="5400000">
              <a:off x="6633979" y="257171"/>
              <a:ext cx="114300"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rot="16200000">
              <a:off x="6633979" y="533396"/>
              <a:ext cx="114300"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488" name="グループ化 13">
            <a:extLst>
              <a:ext uri="{FF2B5EF4-FFF2-40B4-BE49-F238E27FC236}">
                <a16:creationId xmlns:a16="http://schemas.microsoft.com/office/drawing/2014/main" id="{00000000-0008-0000-0200-0000204C0000}"/>
              </a:ext>
            </a:extLst>
          </xdr:cNvPr>
          <xdr:cNvGrpSpPr>
            <a:grpSpLocks/>
          </xdr:cNvGrpSpPr>
        </xdr:nvGrpSpPr>
        <xdr:grpSpPr bwMode="auto">
          <a:xfrm>
            <a:off x="5200650" y="457200"/>
            <a:ext cx="495313" cy="342900"/>
            <a:chOff x="5638800" y="295275"/>
            <a:chExt cx="495313" cy="342900"/>
          </a:xfrm>
        </xdr:grpSpPr>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flipH="1">
              <a:off x="5638800" y="295275"/>
              <a:ext cx="495313"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5638800" y="409575"/>
              <a:ext cx="495313"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５</a:t>
              </a:r>
            </a:p>
          </xdr:txBody>
        </xdr:sp>
      </xdr:grpSp>
    </xdr:grpSp>
    <xdr:clientData/>
  </xdr:twoCellAnchor>
  <xdr:twoCellAnchor>
    <xdr:from>
      <xdr:col>108</xdr:col>
      <xdr:colOff>47625</xdr:colOff>
      <xdr:row>182</xdr:row>
      <xdr:rowOff>171450</xdr:rowOff>
    </xdr:from>
    <xdr:to>
      <xdr:col>113</xdr:col>
      <xdr:colOff>66675</xdr:colOff>
      <xdr:row>184</xdr:row>
      <xdr:rowOff>155710</xdr:rowOff>
    </xdr:to>
    <xdr:grpSp>
      <xdr:nvGrpSpPr>
        <xdr:cNvPr id="18423" name="グループ化 479">
          <a:extLst>
            <a:ext uri="{FF2B5EF4-FFF2-40B4-BE49-F238E27FC236}">
              <a16:creationId xmlns:a16="http://schemas.microsoft.com/office/drawing/2014/main" id="{00000000-0008-0000-0200-0000F7470000}"/>
            </a:ext>
          </a:extLst>
        </xdr:cNvPr>
        <xdr:cNvGrpSpPr>
          <a:grpSpLocks/>
        </xdr:cNvGrpSpPr>
      </xdr:nvGrpSpPr>
      <xdr:grpSpPr bwMode="auto">
        <a:xfrm>
          <a:off x="9100185" y="21568410"/>
          <a:ext cx="438150" cy="365260"/>
          <a:chOff x="5200650" y="409575"/>
          <a:chExt cx="495300" cy="390525"/>
        </a:xfrm>
      </xdr:grpSpPr>
      <xdr:grpSp>
        <xdr:nvGrpSpPr>
          <xdr:cNvPr id="19481" name="グループ化 12">
            <a:extLst>
              <a:ext uri="{FF2B5EF4-FFF2-40B4-BE49-F238E27FC236}">
                <a16:creationId xmlns:a16="http://schemas.microsoft.com/office/drawing/2014/main" id="{00000000-0008-0000-0200-0000194C0000}"/>
              </a:ext>
            </a:extLst>
          </xdr:cNvPr>
          <xdr:cNvGrpSpPr>
            <a:grpSpLocks/>
          </xdr:cNvGrpSpPr>
        </xdr:nvGrpSpPr>
        <xdr:grpSpPr bwMode="auto">
          <a:xfrm>
            <a:off x="5324475" y="409575"/>
            <a:ext cx="247650" cy="390525"/>
            <a:chOff x="6572250" y="323850"/>
            <a:chExt cx="247650" cy="390525"/>
          </a:xfrm>
        </xdr:grpSpPr>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rot="5400000">
              <a:off x="6637496" y="258604"/>
              <a:ext cx="117158"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rot="16200000">
              <a:off x="6637496" y="531971"/>
              <a:ext cx="117158"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482" name="グループ化 13">
            <a:extLst>
              <a:ext uri="{FF2B5EF4-FFF2-40B4-BE49-F238E27FC236}">
                <a16:creationId xmlns:a16="http://schemas.microsoft.com/office/drawing/2014/main" id="{00000000-0008-0000-0200-00001A4C0000}"/>
              </a:ext>
            </a:extLst>
          </xdr:cNvPr>
          <xdr:cNvGrpSpPr>
            <a:grpSpLocks/>
          </xdr:cNvGrpSpPr>
        </xdr:nvGrpSpPr>
        <xdr:grpSpPr bwMode="auto">
          <a:xfrm>
            <a:off x="5200650" y="457200"/>
            <a:ext cx="495300" cy="342900"/>
            <a:chOff x="5638800" y="295275"/>
            <a:chExt cx="495300" cy="342900"/>
          </a:xfrm>
        </xdr:grpSpPr>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flipH="1">
              <a:off x="5638800" y="296466"/>
              <a:ext cx="495300" cy="224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5638800" y="413623"/>
              <a:ext cx="495300" cy="224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10</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108</xdr:col>
      <xdr:colOff>57150</xdr:colOff>
      <xdr:row>187</xdr:row>
      <xdr:rowOff>68458</xdr:rowOff>
    </xdr:from>
    <xdr:to>
      <xdr:col>113</xdr:col>
      <xdr:colOff>76200</xdr:colOff>
      <xdr:row>189</xdr:row>
      <xdr:rowOff>273067</xdr:rowOff>
    </xdr:to>
    <xdr:grpSp>
      <xdr:nvGrpSpPr>
        <xdr:cNvPr id="18424" name="グループ化 486">
          <a:extLst>
            <a:ext uri="{FF2B5EF4-FFF2-40B4-BE49-F238E27FC236}">
              <a16:creationId xmlns:a16="http://schemas.microsoft.com/office/drawing/2014/main" id="{00000000-0008-0000-0200-0000F8470000}"/>
            </a:ext>
          </a:extLst>
        </xdr:cNvPr>
        <xdr:cNvGrpSpPr>
          <a:grpSpLocks/>
        </xdr:cNvGrpSpPr>
      </xdr:nvGrpSpPr>
      <xdr:grpSpPr bwMode="auto">
        <a:xfrm>
          <a:off x="9109710" y="22204558"/>
          <a:ext cx="438150" cy="379869"/>
          <a:chOff x="5200650" y="409575"/>
          <a:chExt cx="495300" cy="390525"/>
        </a:xfrm>
      </xdr:grpSpPr>
      <xdr:grpSp>
        <xdr:nvGrpSpPr>
          <xdr:cNvPr id="19475" name="グループ化 12">
            <a:extLst>
              <a:ext uri="{FF2B5EF4-FFF2-40B4-BE49-F238E27FC236}">
                <a16:creationId xmlns:a16="http://schemas.microsoft.com/office/drawing/2014/main" id="{00000000-0008-0000-0200-0000134C0000}"/>
              </a:ext>
            </a:extLst>
          </xdr:cNvPr>
          <xdr:cNvGrpSpPr>
            <a:grpSpLocks/>
          </xdr:cNvGrpSpPr>
        </xdr:nvGrpSpPr>
        <xdr:grpSpPr bwMode="auto">
          <a:xfrm>
            <a:off x="5324475" y="409575"/>
            <a:ext cx="247650" cy="390525"/>
            <a:chOff x="6572250" y="323850"/>
            <a:chExt cx="247650" cy="390525"/>
          </a:xfrm>
        </xdr:grpSpPr>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rot="5400000">
              <a:off x="6637496" y="258604"/>
              <a:ext cx="117158"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rot="16200000">
              <a:off x="6637496" y="531971"/>
              <a:ext cx="117158"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476" name="グループ化 13">
            <a:extLst>
              <a:ext uri="{FF2B5EF4-FFF2-40B4-BE49-F238E27FC236}">
                <a16:creationId xmlns:a16="http://schemas.microsoft.com/office/drawing/2014/main" id="{00000000-0008-0000-0200-0000144C0000}"/>
              </a:ext>
            </a:extLst>
          </xdr:cNvPr>
          <xdr:cNvGrpSpPr>
            <a:grpSpLocks/>
          </xdr:cNvGrpSpPr>
        </xdr:nvGrpSpPr>
        <xdr:grpSpPr bwMode="auto">
          <a:xfrm>
            <a:off x="5200650" y="457200"/>
            <a:ext cx="495300" cy="342900"/>
            <a:chOff x="5638800" y="295275"/>
            <a:chExt cx="495300" cy="342900"/>
          </a:xfrm>
        </xdr:grpSpPr>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flipH="1">
              <a:off x="5638800" y="296466"/>
              <a:ext cx="495300" cy="224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5638800" y="413623"/>
              <a:ext cx="495300" cy="224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11</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108</xdr:col>
      <xdr:colOff>57150</xdr:colOff>
      <xdr:row>191</xdr:row>
      <xdr:rowOff>87508</xdr:rowOff>
    </xdr:from>
    <xdr:to>
      <xdr:col>113</xdr:col>
      <xdr:colOff>76200</xdr:colOff>
      <xdr:row>193</xdr:row>
      <xdr:rowOff>273067</xdr:rowOff>
    </xdr:to>
    <xdr:grpSp>
      <xdr:nvGrpSpPr>
        <xdr:cNvPr id="18425" name="グループ化 493">
          <a:extLst>
            <a:ext uri="{FF2B5EF4-FFF2-40B4-BE49-F238E27FC236}">
              <a16:creationId xmlns:a16="http://schemas.microsoft.com/office/drawing/2014/main" id="{00000000-0008-0000-0200-0000F9470000}"/>
            </a:ext>
          </a:extLst>
        </xdr:cNvPr>
        <xdr:cNvGrpSpPr>
          <a:grpSpLocks/>
        </xdr:cNvGrpSpPr>
      </xdr:nvGrpSpPr>
      <xdr:grpSpPr bwMode="auto">
        <a:xfrm>
          <a:off x="9109710" y="22810348"/>
          <a:ext cx="438150" cy="398919"/>
          <a:chOff x="5200650" y="409575"/>
          <a:chExt cx="495300" cy="390525"/>
        </a:xfrm>
      </xdr:grpSpPr>
      <xdr:grpSp>
        <xdr:nvGrpSpPr>
          <xdr:cNvPr id="19469" name="グループ化 12">
            <a:extLst>
              <a:ext uri="{FF2B5EF4-FFF2-40B4-BE49-F238E27FC236}">
                <a16:creationId xmlns:a16="http://schemas.microsoft.com/office/drawing/2014/main" id="{00000000-0008-0000-0200-00000D4C0000}"/>
              </a:ext>
            </a:extLst>
          </xdr:cNvPr>
          <xdr:cNvGrpSpPr>
            <a:grpSpLocks/>
          </xdr:cNvGrpSpPr>
        </xdr:nvGrpSpPr>
        <xdr:grpSpPr bwMode="auto">
          <a:xfrm>
            <a:off x="5324475" y="409575"/>
            <a:ext cx="247650" cy="390525"/>
            <a:chOff x="6572250" y="323850"/>
            <a:chExt cx="247650" cy="390525"/>
          </a:xfrm>
        </xdr:grpSpPr>
        <xdr:sp macro="" textlink="">
          <xdr:nvSpPr>
            <xdr:cNvPr id="422" name="テキスト ボックス 421">
              <a:extLst>
                <a:ext uri="{FF2B5EF4-FFF2-40B4-BE49-F238E27FC236}">
                  <a16:creationId xmlns:a16="http://schemas.microsoft.com/office/drawing/2014/main" id="{00000000-0008-0000-0200-0000A6010000}"/>
                </a:ext>
              </a:extLst>
            </xdr:cNvPr>
            <xdr:cNvSpPr txBox="1"/>
          </xdr:nvSpPr>
          <xdr:spPr>
            <a:xfrm rot="5400000">
              <a:off x="6638925" y="257175"/>
              <a:ext cx="114300"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423" name="テキスト ボックス 422">
              <a:extLst>
                <a:ext uri="{FF2B5EF4-FFF2-40B4-BE49-F238E27FC236}">
                  <a16:creationId xmlns:a16="http://schemas.microsoft.com/office/drawing/2014/main" id="{00000000-0008-0000-0200-0000A7010000}"/>
                </a:ext>
              </a:extLst>
            </xdr:cNvPr>
            <xdr:cNvSpPr txBox="1"/>
          </xdr:nvSpPr>
          <xdr:spPr>
            <a:xfrm rot="16200000">
              <a:off x="6638925" y="533400"/>
              <a:ext cx="114300"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470" name="グループ化 13">
            <a:extLst>
              <a:ext uri="{FF2B5EF4-FFF2-40B4-BE49-F238E27FC236}">
                <a16:creationId xmlns:a16="http://schemas.microsoft.com/office/drawing/2014/main" id="{00000000-0008-0000-0200-00000E4C0000}"/>
              </a:ext>
            </a:extLst>
          </xdr:cNvPr>
          <xdr:cNvGrpSpPr>
            <a:grpSpLocks/>
          </xdr:cNvGrpSpPr>
        </xdr:nvGrpSpPr>
        <xdr:grpSpPr bwMode="auto">
          <a:xfrm>
            <a:off x="5200650" y="457200"/>
            <a:ext cx="495300" cy="342900"/>
            <a:chOff x="5638800" y="295275"/>
            <a:chExt cx="495300" cy="342900"/>
          </a:xfrm>
        </xdr:grpSpPr>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flipH="1">
              <a:off x="5638800" y="295275"/>
              <a:ext cx="4953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5638800" y="409575"/>
              <a:ext cx="4953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12</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23</xdr:col>
      <xdr:colOff>0</xdr:colOff>
      <xdr:row>144</xdr:row>
      <xdr:rowOff>66671</xdr:rowOff>
    </xdr:from>
    <xdr:to>
      <xdr:col>42</xdr:col>
      <xdr:colOff>76200</xdr:colOff>
      <xdr:row>149</xdr:row>
      <xdr:rowOff>57146</xdr:rowOff>
    </xdr:to>
    <xdr:grpSp>
      <xdr:nvGrpSpPr>
        <xdr:cNvPr id="18426" name="グループ化 505">
          <a:extLst>
            <a:ext uri="{FF2B5EF4-FFF2-40B4-BE49-F238E27FC236}">
              <a16:creationId xmlns:a16="http://schemas.microsoft.com/office/drawing/2014/main" id="{00000000-0008-0000-0200-0000FA470000}"/>
            </a:ext>
          </a:extLst>
        </xdr:cNvPr>
        <xdr:cNvGrpSpPr>
          <a:grpSpLocks/>
        </xdr:cNvGrpSpPr>
      </xdr:nvGrpSpPr>
      <xdr:grpSpPr bwMode="auto">
        <a:xfrm>
          <a:off x="1927860" y="17478371"/>
          <a:ext cx="1668780" cy="501015"/>
          <a:chOff x="8370795" y="14119408"/>
          <a:chExt cx="1994646" cy="504265"/>
        </a:xfrm>
      </xdr:grpSpPr>
      <xdr:sp macro="" textlink="">
        <xdr:nvSpPr>
          <xdr:cNvPr id="425" name="テキスト ボックス 424">
            <a:extLst>
              <a:ext uri="{FF2B5EF4-FFF2-40B4-BE49-F238E27FC236}">
                <a16:creationId xmlns:a16="http://schemas.microsoft.com/office/drawing/2014/main" id="{00000000-0008-0000-0200-0000A9010000}"/>
              </a:ext>
            </a:extLst>
          </xdr:cNvPr>
          <xdr:cNvSpPr txBox="1"/>
        </xdr:nvSpPr>
        <xdr:spPr>
          <a:xfrm>
            <a:off x="8370795" y="14119408"/>
            <a:ext cx="1994646" cy="5042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800">
                <a:solidFill>
                  <a:srgbClr val="FF00FF"/>
                </a:solidFill>
                <a:latin typeface="ＭＳ Ｐ明朝" pitchFamily="18" charset="-128"/>
                <a:ea typeface="ＭＳ Ｐ明朝" pitchFamily="18" charset="-128"/>
              </a:rPr>
              <a:t>(</a:t>
            </a:r>
            <a:r>
              <a:rPr kumimoji="1" lang="ja-JP" altLang="en-US" sz="800">
                <a:solidFill>
                  <a:srgbClr val="FF00FF"/>
                </a:solidFill>
                <a:latin typeface="ＭＳ Ｐ明朝" pitchFamily="18" charset="-128"/>
                <a:ea typeface="ＭＳ Ｐ明朝" pitchFamily="18" charset="-128"/>
              </a:rPr>
              <a:t>ｦ</a:t>
            </a:r>
            <a:r>
              <a:rPr kumimoji="1" lang="en-US" altLang="ja-JP" sz="800">
                <a:solidFill>
                  <a:srgbClr val="FF00FF"/>
                </a:solidFill>
                <a:latin typeface="ＭＳ Ｐ明朝" pitchFamily="18" charset="-128"/>
                <a:ea typeface="ＭＳ Ｐ明朝" pitchFamily="18" charset="-128"/>
              </a:rPr>
              <a:t>)</a:t>
            </a:r>
            <a:r>
              <a:rPr kumimoji="1" lang="ja-JP" altLang="en-US" sz="800">
                <a:solidFill>
                  <a:srgbClr val="FF00FF"/>
                </a:solidFill>
                <a:latin typeface="ＭＳ Ｐ明朝" pitchFamily="18" charset="-128"/>
                <a:ea typeface="ＭＳ Ｐ明朝" pitchFamily="18" charset="-128"/>
              </a:rPr>
              <a:t>労働保険料充当額</a:t>
            </a:r>
            <a:r>
              <a:rPr kumimoji="1" lang="en-US" altLang="ja-JP" sz="800">
                <a:solidFill>
                  <a:srgbClr val="FF00FF"/>
                </a:solidFill>
                <a:latin typeface="ＭＳ Ｐ明朝" pitchFamily="18" charset="-128"/>
                <a:ea typeface="ＭＳ Ｐ明朝" pitchFamily="18" charset="-128"/>
              </a:rPr>
              <a:t>(⑳</a:t>
            </a:r>
            <a:r>
              <a:rPr kumimoji="1" lang="ja-JP" altLang="en-US" sz="800">
                <a:solidFill>
                  <a:srgbClr val="FF00FF"/>
                </a:solidFill>
                <a:latin typeface="ＭＳ Ｐ明朝" pitchFamily="18" charset="-128"/>
                <a:ea typeface="ＭＳ Ｐ明朝" pitchFamily="18" charset="-128"/>
              </a:rPr>
              <a:t>の</a:t>
            </a:r>
            <a:r>
              <a:rPr kumimoji="1" lang="en-US" altLang="ja-JP" sz="800">
                <a:solidFill>
                  <a:srgbClr val="FF00FF"/>
                </a:solidFill>
                <a:latin typeface="ＭＳ Ｐ明朝" pitchFamily="18" charset="-128"/>
                <a:ea typeface="ＭＳ Ｐ明朝" pitchFamily="18" charset="-128"/>
              </a:rPr>
              <a:t>(</a:t>
            </a:r>
            <a:r>
              <a:rPr kumimoji="1" lang="ja-JP" altLang="en-US" sz="800">
                <a:solidFill>
                  <a:srgbClr val="FF00FF"/>
                </a:solidFill>
                <a:latin typeface="ＭＳ Ｐ明朝" pitchFamily="18" charset="-128"/>
                <a:ea typeface="ＭＳ Ｐ明朝" pitchFamily="18" charset="-128"/>
              </a:rPr>
              <a:t>ｲ</a:t>
            </a:r>
            <a:r>
              <a:rPr kumimoji="1" lang="en-US" altLang="ja-JP" sz="800">
                <a:solidFill>
                  <a:srgbClr val="FF00FF"/>
                </a:solidFill>
                <a:latin typeface="ＭＳ Ｐ明朝" pitchFamily="18" charset="-128"/>
                <a:ea typeface="ＭＳ Ｐ明朝" pitchFamily="18" charset="-128"/>
              </a:rPr>
              <a:t>)-</a:t>
            </a:r>
          </a:p>
          <a:p>
            <a:pPr algn="l"/>
            <a:r>
              <a:rPr kumimoji="1" lang="en-US" altLang="ja-JP" sz="800">
                <a:solidFill>
                  <a:srgbClr val="FF00FF"/>
                </a:solidFill>
                <a:latin typeface="ＭＳ Ｐ明朝" pitchFamily="18" charset="-128"/>
                <a:ea typeface="ＭＳ Ｐ明朝" pitchFamily="18" charset="-128"/>
              </a:rPr>
              <a:t> 22</a:t>
            </a:r>
            <a:r>
              <a:rPr kumimoji="1" lang="ja-JP" altLang="en-US" sz="800">
                <a:solidFill>
                  <a:srgbClr val="FF00FF"/>
                </a:solidFill>
                <a:latin typeface="ＭＳ Ｐ明朝" pitchFamily="18" charset="-128"/>
                <a:ea typeface="ＭＳ Ｐ明朝" pitchFamily="18" charset="-128"/>
              </a:rPr>
              <a:t>の</a:t>
            </a:r>
            <a:r>
              <a:rPr kumimoji="1" lang="en-US" altLang="ja-JP" sz="800">
                <a:solidFill>
                  <a:srgbClr val="FF00FF"/>
                </a:solidFill>
                <a:latin typeface="ＭＳ Ｐ明朝" pitchFamily="18" charset="-128"/>
                <a:ea typeface="ＭＳ Ｐ明朝" pitchFamily="18" charset="-128"/>
              </a:rPr>
              <a:t>(</a:t>
            </a:r>
            <a:r>
              <a:rPr kumimoji="1" lang="ja-JP" altLang="en-US" sz="800">
                <a:solidFill>
                  <a:srgbClr val="FF00FF"/>
                </a:solidFill>
                <a:latin typeface="ＭＳ Ｐ明朝" pitchFamily="18" charset="-128"/>
                <a:ea typeface="ＭＳ Ｐ明朝" pitchFamily="18" charset="-128"/>
              </a:rPr>
              <a:t>ﾛ</a:t>
            </a:r>
            <a:r>
              <a:rPr kumimoji="1" lang="en-US" altLang="ja-JP" sz="800">
                <a:solidFill>
                  <a:srgbClr val="FF00FF"/>
                </a:solidFill>
                <a:latin typeface="ＭＳ Ｐ明朝" pitchFamily="18" charset="-128"/>
                <a:ea typeface="ＭＳ Ｐ明朝" pitchFamily="18" charset="-128"/>
              </a:rPr>
              <a:t>)-22</a:t>
            </a:r>
            <a:r>
              <a:rPr kumimoji="1" lang="ja-JP" altLang="en-US" sz="800">
                <a:solidFill>
                  <a:srgbClr val="FF00FF"/>
                </a:solidFill>
                <a:latin typeface="ＭＳ Ｐ明朝" pitchFamily="18" charset="-128"/>
                <a:ea typeface="ＭＳ Ｐ明朝" pitchFamily="18" charset="-128"/>
              </a:rPr>
              <a:t>の</a:t>
            </a:r>
            <a:r>
              <a:rPr kumimoji="1" lang="en-US" altLang="ja-JP" sz="800">
                <a:solidFill>
                  <a:srgbClr val="FF00FF"/>
                </a:solidFill>
                <a:latin typeface="ＭＳ Ｐ明朝" pitchFamily="18" charset="-128"/>
                <a:ea typeface="ＭＳ Ｐ明朝" pitchFamily="18" charset="-128"/>
              </a:rPr>
              <a:t>(</a:t>
            </a:r>
            <a:r>
              <a:rPr kumimoji="1" lang="ja-JP" altLang="en-US" sz="800">
                <a:solidFill>
                  <a:srgbClr val="FF00FF"/>
                </a:solidFill>
                <a:latin typeface="ＭＳ Ｐ明朝" pitchFamily="18" charset="-128"/>
                <a:ea typeface="ＭＳ Ｐ明朝" pitchFamily="18" charset="-128"/>
              </a:rPr>
              <a:t>ﾘ</a:t>
            </a:r>
            <a:r>
              <a:rPr kumimoji="1" lang="en-US" altLang="ja-JP" sz="800">
                <a:solidFill>
                  <a:srgbClr val="FF00FF"/>
                </a:solidFill>
                <a:latin typeface="ＭＳ Ｐ明朝" pitchFamily="18" charset="-128"/>
                <a:ea typeface="ＭＳ Ｐ明朝" pitchFamily="18" charset="-128"/>
              </a:rPr>
              <a:t>))</a:t>
            </a:r>
            <a:endParaRPr kumimoji="1" lang="ja-JP" altLang="en-US" sz="800">
              <a:solidFill>
                <a:srgbClr val="FF00FF"/>
              </a:solidFill>
              <a:latin typeface="ＭＳ Ｐ明朝" pitchFamily="18" charset="-128"/>
              <a:ea typeface="ＭＳ Ｐ明朝" pitchFamily="18" charset="-128"/>
            </a:endParaRPr>
          </a:p>
        </xdr:txBody>
      </xdr:sp>
      <xdr:sp macro="" textlink="">
        <xdr:nvSpPr>
          <xdr:cNvPr id="19467" name="Oval 301">
            <a:extLst>
              <a:ext uri="{FF2B5EF4-FFF2-40B4-BE49-F238E27FC236}">
                <a16:creationId xmlns:a16="http://schemas.microsoft.com/office/drawing/2014/main" id="{00000000-0008-0000-0200-00000B4C0000}"/>
              </a:ext>
            </a:extLst>
          </xdr:cNvPr>
          <xdr:cNvSpPr>
            <a:spLocks noChangeArrowheads="1"/>
          </xdr:cNvSpPr>
        </xdr:nvSpPr>
        <xdr:spPr bwMode="auto">
          <a:xfrm>
            <a:off x="8491366" y="14301781"/>
            <a:ext cx="152676" cy="141002"/>
          </a:xfrm>
          <a:prstGeom prst="ellipse">
            <a:avLst/>
          </a:prstGeom>
          <a:noFill/>
          <a:ln w="3175">
            <a:solidFill>
              <a:srgbClr val="FF00FF"/>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9468" name="Oval 301">
            <a:extLst>
              <a:ext uri="{FF2B5EF4-FFF2-40B4-BE49-F238E27FC236}">
                <a16:creationId xmlns:a16="http://schemas.microsoft.com/office/drawing/2014/main" id="{00000000-0008-0000-0200-00000C4C0000}"/>
              </a:ext>
            </a:extLst>
          </xdr:cNvPr>
          <xdr:cNvSpPr>
            <a:spLocks noChangeArrowheads="1"/>
          </xdr:cNvSpPr>
        </xdr:nvSpPr>
        <xdr:spPr bwMode="auto">
          <a:xfrm>
            <a:off x="8898811" y="14294223"/>
            <a:ext cx="152676" cy="141002"/>
          </a:xfrm>
          <a:prstGeom prst="ellipse">
            <a:avLst/>
          </a:prstGeom>
          <a:noFill/>
          <a:ln w="3175">
            <a:solidFill>
              <a:srgbClr val="FF00FF"/>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15</xdr:col>
      <xdr:colOff>17929</xdr:colOff>
      <xdr:row>153</xdr:row>
      <xdr:rowOff>54348</xdr:rowOff>
    </xdr:from>
    <xdr:to>
      <xdr:col>101</xdr:col>
      <xdr:colOff>56029</xdr:colOff>
      <xdr:row>163</xdr:row>
      <xdr:rowOff>44823</xdr:rowOff>
    </xdr:to>
    <xdr:sp macro="" textlink="">
      <xdr:nvSpPr>
        <xdr:cNvPr id="428" name="Text Box 219">
          <a:extLst>
            <a:ext uri="{FF2B5EF4-FFF2-40B4-BE49-F238E27FC236}">
              <a16:creationId xmlns:a16="http://schemas.microsoft.com/office/drawing/2014/main" id="{00000000-0008-0000-0200-0000AC010000}"/>
            </a:ext>
          </a:extLst>
        </xdr:cNvPr>
        <xdr:cNvSpPr txBox="1">
          <a:spLocks noChangeArrowheads="1"/>
        </xdr:cNvSpPr>
      </xdr:nvSpPr>
      <xdr:spPr bwMode="auto">
        <a:xfrm>
          <a:off x="1530723" y="18611289"/>
          <a:ext cx="8711453" cy="999005"/>
        </a:xfrm>
        <a:prstGeom prst="rect">
          <a:avLst/>
        </a:prstGeom>
        <a:solidFill>
          <a:srgbClr val="CCFFFF"/>
        </a:solidFill>
        <a:ln w="9525">
          <a:solidFill>
            <a:srgbClr val="000000"/>
          </a:solidFill>
          <a:miter lim="800000"/>
          <a:headEnd/>
          <a:tailEnd/>
        </a:ln>
      </xdr:spPr>
      <xdr:txBody>
        <a:bodyPr vertOverflow="clip" wrap="square" lIns="73152" tIns="32004" rIns="73152" bIns="32004" anchor="ctr" upright="1"/>
        <a:lstStyle/>
        <a:p>
          <a:pPr algn="dist" rtl="0">
            <a:lnSpc>
              <a:spcPts val="3300"/>
            </a:lnSpc>
            <a:defRPr sz="1000"/>
          </a:pPr>
          <a:r>
            <a:rPr lang="ja-JP" altLang="en-US" sz="2800" b="0" i="0" u="none" strike="noStrike" baseline="0">
              <a:solidFill>
                <a:srgbClr val="000000"/>
              </a:solidFill>
              <a:latin typeface="HG丸ｺﾞｼｯｸM-PRO"/>
              <a:ea typeface="HG丸ｺﾞｼｯｸM-PRO"/>
            </a:rPr>
            <a:t>網掛の部分は入力の必要はありませんが、</a:t>
          </a:r>
        </a:p>
        <a:p>
          <a:pPr algn="dist" rtl="0">
            <a:lnSpc>
              <a:spcPts val="3200"/>
            </a:lnSpc>
            <a:defRPr sz="1000"/>
          </a:pPr>
          <a:r>
            <a:rPr lang="ja-JP" altLang="en-US" sz="2800" b="0" i="0" u="none" strike="noStrike" baseline="0">
              <a:solidFill>
                <a:srgbClr val="FF0000"/>
              </a:solidFill>
              <a:latin typeface="HG丸ｺﾞｼｯｸM-PRO"/>
              <a:ea typeface="HG丸ｺﾞｼｯｸM-PRO"/>
            </a:rPr>
            <a:t>申告書の紙面には忘れずにご記入ください。</a:t>
          </a:r>
        </a:p>
      </xdr:txBody>
    </xdr:sp>
    <xdr:clientData/>
  </xdr:twoCellAnchor>
  <xdr:twoCellAnchor>
    <xdr:from>
      <xdr:col>102</xdr:col>
      <xdr:colOff>24765</xdr:colOff>
      <xdr:row>103</xdr:row>
      <xdr:rowOff>66675</xdr:rowOff>
    </xdr:from>
    <xdr:to>
      <xdr:col>107</xdr:col>
      <xdr:colOff>43815</xdr:colOff>
      <xdr:row>107</xdr:row>
      <xdr:rowOff>47625</xdr:rowOff>
    </xdr:to>
    <xdr:grpSp>
      <xdr:nvGrpSpPr>
        <xdr:cNvPr id="18428" name="グループ化 335">
          <a:extLst>
            <a:ext uri="{FF2B5EF4-FFF2-40B4-BE49-F238E27FC236}">
              <a16:creationId xmlns:a16="http://schemas.microsoft.com/office/drawing/2014/main" id="{00000000-0008-0000-0200-0000FC470000}"/>
            </a:ext>
          </a:extLst>
        </xdr:cNvPr>
        <xdr:cNvGrpSpPr>
          <a:grpSpLocks/>
        </xdr:cNvGrpSpPr>
      </xdr:nvGrpSpPr>
      <xdr:grpSpPr bwMode="auto">
        <a:xfrm>
          <a:off x="8574405" y="13493115"/>
          <a:ext cx="438150" cy="377190"/>
          <a:chOff x="5200650" y="409575"/>
          <a:chExt cx="495300" cy="390525"/>
        </a:xfrm>
      </xdr:grpSpPr>
      <xdr:grpSp>
        <xdr:nvGrpSpPr>
          <xdr:cNvPr id="19460" name="グループ化 12">
            <a:extLst>
              <a:ext uri="{FF2B5EF4-FFF2-40B4-BE49-F238E27FC236}">
                <a16:creationId xmlns:a16="http://schemas.microsoft.com/office/drawing/2014/main" id="{00000000-0008-0000-0200-0000044C0000}"/>
              </a:ext>
            </a:extLst>
          </xdr:cNvPr>
          <xdr:cNvGrpSpPr>
            <a:grpSpLocks/>
          </xdr:cNvGrpSpPr>
        </xdr:nvGrpSpPr>
        <xdr:grpSpPr bwMode="auto">
          <a:xfrm>
            <a:off x="5324475" y="409575"/>
            <a:ext cx="247650" cy="390525"/>
            <a:chOff x="6572250" y="323850"/>
            <a:chExt cx="247650" cy="390525"/>
          </a:xfrm>
        </xdr:grpSpPr>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9461" name="グループ化 13">
            <a:extLst>
              <a:ext uri="{FF2B5EF4-FFF2-40B4-BE49-F238E27FC236}">
                <a16:creationId xmlns:a16="http://schemas.microsoft.com/office/drawing/2014/main" id="{00000000-0008-0000-0200-0000054C0000}"/>
              </a:ext>
            </a:extLst>
          </xdr:cNvPr>
          <xdr:cNvGrpSpPr>
            <a:grpSpLocks/>
          </xdr:cNvGrpSpPr>
        </xdr:nvGrpSpPr>
        <xdr:grpSpPr bwMode="auto">
          <a:xfrm>
            <a:off x="5200650" y="457200"/>
            <a:ext cx="495300" cy="342900"/>
            <a:chOff x="5638800" y="295275"/>
            <a:chExt cx="495300" cy="342900"/>
          </a:xfrm>
        </xdr:grpSpPr>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30</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53</xdr:col>
      <xdr:colOff>0</xdr:colOff>
      <xdr:row>122</xdr:row>
      <xdr:rowOff>38100</xdr:rowOff>
    </xdr:from>
    <xdr:to>
      <xdr:col>58</xdr:col>
      <xdr:colOff>9525</xdr:colOff>
      <xdr:row>126</xdr:row>
      <xdr:rowOff>19050</xdr:rowOff>
    </xdr:to>
    <xdr:grpSp>
      <xdr:nvGrpSpPr>
        <xdr:cNvPr id="18429" name="グループ化 335">
          <a:extLst>
            <a:ext uri="{FF2B5EF4-FFF2-40B4-BE49-F238E27FC236}">
              <a16:creationId xmlns:a16="http://schemas.microsoft.com/office/drawing/2014/main" id="{00000000-0008-0000-0200-0000FD470000}"/>
            </a:ext>
          </a:extLst>
        </xdr:cNvPr>
        <xdr:cNvGrpSpPr>
          <a:grpSpLocks/>
        </xdr:cNvGrpSpPr>
      </xdr:nvGrpSpPr>
      <xdr:grpSpPr bwMode="auto">
        <a:xfrm>
          <a:off x="4442460" y="15308580"/>
          <a:ext cx="428625" cy="377190"/>
          <a:chOff x="5200650" y="409575"/>
          <a:chExt cx="495300" cy="390525"/>
        </a:xfrm>
      </xdr:grpSpPr>
      <xdr:grpSp>
        <xdr:nvGrpSpPr>
          <xdr:cNvPr id="18430" name="グループ化 12">
            <a:extLst>
              <a:ext uri="{FF2B5EF4-FFF2-40B4-BE49-F238E27FC236}">
                <a16:creationId xmlns:a16="http://schemas.microsoft.com/office/drawing/2014/main" id="{00000000-0008-0000-0200-0000FE470000}"/>
              </a:ext>
            </a:extLst>
          </xdr:cNvPr>
          <xdr:cNvGrpSpPr>
            <a:grpSpLocks/>
          </xdr:cNvGrpSpPr>
        </xdr:nvGrpSpPr>
        <xdr:grpSpPr bwMode="auto">
          <a:xfrm>
            <a:off x="5324475" y="409575"/>
            <a:ext cx="247650" cy="390525"/>
            <a:chOff x="6572250" y="323850"/>
            <a:chExt cx="247650" cy="390525"/>
          </a:xfrm>
        </xdr:grpSpPr>
        <xdr:sp macro="" textlink="">
          <xdr:nvSpPr>
            <xdr:cNvPr id="426" name="テキスト ボックス 425">
              <a:extLst>
                <a:ext uri="{FF2B5EF4-FFF2-40B4-BE49-F238E27FC236}">
                  <a16:creationId xmlns:a16="http://schemas.microsoft.com/office/drawing/2014/main" id="{00000000-0008-0000-0200-0000AA01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8431" name="グループ化 13">
            <a:extLst>
              <a:ext uri="{FF2B5EF4-FFF2-40B4-BE49-F238E27FC236}">
                <a16:creationId xmlns:a16="http://schemas.microsoft.com/office/drawing/2014/main" id="{00000000-0008-0000-0200-0000FF470000}"/>
              </a:ext>
            </a:extLst>
          </xdr:cNvPr>
          <xdr:cNvGrpSpPr>
            <a:grpSpLocks/>
          </xdr:cNvGrpSpPr>
        </xdr:nvGrpSpPr>
        <xdr:grpSpPr bwMode="auto">
          <a:xfrm>
            <a:off x="5200650" y="457200"/>
            <a:ext cx="495300" cy="342900"/>
            <a:chOff x="5638800" y="295275"/>
            <a:chExt cx="495300" cy="342900"/>
          </a:xfrm>
        </xdr:grpSpPr>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424" name="テキスト ボックス 423">
              <a:extLst>
                <a:ext uri="{FF2B5EF4-FFF2-40B4-BE49-F238E27FC236}">
                  <a16:creationId xmlns:a16="http://schemas.microsoft.com/office/drawing/2014/main" id="{00000000-0008-0000-0200-0000A801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37</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46</xdr:col>
      <xdr:colOff>78441</xdr:colOff>
      <xdr:row>121</xdr:row>
      <xdr:rowOff>62957</xdr:rowOff>
    </xdr:from>
    <xdr:to>
      <xdr:col>49</xdr:col>
      <xdr:colOff>66389</xdr:colOff>
      <xdr:row>124</xdr:row>
      <xdr:rowOff>21566</xdr:rowOff>
    </xdr:to>
    <xdr:sp macro="" textlink="">
      <xdr:nvSpPr>
        <xdr:cNvPr id="404" name="Oval 249">
          <a:extLst>
            <a:ext uri="{FF2B5EF4-FFF2-40B4-BE49-F238E27FC236}">
              <a16:creationId xmlns:a16="http://schemas.microsoft.com/office/drawing/2014/main" id="{00000000-0008-0000-0200-000094010000}"/>
            </a:ext>
          </a:extLst>
        </xdr:cNvPr>
        <xdr:cNvSpPr>
          <a:spLocks noChangeArrowheads="1"/>
        </xdr:cNvSpPr>
      </xdr:nvSpPr>
      <xdr:spPr bwMode="auto">
        <a:xfrm>
          <a:off x="4127228" y="17920651"/>
          <a:ext cx="252000" cy="252000"/>
        </a:xfrm>
        <a:prstGeom prst="ellipse">
          <a:avLst/>
        </a:prstGeom>
        <a:solidFill>
          <a:srgbClr val="FFFF00"/>
        </a:solidFill>
        <a:ln w="12700" algn="ctr">
          <a:solidFill>
            <a:srgbClr val="008000"/>
          </a:solidFill>
          <a:round/>
          <a:headEnd/>
          <a:tailEnd/>
        </a:ln>
        <a:effectLst>
          <a:outerShdw dist="35921" dir="2700000" algn="ctr" rotWithShape="0">
            <a:srgbClr val="000000"/>
          </a:outerShdw>
        </a:effectLst>
      </xdr:spPr>
      <xdr:txBody>
        <a:bodyPr vertOverflow="clip" wrap="square" lIns="36576" tIns="22860" rIns="36576" bIns="0" anchor="ctr" upright="1"/>
        <a:lstStyle/>
        <a:p>
          <a:pPr algn="ctr" rtl="0">
            <a:defRPr sz="1000"/>
          </a:pPr>
          <a:r>
            <a:rPr lang="en-US" altLang="ja-JP" sz="1400" b="1" i="0" u="none" strike="noStrike" baseline="0">
              <a:solidFill>
                <a:srgbClr val="000000"/>
              </a:solidFill>
              <a:latin typeface="ＭＳ Ｐゴシック"/>
              <a:ea typeface="ＭＳ Ｐゴシック"/>
            </a:rPr>
            <a:t>6</a:t>
          </a:r>
          <a:endParaRPr lang="ja-JP" altLang="en-US" sz="1400" b="1" i="0" u="none" strike="noStrike" baseline="0">
            <a:solidFill>
              <a:srgbClr val="000000"/>
            </a:solidFill>
            <a:latin typeface="ＭＳ Ｐゴシック"/>
            <a:ea typeface="ＭＳ Ｐゴシック"/>
          </a:endParaRPr>
        </a:p>
      </xdr:txBody>
    </xdr:sp>
    <xdr:clientData/>
  </xdr:twoCellAnchor>
  <xdr:twoCellAnchor>
    <xdr:from>
      <xdr:col>2</xdr:col>
      <xdr:colOff>69271</xdr:colOff>
      <xdr:row>1</xdr:row>
      <xdr:rowOff>36945</xdr:rowOff>
    </xdr:from>
    <xdr:to>
      <xdr:col>111</xdr:col>
      <xdr:colOff>58678</xdr:colOff>
      <xdr:row>19</xdr:row>
      <xdr:rowOff>101600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bwMode="auto">
        <a:xfrm>
          <a:off x="245305" y="144521"/>
          <a:ext cx="9583273" cy="5648852"/>
        </a:xfrm>
        <a:prstGeom prst="rect">
          <a:avLst/>
        </a:prstGeom>
        <a:noFill/>
        <a:ln w="19050" cap="flat" cmpd="sng" algn="ctr">
          <a:solidFill>
            <a:srgbClr val="C00000"/>
          </a:solidFill>
          <a:prstDash val="dashDot"/>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98</xdr:col>
      <xdr:colOff>48900</xdr:colOff>
      <xdr:row>2</xdr:row>
      <xdr:rowOff>322729</xdr:rowOff>
    </xdr:from>
    <xdr:to>
      <xdr:col>113</xdr:col>
      <xdr:colOff>0</xdr:colOff>
      <xdr:row>3</xdr:row>
      <xdr:rowOff>264052</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8674576" y="537882"/>
          <a:ext cx="1271358" cy="283611"/>
        </a:xfrm>
        <a:prstGeom prst="rect">
          <a:avLst/>
        </a:prstGeom>
        <a:noFill/>
        <a:ln w="0" cap="flat" cmpd="sng" algn="ctr">
          <a:noFill/>
          <a:prstDash val="solid"/>
          <a:round/>
          <a:headEnd type="none" w="med" len="med"/>
          <a:tailEnd type="none" w="med" len="med"/>
        </a:ln>
        <a:effectLst>
          <a:outerShdw dist="35921" dir="2700000" algn="ctr" rotWithShape="0">
            <a:srgbClr val="000000"/>
          </a:outerShdw>
        </a:effectLst>
      </xdr:spPr>
      <xdr:txBody>
        <a:bodyPr vertOverflow="clip" horzOverflow="clip" wrap="square" lIns="18288" tIns="0" rIns="0" bIns="0" rtlCol="0" anchor="t" upright="1"/>
        <a:lstStyle/>
        <a:p>
          <a:pPr algn="l"/>
          <a:endParaRPr kumimoji="1" lang="ja-JP" altLang="en-US" sz="1600">
            <a:latin typeface="ＭＳ Ｐ明朝" panose="02020600040205080304" pitchFamily="18" charset="-128"/>
            <a:ea typeface="ＭＳ Ｐ明朝" panose="02020600040205080304" pitchFamily="18" charset="-128"/>
          </a:endParaRPr>
        </a:p>
      </xdr:txBody>
    </xdr:sp>
    <xdr:clientData/>
  </xdr:twoCellAnchor>
  <xdr:twoCellAnchor>
    <xdr:from>
      <xdr:col>82</xdr:col>
      <xdr:colOff>78340</xdr:colOff>
      <xdr:row>3</xdr:row>
      <xdr:rowOff>6328</xdr:rowOff>
    </xdr:from>
    <xdr:to>
      <xdr:col>87</xdr:col>
      <xdr:colOff>86253</xdr:colOff>
      <xdr:row>4</xdr:row>
      <xdr:rowOff>29132</xdr:rowOff>
    </xdr:to>
    <xdr:pic>
      <xdr:nvPicPr>
        <xdr:cNvPr id="391" name="図 390">
          <a:extLst>
            <a:ext uri="{FF2B5EF4-FFF2-40B4-BE49-F238E27FC236}">
              <a16:creationId xmlns:a16="http://schemas.microsoft.com/office/drawing/2014/main" id="{00000000-0008-0000-02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888840" y="577828"/>
          <a:ext cx="484163" cy="3657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10</xdr:col>
      <xdr:colOff>39281</xdr:colOff>
      <xdr:row>1</xdr:row>
      <xdr:rowOff>107961</xdr:rowOff>
    </xdr:from>
    <xdr:to>
      <xdr:col>15</xdr:col>
      <xdr:colOff>10803</xdr:colOff>
      <xdr:row>3</xdr:row>
      <xdr:rowOff>18229</xdr:rowOff>
    </xdr:to>
    <xdr:pic>
      <xdr:nvPicPr>
        <xdr:cNvPr id="405" name="図 404">
          <a:extLst>
            <a:ext uri="{FF2B5EF4-FFF2-40B4-BE49-F238E27FC236}">
              <a16:creationId xmlns:a16="http://schemas.microsoft.com/office/drawing/2014/main" id="{00000000-0008-0000-02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810" y="220020"/>
          <a:ext cx="475787" cy="3697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77</xdr:col>
      <xdr:colOff>52900</xdr:colOff>
      <xdr:row>127</xdr:row>
      <xdr:rowOff>15114</xdr:rowOff>
    </xdr:from>
    <xdr:to>
      <xdr:col>80</xdr:col>
      <xdr:colOff>80720</xdr:colOff>
      <xdr:row>130</xdr:row>
      <xdr:rowOff>40146</xdr:rowOff>
    </xdr:to>
    <xdr:sp macro="" textlink="">
      <xdr:nvSpPr>
        <xdr:cNvPr id="384" name="Oval 242">
          <a:extLst>
            <a:ext uri="{FF2B5EF4-FFF2-40B4-BE49-F238E27FC236}">
              <a16:creationId xmlns:a16="http://schemas.microsoft.com/office/drawing/2014/main" id="{00000000-0008-0000-0200-000080010000}"/>
            </a:ext>
          </a:extLst>
        </xdr:cNvPr>
        <xdr:cNvSpPr>
          <a:spLocks noChangeArrowheads="1"/>
        </xdr:cNvSpPr>
      </xdr:nvSpPr>
      <xdr:spPr bwMode="auto">
        <a:xfrm>
          <a:off x="7093780" y="18485994"/>
          <a:ext cx="302140" cy="324290"/>
        </a:xfrm>
        <a:prstGeom prst="ellipse">
          <a:avLst/>
        </a:prstGeom>
        <a:solidFill>
          <a:srgbClr val="FFFF00"/>
        </a:solidFill>
        <a:ln w="12700" algn="ctr">
          <a:solidFill>
            <a:srgbClr val="008000"/>
          </a:solidFill>
          <a:round/>
          <a:headEnd/>
          <a:tailEnd/>
        </a:ln>
        <a:effectLst>
          <a:outerShdw dist="35921" dir="2700000" algn="ctr" rotWithShape="0">
            <a:srgbClr val="000000"/>
          </a:outerShdw>
        </a:effectLst>
      </xdr:spPr>
      <xdr:txBody>
        <a:bodyPr vertOverflow="clip" wrap="square" lIns="36576" tIns="22860" rIns="36576" bIns="0" anchor="ctr" upright="1"/>
        <a:lstStyle/>
        <a:p>
          <a:pPr algn="ctr" rtl="0">
            <a:defRPr sz="1000"/>
          </a:pPr>
          <a:r>
            <a:rPr lang="en-US" altLang="ja-JP" sz="1400" b="1" i="0" u="none" strike="noStrike" baseline="0">
              <a:solidFill>
                <a:srgbClr val="000000"/>
              </a:solidFill>
              <a:latin typeface="ＭＳ Ｐゴシック"/>
              <a:ea typeface="ＭＳ Ｐゴシック"/>
            </a:rPr>
            <a:t>5</a:t>
          </a:r>
          <a:endParaRPr lang="ja-JP" altLang="en-US" sz="1400" b="1" i="0" u="none" strike="noStrike" baseline="0">
            <a:solidFill>
              <a:srgbClr val="000000"/>
            </a:solidFill>
            <a:latin typeface="ＭＳ Ｐゴシック"/>
            <a:ea typeface="ＭＳ Ｐゴシック"/>
          </a:endParaRPr>
        </a:p>
      </xdr:txBody>
    </xdr:sp>
    <xdr:clientData/>
  </xdr:twoCellAnchor>
  <xdr:twoCellAnchor editAs="oneCell">
    <xdr:from>
      <xdr:col>4</xdr:col>
      <xdr:colOff>22860</xdr:colOff>
      <xdr:row>167</xdr:row>
      <xdr:rowOff>30480</xdr:rowOff>
    </xdr:from>
    <xdr:to>
      <xdr:col>11</xdr:col>
      <xdr:colOff>22860</xdr:colOff>
      <xdr:row>169</xdr:row>
      <xdr:rowOff>43180</xdr:rowOff>
    </xdr:to>
    <xdr:pic>
      <xdr:nvPicPr>
        <xdr:cNvPr id="2" name="図 1" descr="Pay-easy(ペイジー)税金料金払込サービス｜決済・納税｜関西みらい銀行">
          <a:extLst>
            <a:ext uri="{FF2B5EF4-FFF2-40B4-BE49-F238E27FC236}">
              <a16:creationId xmlns:a16="http://schemas.microsoft.com/office/drawing/2014/main" id="{F54ECEDC-9676-4FD8-AB86-208B9F8DCAFF}"/>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44545" t="16418" r="31591" b="59701"/>
        <a:stretch/>
      </xdr:blipFill>
      <xdr:spPr bwMode="auto">
        <a:xfrm>
          <a:off x="358140" y="19766280"/>
          <a:ext cx="586740" cy="447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61</xdr:row>
      <xdr:rowOff>209550</xdr:rowOff>
    </xdr:from>
    <xdr:to>
      <xdr:col>93</xdr:col>
      <xdr:colOff>0</xdr:colOff>
      <xdr:row>67</xdr:row>
      <xdr:rowOff>133350</xdr:rowOff>
    </xdr:to>
    <xdr:sp macro="" textlink="">
      <xdr:nvSpPr>
        <xdr:cNvPr id="2" name="Text Box 219">
          <a:extLst>
            <a:ext uri="{FF2B5EF4-FFF2-40B4-BE49-F238E27FC236}">
              <a16:creationId xmlns:a16="http://schemas.microsoft.com/office/drawing/2014/main" id="{00000000-0008-0000-0300-000002000000}"/>
            </a:ext>
          </a:extLst>
        </xdr:cNvPr>
        <xdr:cNvSpPr txBox="1">
          <a:spLocks noChangeArrowheads="1"/>
        </xdr:cNvSpPr>
      </xdr:nvSpPr>
      <xdr:spPr bwMode="auto">
        <a:xfrm>
          <a:off x="0" y="12982575"/>
          <a:ext cx="8858250" cy="1009650"/>
        </a:xfrm>
        <a:prstGeom prst="rect">
          <a:avLst/>
        </a:prstGeom>
        <a:solidFill>
          <a:srgbClr val="CCFFFF"/>
        </a:solidFill>
        <a:ln w="9525">
          <a:solidFill>
            <a:srgbClr val="000000"/>
          </a:solidFill>
          <a:miter lim="800000"/>
          <a:headEnd/>
          <a:tailEnd/>
        </a:ln>
      </xdr:spPr>
      <xdr:txBody>
        <a:bodyPr vertOverflow="clip" wrap="square" lIns="73152" tIns="32004" rIns="73152" bIns="32004" anchor="ctr" upright="1"/>
        <a:lstStyle/>
        <a:p>
          <a:pPr algn="dist" rtl="0">
            <a:lnSpc>
              <a:spcPts val="3300"/>
            </a:lnSpc>
            <a:defRPr sz="1000"/>
          </a:pPr>
          <a:r>
            <a:rPr lang="ja-JP" altLang="en-US" sz="2800" b="0" i="0" u="none" strike="noStrike" baseline="0">
              <a:solidFill>
                <a:srgbClr val="000000"/>
              </a:solidFill>
              <a:latin typeface="HG丸ｺﾞｼｯｸM-PRO"/>
              <a:ea typeface="HG丸ｺﾞｼｯｸM-PRO"/>
            </a:rPr>
            <a:t>網掛の部分は入力の必要はありませんが、</a:t>
          </a:r>
        </a:p>
        <a:p>
          <a:pPr algn="dist" rtl="0">
            <a:lnSpc>
              <a:spcPts val="3200"/>
            </a:lnSpc>
            <a:defRPr sz="1000"/>
          </a:pPr>
          <a:r>
            <a:rPr lang="ja-JP" altLang="en-US" sz="2800" b="0" i="0" u="none" strike="noStrike" baseline="0">
              <a:solidFill>
                <a:srgbClr val="FF0000"/>
              </a:solidFill>
              <a:latin typeface="HG丸ｺﾞｼｯｸM-PRO"/>
              <a:ea typeface="HG丸ｺﾞｼｯｸM-PRO"/>
            </a:rPr>
            <a:t>申請時には忘れずにご記入ください。</a:t>
          </a:r>
        </a:p>
      </xdr:txBody>
    </xdr:sp>
    <xdr:clientData/>
  </xdr:twoCellAnchor>
  <xdr:twoCellAnchor editAs="oneCell">
    <xdr:from>
      <xdr:col>0</xdr:col>
      <xdr:colOff>9525</xdr:colOff>
      <xdr:row>67</xdr:row>
      <xdr:rowOff>133350</xdr:rowOff>
    </xdr:from>
    <xdr:to>
      <xdr:col>93</xdr:col>
      <xdr:colOff>0</xdr:colOff>
      <xdr:row>74</xdr:row>
      <xdr:rowOff>19049</xdr:rowOff>
    </xdr:to>
    <xdr:sp macro="" textlink="">
      <xdr:nvSpPr>
        <xdr:cNvPr id="3" name="Text Box 219">
          <a:extLst>
            <a:ext uri="{FF2B5EF4-FFF2-40B4-BE49-F238E27FC236}">
              <a16:creationId xmlns:a16="http://schemas.microsoft.com/office/drawing/2014/main" id="{00000000-0008-0000-0300-000003000000}"/>
            </a:ext>
          </a:extLst>
        </xdr:cNvPr>
        <xdr:cNvSpPr txBox="1">
          <a:spLocks noChangeArrowheads="1"/>
        </xdr:cNvSpPr>
      </xdr:nvSpPr>
      <xdr:spPr bwMode="auto">
        <a:xfrm>
          <a:off x="9525" y="13992225"/>
          <a:ext cx="8839200" cy="1085850"/>
        </a:xfrm>
        <a:prstGeom prst="rect">
          <a:avLst/>
        </a:prstGeom>
        <a:solidFill>
          <a:srgbClr val="CCFFFF"/>
        </a:solidFill>
        <a:ln w="9525">
          <a:solidFill>
            <a:srgbClr val="000000"/>
          </a:solidFill>
          <a:miter lim="800000"/>
          <a:headEnd/>
          <a:tailEnd/>
        </a:ln>
      </xdr:spPr>
      <xdr:txBody>
        <a:bodyPr vertOverflow="clip" wrap="square" lIns="73152" tIns="32004" rIns="73152" bIns="32004" anchor="ctr" upright="1"/>
        <a:lstStyle/>
        <a:p>
          <a:pPr rtl="0"/>
          <a:r>
            <a:rPr lang="ja-JP" altLang="en-US" sz="2600" b="0" i="0" baseline="0">
              <a:solidFill>
                <a:srgbClr val="FF0000"/>
              </a:solidFill>
              <a:effectLst/>
              <a:latin typeface="HG丸ｺﾞｼｯｸM-PRO" panose="020F0600000000000000" pitchFamily="50" charset="-128"/>
              <a:ea typeface="HG丸ｺﾞｼｯｸM-PRO" panose="020F0600000000000000" pitchFamily="50" charset="-128"/>
              <a:cs typeface="+mn-cs"/>
            </a:rPr>
            <a:t>（</a:t>
          </a:r>
          <a:r>
            <a:rPr lang="ja-JP" altLang="ja-JP" sz="2600" b="0" i="0" baseline="0">
              <a:solidFill>
                <a:srgbClr val="FF0000"/>
              </a:solidFill>
              <a:effectLst/>
              <a:latin typeface="HG丸ｺﾞｼｯｸM-PRO" panose="020F0600000000000000" pitchFamily="50" charset="-128"/>
              <a:ea typeface="HG丸ｺﾞｼｯｸM-PRO" panose="020F0600000000000000" pitchFamily="50" charset="-128"/>
              <a:cs typeface="+mn-cs"/>
            </a:rPr>
            <a:t>社会保険労務士の方へ）</a:t>
          </a:r>
          <a:endParaRPr lang="ja-JP" altLang="ja-JP" sz="2600">
            <a:solidFill>
              <a:srgbClr val="FF0000"/>
            </a:solidFill>
            <a:effectLst/>
            <a:latin typeface="HG丸ｺﾞｼｯｸM-PRO" panose="020F0600000000000000" pitchFamily="50" charset="-128"/>
            <a:ea typeface="HG丸ｺﾞｼｯｸM-PRO" panose="020F0600000000000000" pitchFamily="50" charset="-128"/>
          </a:endParaRPr>
        </a:p>
        <a:p>
          <a:pPr rtl="0"/>
          <a:r>
            <a:rPr lang="en-US" altLang="ja-JP" sz="2600" b="0" i="0" baseline="0">
              <a:solidFill>
                <a:srgbClr val="FF0000"/>
              </a:solidFill>
              <a:effectLst/>
              <a:latin typeface="HG丸ｺﾞｼｯｸM-PRO" panose="020F0600000000000000" pitchFamily="50" charset="-128"/>
              <a:ea typeface="HG丸ｺﾞｼｯｸM-PRO" panose="020F0600000000000000" pitchFamily="50" charset="-128"/>
              <a:cs typeface="+mn-cs"/>
            </a:rPr>
            <a:t>『</a:t>
          </a:r>
          <a:r>
            <a:rPr lang="ja-JP" altLang="ja-JP" sz="2600" b="0" i="0" baseline="0">
              <a:solidFill>
                <a:srgbClr val="FF0000"/>
              </a:solidFill>
              <a:effectLst/>
              <a:latin typeface="HG丸ｺﾞｼｯｸM-PRO" panose="020F0600000000000000" pitchFamily="50" charset="-128"/>
              <a:ea typeface="HG丸ｺﾞｼｯｸM-PRO" panose="020F0600000000000000" pitchFamily="50" charset="-128"/>
              <a:cs typeface="+mn-cs"/>
            </a:rPr>
            <a:t>社会保険労務士記載欄</a:t>
          </a:r>
          <a:r>
            <a:rPr lang="en-US" altLang="ja-JP" sz="2600" b="0" i="0" baseline="0">
              <a:solidFill>
                <a:srgbClr val="FF0000"/>
              </a:solidFill>
              <a:effectLst/>
              <a:latin typeface="HG丸ｺﾞｼｯｸM-PRO" panose="020F0600000000000000" pitchFamily="50" charset="-128"/>
              <a:ea typeface="HG丸ｺﾞｼｯｸM-PRO" panose="020F0600000000000000" pitchFamily="50" charset="-128"/>
              <a:cs typeface="+mn-cs"/>
            </a:rPr>
            <a:t>』</a:t>
          </a:r>
          <a:r>
            <a:rPr lang="ja-JP" altLang="ja-JP" sz="2600" b="0" i="0" baseline="0">
              <a:solidFill>
                <a:srgbClr val="FF0000"/>
              </a:solidFill>
              <a:effectLst/>
              <a:latin typeface="HG丸ｺﾞｼｯｸM-PRO" panose="020F0600000000000000" pitchFamily="50" charset="-128"/>
              <a:ea typeface="HG丸ｺﾞｼｯｸM-PRO" panose="020F0600000000000000" pitchFamily="50" charset="-128"/>
              <a:cs typeface="+mn-cs"/>
            </a:rPr>
            <a:t>を忘れずにご記入ください</a:t>
          </a:r>
          <a:r>
            <a:rPr lang="ja-JP" altLang="en-US" sz="2600" b="0" i="0" baseline="0">
              <a:solidFill>
                <a:srgbClr val="FF0000"/>
              </a:solidFill>
              <a:effectLst/>
              <a:latin typeface="HG丸ｺﾞｼｯｸM-PRO" panose="020F0600000000000000" pitchFamily="50" charset="-128"/>
              <a:ea typeface="HG丸ｺﾞｼｯｸM-PRO" panose="020F0600000000000000" pitchFamily="50" charset="-128"/>
              <a:cs typeface="+mn-cs"/>
            </a:rPr>
            <a:t>。</a:t>
          </a:r>
          <a:endParaRPr lang="ja-JP" altLang="en-US" sz="2600" b="0" i="0" u="none" strike="noStrike" baseline="0">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1137708</xdr:colOff>
      <xdr:row>36</xdr:row>
      <xdr:rowOff>58209</xdr:rowOff>
    </xdr:from>
    <xdr:to>
      <xdr:col>11</xdr:col>
      <xdr:colOff>645583</xdr:colOff>
      <xdr:row>37</xdr:row>
      <xdr:rowOff>68792</xdr:rowOff>
    </xdr:to>
    <xdr:cxnSp macro="">
      <xdr:nvCxnSpPr>
        <xdr:cNvPr id="2" name="直線矢印コネクタ 1">
          <a:extLst>
            <a:ext uri="{FF2B5EF4-FFF2-40B4-BE49-F238E27FC236}">
              <a16:creationId xmlns:a16="http://schemas.microsoft.com/office/drawing/2014/main" id="{00000000-0008-0000-0400-000002000000}"/>
            </a:ext>
          </a:extLst>
        </xdr:cNvPr>
        <xdr:cNvCxnSpPr/>
      </xdr:nvCxnSpPr>
      <xdr:spPr bwMode="auto">
        <a:xfrm flipH="1">
          <a:off x="8852958" y="8973609"/>
          <a:ext cx="746125" cy="258233"/>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21166</xdr:colOff>
      <xdr:row>42</xdr:row>
      <xdr:rowOff>1</xdr:rowOff>
    </xdr:from>
    <xdr:to>
      <xdr:col>11</xdr:col>
      <xdr:colOff>677333</xdr:colOff>
      <xdr:row>43</xdr:row>
      <xdr:rowOff>10584</xdr:rowOff>
    </xdr:to>
    <xdr:cxnSp macro="">
      <xdr:nvCxnSpPr>
        <xdr:cNvPr id="3" name="直線矢印コネクタ 2">
          <a:extLst>
            <a:ext uri="{FF2B5EF4-FFF2-40B4-BE49-F238E27FC236}">
              <a16:creationId xmlns:a16="http://schemas.microsoft.com/office/drawing/2014/main" id="{00000000-0008-0000-0400-000003000000}"/>
            </a:ext>
          </a:extLst>
        </xdr:cNvPr>
        <xdr:cNvCxnSpPr/>
      </xdr:nvCxnSpPr>
      <xdr:spPr bwMode="auto">
        <a:xfrm flipH="1">
          <a:off x="8879416" y="10401301"/>
          <a:ext cx="751417" cy="258233"/>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21166</xdr:colOff>
      <xdr:row>57</xdr:row>
      <xdr:rowOff>248709</xdr:rowOff>
    </xdr:from>
    <xdr:to>
      <xdr:col>11</xdr:col>
      <xdr:colOff>677333</xdr:colOff>
      <xdr:row>59</xdr:row>
      <xdr:rowOff>5292</xdr:rowOff>
    </xdr:to>
    <xdr:cxnSp macro="">
      <xdr:nvCxnSpPr>
        <xdr:cNvPr id="4" name="直線矢印コネクタ 3">
          <a:extLst>
            <a:ext uri="{FF2B5EF4-FFF2-40B4-BE49-F238E27FC236}">
              <a16:creationId xmlns:a16="http://schemas.microsoft.com/office/drawing/2014/main" id="{00000000-0008-0000-0400-000004000000}"/>
            </a:ext>
          </a:extLst>
        </xdr:cNvPr>
        <xdr:cNvCxnSpPr/>
      </xdr:nvCxnSpPr>
      <xdr:spPr bwMode="auto">
        <a:xfrm flipH="1">
          <a:off x="8879416" y="14364759"/>
          <a:ext cx="751417" cy="251883"/>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10583</xdr:colOff>
      <xdr:row>64</xdr:row>
      <xdr:rowOff>21167</xdr:rowOff>
    </xdr:from>
    <xdr:to>
      <xdr:col>11</xdr:col>
      <xdr:colOff>666750</xdr:colOff>
      <xdr:row>65</xdr:row>
      <xdr:rowOff>31750</xdr:rowOff>
    </xdr:to>
    <xdr:cxnSp macro="">
      <xdr:nvCxnSpPr>
        <xdr:cNvPr id="5" name="直線矢印コネクタ 4">
          <a:extLst>
            <a:ext uri="{FF2B5EF4-FFF2-40B4-BE49-F238E27FC236}">
              <a16:creationId xmlns:a16="http://schemas.microsoft.com/office/drawing/2014/main" id="{00000000-0008-0000-0400-000005000000}"/>
            </a:ext>
          </a:extLst>
        </xdr:cNvPr>
        <xdr:cNvCxnSpPr/>
      </xdr:nvCxnSpPr>
      <xdr:spPr bwMode="auto">
        <a:xfrm flipH="1">
          <a:off x="8868833" y="15870767"/>
          <a:ext cx="751417" cy="258233"/>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52916</xdr:colOff>
      <xdr:row>23</xdr:row>
      <xdr:rowOff>15876</xdr:rowOff>
    </xdr:from>
    <xdr:to>
      <xdr:col>12</xdr:col>
      <xdr:colOff>21166</xdr:colOff>
      <xdr:row>24</xdr:row>
      <xdr:rowOff>26459</xdr:rowOff>
    </xdr:to>
    <xdr:cxnSp macro="">
      <xdr:nvCxnSpPr>
        <xdr:cNvPr id="6" name="直線矢印コネクタ 5">
          <a:extLst>
            <a:ext uri="{FF2B5EF4-FFF2-40B4-BE49-F238E27FC236}">
              <a16:creationId xmlns:a16="http://schemas.microsoft.com/office/drawing/2014/main" id="{00000000-0008-0000-0400-000006000000}"/>
            </a:ext>
          </a:extLst>
        </xdr:cNvPr>
        <xdr:cNvCxnSpPr/>
      </xdr:nvCxnSpPr>
      <xdr:spPr bwMode="auto">
        <a:xfrm flipH="1">
          <a:off x="8911166" y="5711826"/>
          <a:ext cx="749300" cy="258233"/>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26458</xdr:colOff>
      <xdr:row>29</xdr:row>
      <xdr:rowOff>26459</xdr:rowOff>
    </xdr:from>
    <xdr:to>
      <xdr:col>11</xdr:col>
      <xdr:colOff>677333</xdr:colOff>
      <xdr:row>30</xdr:row>
      <xdr:rowOff>37042</xdr:rowOff>
    </xdr:to>
    <xdr:cxnSp macro="">
      <xdr:nvCxnSpPr>
        <xdr:cNvPr id="7" name="直線矢印コネクタ 6">
          <a:extLst>
            <a:ext uri="{FF2B5EF4-FFF2-40B4-BE49-F238E27FC236}">
              <a16:creationId xmlns:a16="http://schemas.microsoft.com/office/drawing/2014/main" id="{00000000-0008-0000-0400-000007000000}"/>
            </a:ext>
          </a:extLst>
        </xdr:cNvPr>
        <xdr:cNvCxnSpPr/>
      </xdr:nvCxnSpPr>
      <xdr:spPr bwMode="auto">
        <a:xfrm flipH="1">
          <a:off x="8884708" y="7208309"/>
          <a:ext cx="746125" cy="258233"/>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21166</xdr:colOff>
      <xdr:row>42</xdr:row>
      <xdr:rowOff>1</xdr:rowOff>
    </xdr:from>
    <xdr:to>
      <xdr:col>11</xdr:col>
      <xdr:colOff>677333</xdr:colOff>
      <xdr:row>43</xdr:row>
      <xdr:rowOff>10584</xdr:rowOff>
    </xdr:to>
    <xdr:cxnSp macro="">
      <xdr:nvCxnSpPr>
        <xdr:cNvPr id="8" name="直線矢印コネクタ 7">
          <a:extLst>
            <a:ext uri="{FF2B5EF4-FFF2-40B4-BE49-F238E27FC236}">
              <a16:creationId xmlns:a16="http://schemas.microsoft.com/office/drawing/2014/main" id="{00000000-0008-0000-0400-000008000000}"/>
            </a:ext>
          </a:extLst>
        </xdr:cNvPr>
        <xdr:cNvCxnSpPr/>
      </xdr:nvCxnSpPr>
      <xdr:spPr bwMode="auto">
        <a:xfrm flipH="1">
          <a:off x="8879416" y="10401301"/>
          <a:ext cx="751417" cy="258233"/>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21166</xdr:colOff>
      <xdr:row>57</xdr:row>
      <xdr:rowOff>248709</xdr:rowOff>
    </xdr:from>
    <xdr:to>
      <xdr:col>11</xdr:col>
      <xdr:colOff>677333</xdr:colOff>
      <xdr:row>59</xdr:row>
      <xdr:rowOff>5292</xdr:rowOff>
    </xdr:to>
    <xdr:cxnSp macro="">
      <xdr:nvCxnSpPr>
        <xdr:cNvPr id="9" name="直線矢印コネクタ 8">
          <a:extLst>
            <a:ext uri="{FF2B5EF4-FFF2-40B4-BE49-F238E27FC236}">
              <a16:creationId xmlns:a16="http://schemas.microsoft.com/office/drawing/2014/main" id="{00000000-0008-0000-0400-000009000000}"/>
            </a:ext>
          </a:extLst>
        </xdr:cNvPr>
        <xdr:cNvCxnSpPr/>
      </xdr:nvCxnSpPr>
      <xdr:spPr bwMode="auto">
        <a:xfrm flipH="1">
          <a:off x="8879416" y="14364759"/>
          <a:ext cx="751417" cy="251883"/>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10583</xdr:colOff>
      <xdr:row>64</xdr:row>
      <xdr:rowOff>21167</xdr:rowOff>
    </xdr:from>
    <xdr:to>
      <xdr:col>11</xdr:col>
      <xdr:colOff>666750</xdr:colOff>
      <xdr:row>65</xdr:row>
      <xdr:rowOff>31750</xdr:rowOff>
    </xdr:to>
    <xdr:cxnSp macro="">
      <xdr:nvCxnSpPr>
        <xdr:cNvPr id="10" name="直線矢印コネクタ 9">
          <a:extLst>
            <a:ext uri="{FF2B5EF4-FFF2-40B4-BE49-F238E27FC236}">
              <a16:creationId xmlns:a16="http://schemas.microsoft.com/office/drawing/2014/main" id="{00000000-0008-0000-0400-00000A000000}"/>
            </a:ext>
          </a:extLst>
        </xdr:cNvPr>
        <xdr:cNvCxnSpPr/>
      </xdr:nvCxnSpPr>
      <xdr:spPr bwMode="auto">
        <a:xfrm flipH="1">
          <a:off x="8868833" y="15870767"/>
          <a:ext cx="751417" cy="258233"/>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52916</xdr:colOff>
      <xdr:row>23</xdr:row>
      <xdr:rowOff>15876</xdr:rowOff>
    </xdr:from>
    <xdr:to>
      <xdr:col>12</xdr:col>
      <xdr:colOff>21166</xdr:colOff>
      <xdr:row>24</xdr:row>
      <xdr:rowOff>26459</xdr:rowOff>
    </xdr:to>
    <xdr:cxnSp macro="">
      <xdr:nvCxnSpPr>
        <xdr:cNvPr id="11" name="直線矢印コネクタ 10">
          <a:extLst>
            <a:ext uri="{FF2B5EF4-FFF2-40B4-BE49-F238E27FC236}">
              <a16:creationId xmlns:a16="http://schemas.microsoft.com/office/drawing/2014/main" id="{00000000-0008-0000-0400-00000B000000}"/>
            </a:ext>
          </a:extLst>
        </xdr:cNvPr>
        <xdr:cNvCxnSpPr/>
      </xdr:nvCxnSpPr>
      <xdr:spPr bwMode="auto">
        <a:xfrm flipH="1">
          <a:off x="8911166" y="5711826"/>
          <a:ext cx="749300" cy="258233"/>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26458</xdr:colOff>
      <xdr:row>29</xdr:row>
      <xdr:rowOff>26459</xdr:rowOff>
    </xdr:from>
    <xdr:to>
      <xdr:col>11</xdr:col>
      <xdr:colOff>677333</xdr:colOff>
      <xdr:row>30</xdr:row>
      <xdr:rowOff>37042</xdr:rowOff>
    </xdr:to>
    <xdr:cxnSp macro="">
      <xdr:nvCxnSpPr>
        <xdr:cNvPr id="12" name="直線矢印コネクタ 11">
          <a:extLst>
            <a:ext uri="{FF2B5EF4-FFF2-40B4-BE49-F238E27FC236}">
              <a16:creationId xmlns:a16="http://schemas.microsoft.com/office/drawing/2014/main" id="{00000000-0008-0000-0400-00000C000000}"/>
            </a:ext>
          </a:extLst>
        </xdr:cNvPr>
        <xdr:cNvCxnSpPr/>
      </xdr:nvCxnSpPr>
      <xdr:spPr bwMode="auto">
        <a:xfrm flipH="1">
          <a:off x="8884708" y="7208309"/>
          <a:ext cx="746125" cy="258233"/>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9525</xdr:colOff>
      <xdr:row>0</xdr:row>
      <xdr:rowOff>9523</xdr:rowOff>
    </xdr:from>
    <xdr:to>
      <xdr:col>14</xdr:col>
      <xdr:colOff>0</xdr:colOff>
      <xdr:row>10</xdr:row>
      <xdr:rowOff>9524</xdr:rowOff>
    </xdr:to>
    <xdr:cxnSp macro="">
      <xdr:nvCxnSpPr>
        <xdr:cNvPr id="2" name="直線コネクタ 1">
          <a:extLst>
            <a:ext uri="{FF2B5EF4-FFF2-40B4-BE49-F238E27FC236}">
              <a16:creationId xmlns:a16="http://schemas.microsoft.com/office/drawing/2014/main" id="{00000000-0008-0000-0600-000002000000}"/>
            </a:ext>
          </a:extLst>
        </xdr:cNvPr>
        <xdr:cNvCxnSpPr/>
      </xdr:nvCxnSpPr>
      <xdr:spPr>
        <a:xfrm rot="16200000" flipH="1">
          <a:off x="-395288" y="1300161"/>
          <a:ext cx="2000251" cy="1190625"/>
        </a:xfrm>
        <a:prstGeom prst="line">
          <a:avLst/>
        </a:prstGeom>
        <a:ln w="127">
          <a:solidFill>
            <a:srgbClr val="969696"/>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65</xdr:col>
      <xdr:colOff>9525</xdr:colOff>
      <xdr:row>42</xdr:row>
      <xdr:rowOff>66676</xdr:rowOff>
    </xdr:from>
    <xdr:to>
      <xdr:col>107</xdr:col>
      <xdr:colOff>66675</xdr:colOff>
      <xdr:row>67</xdr:row>
      <xdr:rowOff>123264</xdr:rowOff>
    </xdr:to>
    <xdr:sp macro="" textlink="">
      <xdr:nvSpPr>
        <xdr:cNvPr id="2" name="AutoShape 255">
          <a:extLst>
            <a:ext uri="{FF2B5EF4-FFF2-40B4-BE49-F238E27FC236}">
              <a16:creationId xmlns:a16="http://schemas.microsoft.com/office/drawing/2014/main" id="{00000000-0008-0000-0700-000002000000}"/>
            </a:ext>
          </a:extLst>
        </xdr:cNvPr>
        <xdr:cNvSpPr>
          <a:spLocks noChangeArrowheads="1"/>
        </xdr:cNvSpPr>
      </xdr:nvSpPr>
      <xdr:spPr bwMode="auto">
        <a:xfrm>
          <a:off x="6564966" y="5322235"/>
          <a:ext cx="4292974" cy="3026147"/>
        </a:xfrm>
        <a:prstGeom prst="roundRect">
          <a:avLst>
            <a:gd name="adj" fmla="val 6588"/>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66675</xdr:colOff>
      <xdr:row>42</xdr:row>
      <xdr:rowOff>66676</xdr:rowOff>
    </xdr:from>
    <xdr:to>
      <xdr:col>52</xdr:col>
      <xdr:colOff>85725</xdr:colOff>
      <xdr:row>67</xdr:row>
      <xdr:rowOff>156883</xdr:rowOff>
    </xdr:to>
    <xdr:sp macro="" textlink="">
      <xdr:nvSpPr>
        <xdr:cNvPr id="3" name="AutoShape 254">
          <a:extLst>
            <a:ext uri="{FF2B5EF4-FFF2-40B4-BE49-F238E27FC236}">
              <a16:creationId xmlns:a16="http://schemas.microsoft.com/office/drawing/2014/main" id="{00000000-0008-0000-0700-000003000000}"/>
            </a:ext>
          </a:extLst>
        </xdr:cNvPr>
        <xdr:cNvSpPr>
          <a:spLocks noChangeArrowheads="1"/>
        </xdr:cNvSpPr>
      </xdr:nvSpPr>
      <xdr:spPr bwMode="auto">
        <a:xfrm>
          <a:off x="1680322" y="5322235"/>
          <a:ext cx="3649756" cy="3059766"/>
        </a:xfrm>
        <a:prstGeom prst="roundRect">
          <a:avLst>
            <a:gd name="adj" fmla="val 7315"/>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51</xdr:col>
      <xdr:colOff>28575</xdr:colOff>
      <xdr:row>53</xdr:row>
      <xdr:rowOff>0</xdr:rowOff>
    </xdr:from>
    <xdr:to>
      <xdr:col>54</xdr:col>
      <xdr:colOff>57150</xdr:colOff>
      <xdr:row>56</xdr:row>
      <xdr:rowOff>0</xdr:rowOff>
    </xdr:to>
    <xdr:sp macro="" textlink="">
      <xdr:nvSpPr>
        <xdr:cNvPr id="21" name="Oval 245">
          <a:extLst>
            <a:ext uri="{FF2B5EF4-FFF2-40B4-BE49-F238E27FC236}">
              <a16:creationId xmlns:a16="http://schemas.microsoft.com/office/drawing/2014/main" id="{00000000-0008-0000-0700-000015000000}"/>
            </a:ext>
          </a:extLst>
        </xdr:cNvPr>
        <xdr:cNvSpPr>
          <a:spLocks noChangeArrowheads="1"/>
        </xdr:cNvSpPr>
      </xdr:nvSpPr>
      <xdr:spPr bwMode="auto">
        <a:xfrm>
          <a:off x="4886325" y="7515225"/>
          <a:ext cx="314325" cy="342900"/>
        </a:xfrm>
        <a:prstGeom prst="ellipse">
          <a:avLst/>
        </a:prstGeom>
        <a:solidFill>
          <a:srgbClr val="FFFF00"/>
        </a:solidFill>
        <a:ln w="12700" algn="ctr">
          <a:solidFill>
            <a:srgbClr val="008000"/>
          </a:solidFill>
          <a:round/>
          <a:headEnd/>
          <a:tailEnd/>
        </a:ln>
        <a:effectLst>
          <a:outerShdw dist="35921" dir="2700000" algn="ctr" rotWithShape="0">
            <a:srgbClr val="000000"/>
          </a:outerShdw>
        </a:effectLst>
      </xdr:spPr>
      <xdr:txBody>
        <a:bodyPr vertOverflow="clip" wrap="square" lIns="36576" tIns="22860" rIns="36576" bIns="0" anchor="t" upright="1"/>
        <a:lstStyle/>
        <a:p>
          <a:pPr algn="ctr" rtl="0">
            <a:defRPr sz="1000"/>
          </a:pPr>
          <a:r>
            <a:rPr lang="en-US" altLang="ja-JP" sz="1400" b="1" i="0" u="none" strike="noStrike" baseline="0">
              <a:solidFill>
                <a:srgbClr val="000000"/>
              </a:solidFill>
              <a:latin typeface="ＭＳ Ｐゴシック"/>
              <a:ea typeface="ＭＳ Ｐゴシック"/>
            </a:rPr>
            <a:t>1</a:t>
          </a:r>
          <a:endParaRPr lang="ja-JP" altLang="en-US" sz="1400" b="1" i="0" u="none" strike="noStrike" baseline="0">
            <a:solidFill>
              <a:srgbClr val="000000"/>
            </a:solidFill>
            <a:latin typeface="ＭＳ Ｐゴシック"/>
            <a:ea typeface="ＭＳ Ｐゴシック"/>
          </a:endParaRPr>
        </a:p>
      </xdr:txBody>
    </xdr:sp>
    <xdr:clientData/>
  </xdr:twoCellAnchor>
  <xdr:twoCellAnchor>
    <xdr:from>
      <xdr:col>26</xdr:col>
      <xdr:colOff>11206</xdr:colOff>
      <xdr:row>29</xdr:row>
      <xdr:rowOff>0</xdr:rowOff>
    </xdr:from>
    <xdr:to>
      <xdr:col>47</xdr:col>
      <xdr:colOff>89648</xdr:colOff>
      <xdr:row>35</xdr:row>
      <xdr:rowOff>85725</xdr:rowOff>
    </xdr:to>
    <xdr:sp macro="" textlink="">
      <xdr:nvSpPr>
        <xdr:cNvPr id="26" name="AutoShape 253">
          <a:extLst>
            <a:ext uri="{FF2B5EF4-FFF2-40B4-BE49-F238E27FC236}">
              <a16:creationId xmlns:a16="http://schemas.microsoft.com/office/drawing/2014/main" id="{00000000-0008-0000-0700-00001A000000}"/>
            </a:ext>
          </a:extLst>
        </xdr:cNvPr>
        <xdr:cNvSpPr>
          <a:spLocks noChangeArrowheads="1"/>
        </xdr:cNvSpPr>
      </xdr:nvSpPr>
      <xdr:spPr bwMode="auto">
        <a:xfrm>
          <a:off x="2633382" y="3989294"/>
          <a:ext cx="2196354" cy="646019"/>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absolute">
    <xdr:from>
      <xdr:col>73</xdr:col>
      <xdr:colOff>38113</xdr:colOff>
      <xdr:row>30</xdr:row>
      <xdr:rowOff>66675</xdr:rowOff>
    </xdr:from>
    <xdr:to>
      <xdr:col>78</xdr:col>
      <xdr:colOff>47633</xdr:colOff>
      <xdr:row>35</xdr:row>
      <xdr:rowOff>0</xdr:rowOff>
    </xdr:to>
    <xdr:grpSp>
      <xdr:nvGrpSpPr>
        <xdr:cNvPr id="40" name="グループ化 106">
          <a:extLst>
            <a:ext uri="{FF2B5EF4-FFF2-40B4-BE49-F238E27FC236}">
              <a16:creationId xmlns:a16="http://schemas.microsoft.com/office/drawing/2014/main" id="{00000000-0008-0000-0700-000028000000}"/>
            </a:ext>
          </a:extLst>
        </xdr:cNvPr>
        <xdr:cNvGrpSpPr>
          <a:grpSpLocks/>
        </xdr:cNvGrpSpPr>
      </xdr:nvGrpSpPr>
      <xdr:grpSpPr bwMode="auto">
        <a:xfrm>
          <a:off x="6156973" y="4074795"/>
          <a:ext cx="428620" cy="390525"/>
          <a:chOff x="5324475" y="409575"/>
          <a:chExt cx="506550" cy="390525"/>
        </a:xfrm>
      </xdr:grpSpPr>
      <xdr:grpSp>
        <xdr:nvGrpSpPr>
          <xdr:cNvPr id="41" name="グループ化 12">
            <a:extLst>
              <a:ext uri="{FF2B5EF4-FFF2-40B4-BE49-F238E27FC236}">
                <a16:creationId xmlns:a16="http://schemas.microsoft.com/office/drawing/2014/main" id="{00000000-0008-0000-0700-000029000000}"/>
              </a:ext>
            </a:extLst>
          </xdr:cNvPr>
          <xdr:cNvGrpSpPr>
            <a:grpSpLocks/>
          </xdr:cNvGrpSpPr>
        </xdr:nvGrpSpPr>
        <xdr:grpSpPr bwMode="auto">
          <a:xfrm>
            <a:off x="5324475" y="409575"/>
            <a:ext cx="247650" cy="390525"/>
            <a:chOff x="6572250" y="323850"/>
            <a:chExt cx="247650" cy="390525"/>
          </a:xfrm>
        </xdr:grpSpPr>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rot="5400000">
              <a:off x="6770773"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rot="16200000">
              <a:off x="6770773" y="531517"/>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2" name="グループ化 13">
            <a:extLst>
              <a:ext uri="{FF2B5EF4-FFF2-40B4-BE49-F238E27FC236}">
                <a16:creationId xmlns:a16="http://schemas.microsoft.com/office/drawing/2014/main" id="{00000000-0008-0000-0700-00002A000000}"/>
              </a:ext>
            </a:extLst>
          </xdr:cNvPr>
          <xdr:cNvGrpSpPr>
            <a:grpSpLocks/>
          </xdr:cNvGrpSpPr>
        </xdr:nvGrpSpPr>
        <xdr:grpSpPr bwMode="auto">
          <a:xfrm>
            <a:off x="5335725" y="454985"/>
            <a:ext cx="495300" cy="345115"/>
            <a:chOff x="5773875" y="293060"/>
            <a:chExt cx="495300" cy="345115"/>
          </a:xfrm>
        </xdr:grpSpPr>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flipH="1">
              <a:off x="5773875"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5773875"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10</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57148</xdr:colOff>
      <xdr:row>43</xdr:row>
      <xdr:rowOff>57150</xdr:rowOff>
    </xdr:from>
    <xdr:to>
      <xdr:col>51</xdr:col>
      <xdr:colOff>76199</xdr:colOff>
      <xdr:row>47</xdr:row>
      <xdr:rowOff>47626</xdr:rowOff>
    </xdr:to>
    <xdr:grpSp>
      <xdr:nvGrpSpPr>
        <xdr:cNvPr id="47" name="グループ化 114">
          <a:extLst>
            <a:ext uri="{FF2B5EF4-FFF2-40B4-BE49-F238E27FC236}">
              <a16:creationId xmlns:a16="http://schemas.microsoft.com/office/drawing/2014/main" id="{00000000-0008-0000-0700-00002F000000}"/>
            </a:ext>
          </a:extLst>
        </xdr:cNvPr>
        <xdr:cNvGrpSpPr>
          <a:grpSpLocks/>
        </xdr:cNvGrpSpPr>
      </xdr:nvGrpSpPr>
      <xdr:grpSpPr bwMode="auto">
        <a:xfrm>
          <a:off x="3912868" y="5314950"/>
          <a:ext cx="438151" cy="386716"/>
          <a:chOff x="5200649" y="409575"/>
          <a:chExt cx="495301" cy="390526"/>
        </a:xfrm>
      </xdr:grpSpPr>
      <xdr:grpSp>
        <xdr:nvGrpSpPr>
          <xdr:cNvPr id="48" name="グループ化 12">
            <a:extLst>
              <a:ext uri="{FF2B5EF4-FFF2-40B4-BE49-F238E27FC236}">
                <a16:creationId xmlns:a16="http://schemas.microsoft.com/office/drawing/2014/main" id="{00000000-0008-0000-0700-000030000000}"/>
              </a:ext>
            </a:extLst>
          </xdr:cNvPr>
          <xdr:cNvGrpSpPr>
            <a:grpSpLocks/>
          </xdr:cNvGrpSpPr>
        </xdr:nvGrpSpPr>
        <xdr:grpSpPr bwMode="auto">
          <a:xfrm>
            <a:off x="5324475" y="409575"/>
            <a:ext cx="247650" cy="390525"/>
            <a:chOff x="6572250" y="323850"/>
            <a:chExt cx="247650" cy="390525"/>
          </a:xfrm>
        </xdr:grpSpPr>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9" name="グループ化 13">
            <a:extLst>
              <a:ext uri="{FF2B5EF4-FFF2-40B4-BE49-F238E27FC236}">
                <a16:creationId xmlns:a16="http://schemas.microsoft.com/office/drawing/2014/main" id="{00000000-0008-0000-0700-000031000000}"/>
              </a:ext>
            </a:extLst>
          </xdr:cNvPr>
          <xdr:cNvGrpSpPr>
            <a:grpSpLocks/>
          </xdr:cNvGrpSpPr>
        </xdr:nvGrpSpPr>
        <xdr:grpSpPr bwMode="auto">
          <a:xfrm>
            <a:off x="5200649" y="454985"/>
            <a:ext cx="495301" cy="345116"/>
            <a:chOff x="5638799" y="293060"/>
            <a:chExt cx="495301" cy="345116"/>
          </a:xfrm>
        </xdr:grpSpPr>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5638799" y="411126"/>
              <a:ext cx="495300" cy="2270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11</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43</xdr:col>
      <xdr:colOff>47625</xdr:colOff>
      <xdr:row>30</xdr:row>
      <xdr:rowOff>66675</xdr:rowOff>
    </xdr:from>
    <xdr:to>
      <xdr:col>48</xdr:col>
      <xdr:colOff>47625</xdr:colOff>
      <xdr:row>35</xdr:row>
      <xdr:rowOff>0</xdr:rowOff>
    </xdr:to>
    <xdr:grpSp>
      <xdr:nvGrpSpPr>
        <xdr:cNvPr id="54" name="グループ化 137">
          <a:extLst>
            <a:ext uri="{FF2B5EF4-FFF2-40B4-BE49-F238E27FC236}">
              <a16:creationId xmlns:a16="http://schemas.microsoft.com/office/drawing/2014/main" id="{00000000-0008-0000-0700-000036000000}"/>
            </a:ext>
          </a:extLst>
        </xdr:cNvPr>
        <xdr:cNvGrpSpPr>
          <a:grpSpLocks/>
        </xdr:cNvGrpSpPr>
      </xdr:nvGrpSpPr>
      <xdr:grpSpPr bwMode="auto">
        <a:xfrm>
          <a:off x="3651885" y="4074795"/>
          <a:ext cx="419100" cy="390525"/>
          <a:chOff x="5200650" y="409575"/>
          <a:chExt cx="495313" cy="390525"/>
        </a:xfrm>
      </xdr:grpSpPr>
      <xdr:grpSp>
        <xdr:nvGrpSpPr>
          <xdr:cNvPr id="55" name="グループ化 12">
            <a:extLst>
              <a:ext uri="{FF2B5EF4-FFF2-40B4-BE49-F238E27FC236}">
                <a16:creationId xmlns:a16="http://schemas.microsoft.com/office/drawing/2014/main" id="{00000000-0008-0000-0700-000037000000}"/>
              </a:ext>
            </a:extLst>
          </xdr:cNvPr>
          <xdr:cNvGrpSpPr>
            <a:grpSpLocks/>
          </xdr:cNvGrpSpPr>
        </xdr:nvGrpSpPr>
        <xdr:grpSpPr bwMode="auto">
          <a:xfrm>
            <a:off x="5324475" y="409575"/>
            <a:ext cx="247650" cy="390525"/>
            <a:chOff x="6572250" y="323850"/>
            <a:chExt cx="247650" cy="390525"/>
          </a:xfrm>
        </xdr:grpSpPr>
        <xdr:sp macro="" textlink="">
          <xdr:nvSpPr>
            <xdr:cNvPr id="59" name="テキスト ボックス 58">
              <a:extLst>
                <a:ext uri="{FF2B5EF4-FFF2-40B4-BE49-F238E27FC236}">
                  <a16:creationId xmlns:a16="http://schemas.microsoft.com/office/drawing/2014/main" id="{00000000-0008-0000-0700-00003B000000}"/>
                </a:ext>
              </a:extLst>
            </xdr:cNvPr>
            <xdr:cNvSpPr txBox="1"/>
          </xdr:nvSpPr>
          <xdr:spPr>
            <a:xfrm rot="5400000">
              <a:off x="6632096" y="259055"/>
              <a:ext cx="118066"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60" name="テキスト ボックス 59">
              <a:extLst>
                <a:ext uri="{FF2B5EF4-FFF2-40B4-BE49-F238E27FC236}">
                  <a16:creationId xmlns:a16="http://schemas.microsoft.com/office/drawing/2014/main" id="{00000000-0008-0000-0700-00003C000000}"/>
                </a:ext>
              </a:extLst>
            </xdr:cNvPr>
            <xdr:cNvSpPr txBox="1"/>
          </xdr:nvSpPr>
          <xdr:spPr>
            <a:xfrm rot="16200000">
              <a:off x="6632096" y="531514"/>
              <a:ext cx="118066"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56" name="グループ化 13">
            <a:extLst>
              <a:ext uri="{FF2B5EF4-FFF2-40B4-BE49-F238E27FC236}">
                <a16:creationId xmlns:a16="http://schemas.microsoft.com/office/drawing/2014/main" id="{00000000-0008-0000-0700-000038000000}"/>
              </a:ext>
            </a:extLst>
          </xdr:cNvPr>
          <xdr:cNvGrpSpPr>
            <a:grpSpLocks/>
          </xdr:cNvGrpSpPr>
        </xdr:nvGrpSpPr>
        <xdr:grpSpPr bwMode="auto">
          <a:xfrm>
            <a:off x="5200650" y="454985"/>
            <a:ext cx="495313" cy="345115"/>
            <a:chOff x="5638800" y="293060"/>
            <a:chExt cx="495313" cy="345115"/>
          </a:xfrm>
        </xdr:grpSpPr>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flipH="1">
              <a:off x="5638800" y="293060"/>
              <a:ext cx="495313"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5638800" y="411126"/>
              <a:ext cx="495313"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７</a:t>
              </a:r>
            </a:p>
          </xdr:txBody>
        </xdr:sp>
      </xdr:grpSp>
    </xdr:grpSp>
    <xdr:clientData/>
  </xdr:twoCellAnchor>
  <xdr:twoCellAnchor editAs="absolute">
    <xdr:from>
      <xdr:col>67</xdr:col>
      <xdr:colOff>38100</xdr:colOff>
      <xdr:row>30</xdr:row>
      <xdr:rowOff>66675</xdr:rowOff>
    </xdr:from>
    <xdr:to>
      <xdr:col>72</xdr:col>
      <xdr:colOff>47625</xdr:colOff>
      <xdr:row>35</xdr:row>
      <xdr:rowOff>0</xdr:rowOff>
    </xdr:to>
    <xdr:grpSp>
      <xdr:nvGrpSpPr>
        <xdr:cNvPr id="68" name="グループ化 160">
          <a:extLst>
            <a:ext uri="{FF2B5EF4-FFF2-40B4-BE49-F238E27FC236}">
              <a16:creationId xmlns:a16="http://schemas.microsoft.com/office/drawing/2014/main" id="{00000000-0008-0000-0700-000044000000}"/>
            </a:ext>
          </a:extLst>
        </xdr:cNvPr>
        <xdr:cNvGrpSpPr>
          <a:grpSpLocks/>
        </xdr:cNvGrpSpPr>
      </xdr:nvGrpSpPr>
      <xdr:grpSpPr bwMode="auto">
        <a:xfrm>
          <a:off x="5654040" y="4074795"/>
          <a:ext cx="428625" cy="390525"/>
          <a:chOff x="5200650" y="409575"/>
          <a:chExt cx="495300" cy="390525"/>
        </a:xfrm>
      </xdr:grpSpPr>
      <xdr:grpSp>
        <xdr:nvGrpSpPr>
          <xdr:cNvPr id="69" name="グループ化 12">
            <a:extLst>
              <a:ext uri="{FF2B5EF4-FFF2-40B4-BE49-F238E27FC236}">
                <a16:creationId xmlns:a16="http://schemas.microsoft.com/office/drawing/2014/main" id="{00000000-0008-0000-0700-000045000000}"/>
              </a:ext>
            </a:extLst>
          </xdr:cNvPr>
          <xdr:cNvGrpSpPr>
            <a:grpSpLocks/>
          </xdr:cNvGrpSpPr>
        </xdr:nvGrpSpPr>
        <xdr:grpSpPr bwMode="auto">
          <a:xfrm>
            <a:off x="5324475" y="409575"/>
            <a:ext cx="247650" cy="390525"/>
            <a:chOff x="6572250" y="323850"/>
            <a:chExt cx="247650" cy="390525"/>
          </a:xfrm>
        </xdr:grpSpPr>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70" name="グループ化 13">
            <a:extLst>
              <a:ext uri="{FF2B5EF4-FFF2-40B4-BE49-F238E27FC236}">
                <a16:creationId xmlns:a16="http://schemas.microsoft.com/office/drawing/2014/main" id="{00000000-0008-0000-0700-000046000000}"/>
              </a:ext>
            </a:extLst>
          </xdr:cNvPr>
          <xdr:cNvGrpSpPr>
            <a:grpSpLocks/>
          </xdr:cNvGrpSpPr>
        </xdr:nvGrpSpPr>
        <xdr:grpSpPr bwMode="auto">
          <a:xfrm>
            <a:off x="5200650" y="454985"/>
            <a:ext cx="495300" cy="345115"/>
            <a:chOff x="5638800" y="293060"/>
            <a:chExt cx="495300" cy="345115"/>
          </a:xfrm>
        </xdr:grpSpPr>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９</a:t>
              </a:r>
            </a:p>
          </xdr:txBody>
        </xdr:sp>
      </xdr:grpSp>
    </xdr:grpSp>
    <xdr:clientData/>
  </xdr:twoCellAnchor>
  <xdr:twoCellAnchor editAs="absolute">
    <xdr:from>
      <xdr:col>34</xdr:col>
      <xdr:colOff>47625</xdr:colOff>
      <xdr:row>25</xdr:row>
      <xdr:rowOff>76200</xdr:rowOff>
    </xdr:from>
    <xdr:to>
      <xdr:col>39</xdr:col>
      <xdr:colOff>57150</xdr:colOff>
      <xdr:row>29</xdr:row>
      <xdr:rowOff>66675</xdr:rowOff>
    </xdr:to>
    <xdr:grpSp>
      <xdr:nvGrpSpPr>
        <xdr:cNvPr id="82" name="グループ化 176">
          <a:extLst>
            <a:ext uri="{FF2B5EF4-FFF2-40B4-BE49-F238E27FC236}">
              <a16:creationId xmlns:a16="http://schemas.microsoft.com/office/drawing/2014/main" id="{00000000-0008-0000-0700-000052000000}"/>
            </a:ext>
          </a:extLst>
        </xdr:cNvPr>
        <xdr:cNvGrpSpPr>
          <a:grpSpLocks/>
        </xdr:cNvGrpSpPr>
      </xdr:nvGrpSpPr>
      <xdr:grpSpPr bwMode="auto">
        <a:xfrm>
          <a:off x="2897505" y="3589020"/>
          <a:ext cx="428625" cy="386715"/>
          <a:chOff x="5200650" y="409575"/>
          <a:chExt cx="495300" cy="390525"/>
        </a:xfrm>
      </xdr:grpSpPr>
      <xdr:grpSp>
        <xdr:nvGrpSpPr>
          <xdr:cNvPr id="83" name="グループ化 12">
            <a:extLst>
              <a:ext uri="{FF2B5EF4-FFF2-40B4-BE49-F238E27FC236}">
                <a16:creationId xmlns:a16="http://schemas.microsoft.com/office/drawing/2014/main" id="{00000000-0008-0000-0700-000053000000}"/>
              </a:ext>
            </a:extLst>
          </xdr:cNvPr>
          <xdr:cNvGrpSpPr>
            <a:grpSpLocks/>
          </xdr:cNvGrpSpPr>
        </xdr:nvGrpSpPr>
        <xdr:grpSpPr bwMode="auto">
          <a:xfrm>
            <a:off x="5324475" y="409575"/>
            <a:ext cx="247650" cy="390525"/>
            <a:chOff x="6572250" y="323850"/>
            <a:chExt cx="247650" cy="390525"/>
          </a:xfrm>
        </xdr:grpSpPr>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84" name="グループ化 13">
            <a:extLst>
              <a:ext uri="{FF2B5EF4-FFF2-40B4-BE49-F238E27FC236}">
                <a16:creationId xmlns:a16="http://schemas.microsoft.com/office/drawing/2014/main" id="{00000000-0008-0000-0700-000054000000}"/>
              </a:ext>
            </a:extLst>
          </xdr:cNvPr>
          <xdr:cNvGrpSpPr>
            <a:grpSpLocks/>
          </xdr:cNvGrpSpPr>
        </xdr:nvGrpSpPr>
        <xdr:grpSpPr bwMode="auto">
          <a:xfrm>
            <a:off x="5200650" y="457200"/>
            <a:ext cx="495300" cy="342900"/>
            <a:chOff x="5638800" y="295275"/>
            <a:chExt cx="495300" cy="342900"/>
          </a:xfrm>
        </xdr:grpSpPr>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３</a:t>
              </a:r>
            </a:p>
          </xdr:txBody>
        </xdr:sp>
      </xdr:grpSp>
    </xdr:grpSp>
    <xdr:clientData/>
  </xdr:twoCellAnchor>
  <xdr:twoCellAnchor editAs="absolute">
    <xdr:from>
      <xdr:col>67</xdr:col>
      <xdr:colOff>38100</xdr:colOff>
      <xdr:row>25</xdr:row>
      <xdr:rowOff>76200</xdr:rowOff>
    </xdr:from>
    <xdr:to>
      <xdr:col>72</xdr:col>
      <xdr:colOff>47625</xdr:colOff>
      <xdr:row>29</xdr:row>
      <xdr:rowOff>57150</xdr:rowOff>
    </xdr:to>
    <xdr:grpSp>
      <xdr:nvGrpSpPr>
        <xdr:cNvPr id="89" name="グループ化 186">
          <a:extLst>
            <a:ext uri="{FF2B5EF4-FFF2-40B4-BE49-F238E27FC236}">
              <a16:creationId xmlns:a16="http://schemas.microsoft.com/office/drawing/2014/main" id="{00000000-0008-0000-0700-000059000000}"/>
            </a:ext>
          </a:extLst>
        </xdr:cNvPr>
        <xdr:cNvGrpSpPr>
          <a:grpSpLocks/>
        </xdr:cNvGrpSpPr>
      </xdr:nvGrpSpPr>
      <xdr:grpSpPr bwMode="auto">
        <a:xfrm>
          <a:off x="5654040" y="3589020"/>
          <a:ext cx="428625" cy="377190"/>
          <a:chOff x="5200650" y="409575"/>
          <a:chExt cx="495300" cy="390525"/>
        </a:xfrm>
      </xdr:grpSpPr>
      <xdr:grpSp>
        <xdr:nvGrpSpPr>
          <xdr:cNvPr id="90" name="グループ化 12">
            <a:extLst>
              <a:ext uri="{FF2B5EF4-FFF2-40B4-BE49-F238E27FC236}">
                <a16:creationId xmlns:a16="http://schemas.microsoft.com/office/drawing/2014/main" id="{00000000-0008-0000-0700-00005A000000}"/>
              </a:ext>
            </a:extLst>
          </xdr:cNvPr>
          <xdr:cNvGrpSpPr>
            <a:grpSpLocks/>
          </xdr:cNvGrpSpPr>
        </xdr:nvGrpSpPr>
        <xdr:grpSpPr bwMode="auto">
          <a:xfrm>
            <a:off x="5324475" y="409575"/>
            <a:ext cx="247650" cy="390525"/>
            <a:chOff x="6572250" y="323850"/>
            <a:chExt cx="247650" cy="390525"/>
          </a:xfrm>
        </xdr:grpSpPr>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91" name="グループ化 13">
            <a:extLst>
              <a:ext uri="{FF2B5EF4-FFF2-40B4-BE49-F238E27FC236}">
                <a16:creationId xmlns:a16="http://schemas.microsoft.com/office/drawing/2014/main" id="{00000000-0008-0000-0700-00005B000000}"/>
              </a:ext>
            </a:extLst>
          </xdr:cNvPr>
          <xdr:cNvGrpSpPr>
            <a:grpSpLocks/>
          </xdr:cNvGrpSpPr>
        </xdr:nvGrpSpPr>
        <xdr:grpSpPr bwMode="auto">
          <a:xfrm>
            <a:off x="5200650" y="457200"/>
            <a:ext cx="495300" cy="342900"/>
            <a:chOff x="5638800" y="295275"/>
            <a:chExt cx="495300" cy="342900"/>
          </a:xfrm>
        </xdr:grpSpPr>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93" name="テキスト ボックス 92">
              <a:extLst>
                <a:ext uri="{FF2B5EF4-FFF2-40B4-BE49-F238E27FC236}">
                  <a16:creationId xmlns:a16="http://schemas.microsoft.com/office/drawing/2014/main" id="{00000000-0008-0000-0700-00005D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４</a:t>
              </a:r>
            </a:p>
          </xdr:txBody>
        </xdr:sp>
      </xdr:grpSp>
    </xdr:grpSp>
    <xdr:clientData/>
  </xdr:twoCellAnchor>
  <xdr:twoCellAnchor editAs="absolute">
    <xdr:from>
      <xdr:col>73</xdr:col>
      <xdr:colOff>38100</xdr:colOff>
      <xdr:row>25</xdr:row>
      <xdr:rowOff>66675</xdr:rowOff>
    </xdr:from>
    <xdr:to>
      <xdr:col>78</xdr:col>
      <xdr:colOff>47625</xdr:colOff>
      <xdr:row>29</xdr:row>
      <xdr:rowOff>57150</xdr:rowOff>
    </xdr:to>
    <xdr:grpSp>
      <xdr:nvGrpSpPr>
        <xdr:cNvPr id="96" name="グループ化 193">
          <a:extLst>
            <a:ext uri="{FF2B5EF4-FFF2-40B4-BE49-F238E27FC236}">
              <a16:creationId xmlns:a16="http://schemas.microsoft.com/office/drawing/2014/main" id="{00000000-0008-0000-0700-000060000000}"/>
            </a:ext>
          </a:extLst>
        </xdr:cNvPr>
        <xdr:cNvGrpSpPr>
          <a:grpSpLocks/>
        </xdr:cNvGrpSpPr>
      </xdr:nvGrpSpPr>
      <xdr:grpSpPr bwMode="auto">
        <a:xfrm>
          <a:off x="6156960" y="3579495"/>
          <a:ext cx="428625" cy="386715"/>
          <a:chOff x="5200650" y="409575"/>
          <a:chExt cx="495300" cy="390525"/>
        </a:xfrm>
      </xdr:grpSpPr>
      <xdr:grpSp>
        <xdr:nvGrpSpPr>
          <xdr:cNvPr id="97" name="グループ化 12">
            <a:extLst>
              <a:ext uri="{FF2B5EF4-FFF2-40B4-BE49-F238E27FC236}">
                <a16:creationId xmlns:a16="http://schemas.microsoft.com/office/drawing/2014/main" id="{00000000-0008-0000-0700-000061000000}"/>
              </a:ext>
            </a:extLst>
          </xdr:cNvPr>
          <xdr:cNvGrpSpPr>
            <a:grpSpLocks/>
          </xdr:cNvGrpSpPr>
        </xdr:nvGrpSpPr>
        <xdr:grpSpPr bwMode="auto">
          <a:xfrm>
            <a:off x="5324475" y="409575"/>
            <a:ext cx="247650" cy="390525"/>
            <a:chOff x="6572250" y="323850"/>
            <a:chExt cx="247650" cy="390525"/>
          </a:xfrm>
        </xdr:grpSpPr>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98" name="グループ化 13">
            <a:extLst>
              <a:ext uri="{FF2B5EF4-FFF2-40B4-BE49-F238E27FC236}">
                <a16:creationId xmlns:a16="http://schemas.microsoft.com/office/drawing/2014/main" id="{00000000-0008-0000-0700-000062000000}"/>
              </a:ext>
            </a:extLst>
          </xdr:cNvPr>
          <xdr:cNvGrpSpPr>
            <a:grpSpLocks/>
          </xdr:cNvGrpSpPr>
        </xdr:nvGrpSpPr>
        <xdr:grpSpPr bwMode="auto">
          <a:xfrm>
            <a:off x="5200650" y="457200"/>
            <a:ext cx="495300" cy="342900"/>
            <a:chOff x="5638800" y="295275"/>
            <a:chExt cx="495300" cy="342900"/>
          </a:xfrm>
        </xdr:grpSpPr>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５</a:t>
              </a:r>
            </a:p>
          </xdr:txBody>
        </xdr:sp>
      </xdr:grpSp>
    </xdr:grpSp>
    <xdr:clientData/>
  </xdr:twoCellAnchor>
  <xdr:twoCellAnchor editAs="absolute">
    <xdr:from>
      <xdr:col>22</xdr:col>
      <xdr:colOff>38100</xdr:colOff>
      <xdr:row>30</xdr:row>
      <xdr:rowOff>66675</xdr:rowOff>
    </xdr:from>
    <xdr:to>
      <xdr:col>27</xdr:col>
      <xdr:colOff>38100</xdr:colOff>
      <xdr:row>34</xdr:row>
      <xdr:rowOff>47625</xdr:rowOff>
    </xdr:to>
    <xdr:grpSp>
      <xdr:nvGrpSpPr>
        <xdr:cNvPr id="103" name="グループ化 201">
          <a:extLst>
            <a:ext uri="{FF2B5EF4-FFF2-40B4-BE49-F238E27FC236}">
              <a16:creationId xmlns:a16="http://schemas.microsoft.com/office/drawing/2014/main" id="{00000000-0008-0000-0700-000067000000}"/>
            </a:ext>
          </a:extLst>
        </xdr:cNvPr>
        <xdr:cNvGrpSpPr>
          <a:grpSpLocks/>
        </xdr:cNvGrpSpPr>
      </xdr:nvGrpSpPr>
      <xdr:grpSpPr bwMode="auto">
        <a:xfrm>
          <a:off x="1882140" y="4074795"/>
          <a:ext cx="419100" cy="377190"/>
          <a:chOff x="5200650" y="409575"/>
          <a:chExt cx="495313" cy="390525"/>
        </a:xfrm>
      </xdr:grpSpPr>
      <xdr:grpSp>
        <xdr:nvGrpSpPr>
          <xdr:cNvPr id="104" name="グループ化 12">
            <a:extLst>
              <a:ext uri="{FF2B5EF4-FFF2-40B4-BE49-F238E27FC236}">
                <a16:creationId xmlns:a16="http://schemas.microsoft.com/office/drawing/2014/main" id="{00000000-0008-0000-0700-000068000000}"/>
              </a:ext>
            </a:extLst>
          </xdr:cNvPr>
          <xdr:cNvGrpSpPr>
            <a:grpSpLocks/>
          </xdr:cNvGrpSpPr>
        </xdr:nvGrpSpPr>
        <xdr:grpSpPr bwMode="auto">
          <a:xfrm>
            <a:off x="5324475" y="409575"/>
            <a:ext cx="247650" cy="390525"/>
            <a:chOff x="6572250" y="323850"/>
            <a:chExt cx="247650" cy="390525"/>
          </a:xfrm>
        </xdr:grpSpPr>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rot="5400000">
              <a:off x="6635340" y="255811"/>
              <a:ext cx="111579"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rot="16200000">
              <a:off x="6635340" y="534757"/>
              <a:ext cx="111579"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05" name="グループ化 13">
            <a:extLst>
              <a:ext uri="{FF2B5EF4-FFF2-40B4-BE49-F238E27FC236}">
                <a16:creationId xmlns:a16="http://schemas.microsoft.com/office/drawing/2014/main" id="{00000000-0008-0000-0700-000069000000}"/>
              </a:ext>
            </a:extLst>
          </xdr:cNvPr>
          <xdr:cNvGrpSpPr>
            <a:grpSpLocks/>
          </xdr:cNvGrpSpPr>
        </xdr:nvGrpSpPr>
        <xdr:grpSpPr bwMode="auto">
          <a:xfrm>
            <a:off x="5200650" y="456066"/>
            <a:ext cx="495313" cy="344033"/>
            <a:chOff x="5638800" y="294141"/>
            <a:chExt cx="495313" cy="344033"/>
          </a:xfrm>
        </xdr:grpSpPr>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flipH="1">
              <a:off x="5638800" y="294141"/>
              <a:ext cx="495313"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5638800" y="405718"/>
              <a:ext cx="495313"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６</a:t>
              </a:r>
            </a:p>
          </xdr:txBody>
        </xdr:sp>
      </xdr:grpSp>
    </xdr:grpSp>
    <xdr:clientData/>
  </xdr:twoCellAnchor>
  <xdr:twoCellAnchor editAs="absolute">
    <xdr:from>
      <xdr:col>100</xdr:col>
      <xdr:colOff>57150</xdr:colOff>
      <xdr:row>43</xdr:row>
      <xdr:rowOff>47625</xdr:rowOff>
    </xdr:from>
    <xdr:to>
      <xdr:col>105</xdr:col>
      <xdr:colOff>76200</xdr:colOff>
      <xdr:row>47</xdr:row>
      <xdr:rowOff>38100</xdr:rowOff>
    </xdr:to>
    <xdr:grpSp>
      <xdr:nvGrpSpPr>
        <xdr:cNvPr id="110" name="グループ化 210">
          <a:extLst>
            <a:ext uri="{FF2B5EF4-FFF2-40B4-BE49-F238E27FC236}">
              <a16:creationId xmlns:a16="http://schemas.microsoft.com/office/drawing/2014/main" id="{00000000-0008-0000-0700-00006E000000}"/>
            </a:ext>
          </a:extLst>
        </xdr:cNvPr>
        <xdr:cNvGrpSpPr>
          <a:grpSpLocks/>
        </xdr:cNvGrpSpPr>
      </xdr:nvGrpSpPr>
      <xdr:grpSpPr bwMode="auto">
        <a:xfrm>
          <a:off x="8439150" y="5305425"/>
          <a:ext cx="438150" cy="386715"/>
          <a:chOff x="5200650" y="409575"/>
          <a:chExt cx="495300" cy="390525"/>
        </a:xfrm>
      </xdr:grpSpPr>
      <xdr:grpSp>
        <xdr:nvGrpSpPr>
          <xdr:cNvPr id="111" name="グループ化 12">
            <a:extLst>
              <a:ext uri="{FF2B5EF4-FFF2-40B4-BE49-F238E27FC236}">
                <a16:creationId xmlns:a16="http://schemas.microsoft.com/office/drawing/2014/main" id="{00000000-0008-0000-0700-00006F000000}"/>
              </a:ext>
            </a:extLst>
          </xdr:cNvPr>
          <xdr:cNvGrpSpPr>
            <a:grpSpLocks/>
          </xdr:cNvGrpSpPr>
        </xdr:nvGrpSpPr>
        <xdr:grpSpPr bwMode="auto">
          <a:xfrm>
            <a:off x="5324475" y="409575"/>
            <a:ext cx="247650" cy="390525"/>
            <a:chOff x="6572250" y="323850"/>
            <a:chExt cx="247650" cy="390525"/>
          </a:xfrm>
        </xdr:grpSpPr>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12" name="グループ化 13">
            <a:extLst>
              <a:ext uri="{FF2B5EF4-FFF2-40B4-BE49-F238E27FC236}">
                <a16:creationId xmlns:a16="http://schemas.microsoft.com/office/drawing/2014/main" id="{00000000-0008-0000-0700-000070000000}"/>
              </a:ext>
            </a:extLst>
          </xdr:cNvPr>
          <xdr:cNvGrpSpPr>
            <a:grpSpLocks/>
          </xdr:cNvGrpSpPr>
        </xdr:nvGrpSpPr>
        <xdr:grpSpPr bwMode="auto">
          <a:xfrm>
            <a:off x="5200650" y="454985"/>
            <a:ext cx="495300" cy="345114"/>
            <a:chOff x="5638800" y="293060"/>
            <a:chExt cx="495300" cy="345114"/>
          </a:xfrm>
        </xdr:grpSpPr>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5638800" y="411125"/>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12</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66675</xdr:colOff>
      <xdr:row>48</xdr:row>
      <xdr:rowOff>66675</xdr:rowOff>
    </xdr:from>
    <xdr:to>
      <xdr:col>52</xdr:col>
      <xdr:colOff>5043</xdr:colOff>
      <xdr:row>52</xdr:row>
      <xdr:rowOff>47625</xdr:rowOff>
    </xdr:to>
    <xdr:grpSp>
      <xdr:nvGrpSpPr>
        <xdr:cNvPr id="117" name="グループ化 223">
          <a:extLst>
            <a:ext uri="{FF2B5EF4-FFF2-40B4-BE49-F238E27FC236}">
              <a16:creationId xmlns:a16="http://schemas.microsoft.com/office/drawing/2014/main" id="{00000000-0008-0000-0700-000075000000}"/>
            </a:ext>
          </a:extLst>
        </xdr:cNvPr>
        <xdr:cNvGrpSpPr>
          <a:grpSpLocks/>
        </xdr:cNvGrpSpPr>
      </xdr:nvGrpSpPr>
      <xdr:grpSpPr bwMode="auto">
        <a:xfrm>
          <a:off x="3922395" y="5819775"/>
          <a:ext cx="441288" cy="377190"/>
          <a:chOff x="5200650" y="409575"/>
          <a:chExt cx="495300" cy="390525"/>
        </a:xfrm>
      </xdr:grpSpPr>
      <xdr:grpSp>
        <xdr:nvGrpSpPr>
          <xdr:cNvPr id="118" name="グループ化 12">
            <a:extLst>
              <a:ext uri="{FF2B5EF4-FFF2-40B4-BE49-F238E27FC236}">
                <a16:creationId xmlns:a16="http://schemas.microsoft.com/office/drawing/2014/main" id="{00000000-0008-0000-0700-000076000000}"/>
              </a:ext>
            </a:extLst>
          </xdr:cNvPr>
          <xdr:cNvGrpSpPr>
            <a:grpSpLocks/>
          </xdr:cNvGrpSpPr>
        </xdr:nvGrpSpPr>
        <xdr:grpSpPr bwMode="auto">
          <a:xfrm>
            <a:off x="5324475" y="409575"/>
            <a:ext cx="247650" cy="390525"/>
            <a:chOff x="6572250" y="323850"/>
            <a:chExt cx="247650" cy="390525"/>
          </a:xfrm>
        </xdr:grpSpPr>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19" name="グループ化 13">
            <a:extLst>
              <a:ext uri="{FF2B5EF4-FFF2-40B4-BE49-F238E27FC236}">
                <a16:creationId xmlns:a16="http://schemas.microsoft.com/office/drawing/2014/main" id="{00000000-0008-0000-0700-000077000000}"/>
              </a:ext>
            </a:extLst>
          </xdr:cNvPr>
          <xdr:cNvGrpSpPr>
            <a:grpSpLocks/>
          </xdr:cNvGrpSpPr>
        </xdr:nvGrpSpPr>
        <xdr:grpSpPr bwMode="auto">
          <a:xfrm>
            <a:off x="5200650" y="456066"/>
            <a:ext cx="495300" cy="344034"/>
            <a:chOff x="5638800" y="294141"/>
            <a:chExt cx="495300" cy="344034"/>
          </a:xfrm>
        </xdr:grpSpPr>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13</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47625</xdr:colOff>
      <xdr:row>48</xdr:row>
      <xdr:rowOff>57150</xdr:rowOff>
    </xdr:from>
    <xdr:to>
      <xdr:col>105</xdr:col>
      <xdr:colOff>66675</xdr:colOff>
      <xdr:row>52</xdr:row>
      <xdr:rowOff>47625</xdr:rowOff>
    </xdr:to>
    <xdr:grpSp>
      <xdr:nvGrpSpPr>
        <xdr:cNvPr id="124" name="グループ化 230">
          <a:extLst>
            <a:ext uri="{FF2B5EF4-FFF2-40B4-BE49-F238E27FC236}">
              <a16:creationId xmlns:a16="http://schemas.microsoft.com/office/drawing/2014/main" id="{00000000-0008-0000-0700-00007C000000}"/>
            </a:ext>
          </a:extLst>
        </xdr:cNvPr>
        <xdr:cNvGrpSpPr>
          <a:grpSpLocks/>
        </xdr:cNvGrpSpPr>
      </xdr:nvGrpSpPr>
      <xdr:grpSpPr bwMode="auto">
        <a:xfrm>
          <a:off x="8429625" y="5810250"/>
          <a:ext cx="438150" cy="386715"/>
          <a:chOff x="5200650" y="409575"/>
          <a:chExt cx="495300" cy="390525"/>
        </a:xfrm>
      </xdr:grpSpPr>
      <xdr:grpSp>
        <xdr:nvGrpSpPr>
          <xdr:cNvPr id="125" name="グループ化 12">
            <a:extLst>
              <a:ext uri="{FF2B5EF4-FFF2-40B4-BE49-F238E27FC236}">
                <a16:creationId xmlns:a16="http://schemas.microsoft.com/office/drawing/2014/main" id="{00000000-0008-0000-0700-00007D000000}"/>
              </a:ext>
            </a:extLst>
          </xdr:cNvPr>
          <xdr:cNvGrpSpPr>
            <a:grpSpLocks/>
          </xdr:cNvGrpSpPr>
        </xdr:nvGrpSpPr>
        <xdr:grpSpPr bwMode="auto">
          <a:xfrm>
            <a:off x="5324475" y="409575"/>
            <a:ext cx="247650" cy="390525"/>
            <a:chOff x="6572250" y="323850"/>
            <a:chExt cx="247650" cy="390525"/>
          </a:xfrm>
        </xdr:grpSpPr>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26" name="グループ化 13">
            <a:extLst>
              <a:ext uri="{FF2B5EF4-FFF2-40B4-BE49-F238E27FC236}">
                <a16:creationId xmlns:a16="http://schemas.microsoft.com/office/drawing/2014/main" id="{00000000-0008-0000-0700-00007E000000}"/>
              </a:ext>
            </a:extLst>
          </xdr:cNvPr>
          <xdr:cNvGrpSpPr>
            <a:grpSpLocks/>
          </xdr:cNvGrpSpPr>
        </xdr:nvGrpSpPr>
        <xdr:grpSpPr bwMode="auto">
          <a:xfrm>
            <a:off x="5200650" y="454985"/>
            <a:ext cx="495300" cy="345115"/>
            <a:chOff x="5638800" y="293060"/>
            <a:chExt cx="495300" cy="345115"/>
          </a:xfrm>
        </xdr:grpSpPr>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14</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57150</xdr:colOff>
      <xdr:row>53</xdr:row>
      <xdr:rowOff>47625</xdr:rowOff>
    </xdr:from>
    <xdr:to>
      <xdr:col>51</xdr:col>
      <xdr:colOff>76200</xdr:colOff>
      <xdr:row>57</xdr:row>
      <xdr:rowOff>28575</xdr:rowOff>
    </xdr:to>
    <xdr:grpSp>
      <xdr:nvGrpSpPr>
        <xdr:cNvPr id="131" name="グループ化 237">
          <a:extLst>
            <a:ext uri="{FF2B5EF4-FFF2-40B4-BE49-F238E27FC236}">
              <a16:creationId xmlns:a16="http://schemas.microsoft.com/office/drawing/2014/main" id="{00000000-0008-0000-0700-000083000000}"/>
            </a:ext>
          </a:extLst>
        </xdr:cNvPr>
        <xdr:cNvGrpSpPr>
          <a:grpSpLocks/>
        </xdr:cNvGrpSpPr>
      </xdr:nvGrpSpPr>
      <xdr:grpSpPr bwMode="auto">
        <a:xfrm>
          <a:off x="3912870" y="6296025"/>
          <a:ext cx="438150" cy="377190"/>
          <a:chOff x="5200650" y="409575"/>
          <a:chExt cx="495300" cy="390525"/>
        </a:xfrm>
      </xdr:grpSpPr>
      <xdr:grpSp>
        <xdr:nvGrpSpPr>
          <xdr:cNvPr id="132" name="グループ化 12">
            <a:extLst>
              <a:ext uri="{FF2B5EF4-FFF2-40B4-BE49-F238E27FC236}">
                <a16:creationId xmlns:a16="http://schemas.microsoft.com/office/drawing/2014/main" id="{00000000-0008-0000-0700-000084000000}"/>
              </a:ext>
            </a:extLst>
          </xdr:cNvPr>
          <xdr:cNvGrpSpPr>
            <a:grpSpLocks/>
          </xdr:cNvGrpSpPr>
        </xdr:nvGrpSpPr>
        <xdr:grpSpPr bwMode="auto">
          <a:xfrm>
            <a:off x="5324475" y="409575"/>
            <a:ext cx="247650" cy="390525"/>
            <a:chOff x="6572250" y="323850"/>
            <a:chExt cx="247650" cy="390525"/>
          </a:xfrm>
        </xdr:grpSpPr>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33" name="グループ化 13">
            <a:extLst>
              <a:ext uri="{FF2B5EF4-FFF2-40B4-BE49-F238E27FC236}">
                <a16:creationId xmlns:a16="http://schemas.microsoft.com/office/drawing/2014/main" id="{00000000-0008-0000-0700-000085000000}"/>
              </a:ext>
            </a:extLst>
          </xdr:cNvPr>
          <xdr:cNvGrpSpPr>
            <a:grpSpLocks/>
          </xdr:cNvGrpSpPr>
        </xdr:nvGrpSpPr>
        <xdr:grpSpPr bwMode="auto">
          <a:xfrm>
            <a:off x="5200650" y="456066"/>
            <a:ext cx="495300" cy="344033"/>
            <a:chOff x="5638800" y="294141"/>
            <a:chExt cx="495300" cy="344033"/>
          </a:xfrm>
        </xdr:grpSpPr>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5638800" y="405718"/>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18</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57150</xdr:colOff>
      <xdr:row>58</xdr:row>
      <xdr:rowOff>47625</xdr:rowOff>
    </xdr:from>
    <xdr:to>
      <xdr:col>51</xdr:col>
      <xdr:colOff>76200</xdr:colOff>
      <xdr:row>62</xdr:row>
      <xdr:rowOff>38100</xdr:rowOff>
    </xdr:to>
    <xdr:grpSp>
      <xdr:nvGrpSpPr>
        <xdr:cNvPr id="138" name="グループ化 244">
          <a:extLst>
            <a:ext uri="{FF2B5EF4-FFF2-40B4-BE49-F238E27FC236}">
              <a16:creationId xmlns:a16="http://schemas.microsoft.com/office/drawing/2014/main" id="{00000000-0008-0000-0700-00008A000000}"/>
            </a:ext>
          </a:extLst>
        </xdr:cNvPr>
        <xdr:cNvGrpSpPr>
          <a:grpSpLocks/>
        </xdr:cNvGrpSpPr>
      </xdr:nvGrpSpPr>
      <xdr:grpSpPr bwMode="auto">
        <a:xfrm>
          <a:off x="3912870" y="6791325"/>
          <a:ext cx="438150" cy="386715"/>
          <a:chOff x="5200650" y="409575"/>
          <a:chExt cx="495300" cy="390525"/>
        </a:xfrm>
      </xdr:grpSpPr>
      <xdr:grpSp>
        <xdr:nvGrpSpPr>
          <xdr:cNvPr id="139" name="グループ化 12">
            <a:extLst>
              <a:ext uri="{FF2B5EF4-FFF2-40B4-BE49-F238E27FC236}">
                <a16:creationId xmlns:a16="http://schemas.microsoft.com/office/drawing/2014/main" id="{00000000-0008-0000-0700-00008B000000}"/>
              </a:ext>
            </a:extLst>
          </xdr:cNvPr>
          <xdr:cNvGrpSpPr>
            <a:grpSpLocks/>
          </xdr:cNvGrpSpPr>
        </xdr:nvGrpSpPr>
        <xdr:grpSpPr bwMode="auto">
          <a:xfrm>
            <a:off x="5324475" y="409575"/>
            <a:ext cx="247650" cy="390525"/>
            <a:chOff x="6572250" y="323850"/>
            <a:chExt cx="247650" cy="390525"/>
          </a:xfrm>
        </xdr:grpSpPr>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40" name="グループ化 13">
            <a:extLst>
              <a:ext uri="{FF2B5EF4-FFF2-40B4-BE49-F238E27FC236}">
                <a16:creationId xmlns:a16="http://schemas.microsoft.com/office/drawing/2014/main" id="{00000000-0008-0000-0700-00008C000000}"/>
              </a:ext>
            </a:extLst>
          </xdr:cNvPr>
          <xdr:cNvGrpSpPr>
            <a:grpSpLocks/>
          </xdr:cNvGrpSpPr>
        </xdr:nvGrpSpPr>
        <xdr:grpSpPr bwMode="auto">
          <a:xfrm>
            <a:off x="5200650" y="454985"/>
            <a:ext cx="495300" cy="345114"/>
            <a:chOff x="5638800" y="293060"/>
            <a:chExt cx="495300" cy="345114"/>
          </a:xfrm>
        </xdr:grpSpPr>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5638800" y="411125"/>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35</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38100</xdr:colOff>
      <xdr:row>58</xdr:row>
      <xdr:rowOff>47625</xdr:rowOff>
    </xdr:from>
    <xdr:to>
      <xdr:col>105</xdr:col>
      <xdr:colOff>57150</xdr:colOff>
      <xdr:row>62</xdr:row>
      <xdr:rowOff>38100</xdr:rowOff>
    </xdr:to>
    <xdr:grpSp>
      <xdr:nvGrpSpPr>
        <xdr:cNvPr id="145" name="グループ化 251">
          <a:extLst>
            <a:ext uri="{FF2B5EF4-FFF2-40B4-BE49-F238E27FC236}">
              <a16:creationId xmlns:a16="http://schemas.microsoft.com/office/drawing/2014/main" id="{00000000-0008-0000-0700-000091000000}"/>
            </a:ext>
          </a:extLst>
        </xdr:cNvPr>
        <xdr:cNvGrpSpPr>
          <a:grpSpLocks/>
        </xdr:cNvGrpSpPr>
      </xdr:nvGrpSpPr>
      <xdr:grpSpPr bwMode="auto">
        <a:xfrm>
          <a:off x="8420100" y="6791325"/>
          <a:ext cx="438150" cy="386715"/>
          <a:chOff x="5200650" y="409575"/>
          <a:chExt cx="495300" cy="390525"/>
        </a:xfrm>
      </xdr:grpSpPr>
      <xdr:grpSp>
        <xdr:nvGrpSpPr>
          <xdr:cNvPr id="146" name="グループ化 12">
            <a:extLst>
              <a:ext uri="{FF2B5EF4-FFF2-40B4-BE49-F238E27FC236}">
                <a16:creationId xmlns:a16="http://schemas.microsoft.com/office/drawing/2014/main" id="{00000000-0008-0000-0700-000092000000}"/>
              </a:ext>
            </a:extLst>
          </xdr:cNvPr>
          <xdr:cNvGrpSpPr>
            <a:grpSpLocks/>
          </xdr:cNvGrpSpPr>
        </xdr:nvGrpSpPr>
        <xdr:grpSpPr bwMode="auto">
          <a:xfrm>
            <a:off x="5324475" y="409575"/>
            <a:ext cx="247650" cy="390525"/>
            <a:chOff x="6572250" y="323850"/>
            <a:chExt cx="247650" cy="390525"/>
          </a:xfrm>
        </xdr:grpSpPr>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47" name="グループ化 13">
            <a:extLst>
              <a:ext uri="{FF2B5EF4-FFF2-40B4-BE49-F238E27FC236}">
                <a16:creationId xmlns:a16="http://schemas.microsoft.com/office/drawing/2014/main" id="{00000000-0008-0000-0700-000093000000}"/>
              </a:ext>
            </a:extLst>
          </xdr:cNvPr>
          <xdr:cNvGrpSpPr>
            <a:grpSpLocks/>
          </xdr:cNvGrpSpPr>
        </xdr:nvGrpSpPr>
        <xdr:grpSpPr bwMode="auto">
          <a:xfrm>
            <a:off x="5200650" y="454985"/>
            <a:ext cx="495300" cy="345115"/>
            <a:chOff x="5638800" y="293060"/>
            <a:chExt cx="495300" cy="345115"/>
          </a:xfrm>
        </xdr:grpSpPr>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36</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47625</xdr:colOff>
      <xdr:row>53</xdr:row>
      <xdr:rowOff>70038</xdr:rowOff>
    </xdr:from>
    <xdr:to>
      <xdr:col>105</xdr:col>
      <xdr:colOff>66675</xdr:colOff>
      <xdr:row>57</xdr:row>
      <xdr:rowOff>50987</xdr:rowOff>
    </xdr:to>
    <xdr:grpSp>
      <xdr:nvGrpSpPr>
        <xdr:cNvPr id="159" name="グループ化 265">
          <a:extLst>
            <a:ext uri="{FF2B5EF4-FFF2-40B4-BE49-F238E27FC236}">
              <a16:creationId xmlns:a16="http://schemas.microsoft.com/office/drawing/2014/main" id="{00000000-0008-0000-0700-00009F000000}"/>
            </a:ext>
          </a:extLst>
        </xdr:cNvPr>
        <xdr:cNvGrpSpPr>
          <a:grpSpLocks/>
        </xdr:cNvGrpSpPr>
      </xdr:nvGrpSpPr>
      <xdr:grpSpPr bwMode="auto">
        <a:xfrm>
          <a:off x="8429625" y="6318438"/>
          <a:ext cx="438150" cy="377189"/>
          <a:chOff x="5200650" y="409575"/>
          <a:chExt cx="495300" cy="390525"/>
        </a:xfrm>
      </xdr:grpSpPr>
      <xdr:grpSp>
        <xdr:nvGrpSpPr>
          <xdr:cNvPr id="160" name="グループ化 12">
            <a:extLst>
              <a:ext uri="{FF2B5EF4-FFF2-40B4-BE49-F238E27FC236}">
                <a16:creationId xmlns:a16="http://schemas.microsoft.com/office/drawing/2014/main" id="{00000000-0008-0000-0700-0000A0000000}"/>
              </a:ext>
            </a:extLst>
          </xdr:cNvPr>
          <xdr:cNvGrpSpPr>
            <a:grpSpLocks/>
          </xdr:cNvGrpSpPr>
        </xdr:nvGrpSpPr>
        <xdr:grpSpPr bwMode="auto">
          <a:xfrm>
            <a:off x="5324475" y="409575"/>
            <a:ext cx="247650" cy="390525"/>
            <a:chOff x="6572250" y="323850"/>
            <a:chExt cx="247650" cy="390525"/>
          </a:xfrm>
        </xdr:grpSpPr>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61" name="グループ化 13">
            <a:extLst>
              <a:ext uri="{FF2B5EF4-FFF2-40B4-BE49-F238E27FC236}">
                <a16:creationId xmlns:a16="http://schemas.microsoft.com/office/drawing/2014/main" id="{00000000-0008-0000-0700-0000A1000000}"/>
              </a:ext>
            </a:extLst>
          </xdr:cNvPr>
          <xdr:cNvGrpSpPr>
            <a:grpSpLocks/>
          </xdr:cNvGrpSpPr>
        </xdr:nvGrpSpPr>
        <xdr:grpSpPr bwMode="auto">
          <a:xfrm>
            <a:off x="5200650" y="456066"/>
            <a:ext cx="495300" cy="344034"/>
            <a:chOff x="5638800" y="294141"/>
            <a:chExt cx="495300" cy="344034"/>
          </a:xfrm>
        </xdr:grpSpPr>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19</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15</xdr:col>
      <xdr:colOff>60512</xdr:colOff>
      <xdr:row>1</xdr:row>
      <xdr:rowOff>306481</xdr:rowOff>
    </xdr:from>
    <xdr:to>
      <xdr:col>18</xdr:col>
      <xdr:colOff>89087</xdr:colOff>
      <xdr:row>3</xdr:row>
      <xdr:rowOff>135031</xdr:rowOff>
    </xdr:to>
    <xdr:sp macro="" textlink="">
      <xdr:nvSpPr>
        <xdr:cNvPr id="180" name="Oval 242">
          <a:extLst>
            <a:ext uri="{FF2B5EF4-FFF2-40B4-BE49-F238E27FC236}">
              <a16:creationId xmlns:a16="http://schemas.microsoft.com/office/drawing/2014/main" id="{00000000-0008-0000-0700-0000B4000000}"/>
            </a:ext>
          </a:extLst>
        </xdr:cNvPr>
        <xdr:cNvSpPr>
          <a:spLocks noChangeArrowheads="1"/>
        </xdr:cNvSpPr>
      </xdr:nvSpPr>
      <xdr:spPr bwMode="auto">
        <a:xfrm>
          <a:off x="1489262" y="420781"/>
          <a:ext cx="314325" cy="323850"/>
        </a:xfrm>
        <a:prstGeom prst="ellipse">
          <a:avLst/>
        </a:prstGeom>
        <a:solidFill>
          <a:srgbClr val="FFFF00"/>
        </a:solidFill>
        <a:ln w="12700" algn="ctr">
          <a:solidFill>
            <a:srgbClr val="008000"/>
          </a:solidFill>
          <a:round/>
          <a:headEnd/>
          <a:tailEnd/>
        </a:ln>
        <a:effectLst>
          <a:outerShdw dist="35921" dir="2700000" algn="ctr" rotWithShape="0">
            <a:srgbClr val="000000"/>
          </a:outerShdw>
        </a:effectLst>
      </xdr:spPr>
      <xdr:txBody>
        <a:bodyPr vertOverflow="clip" wrap="square" lIns="36576" tIns="22860" rIns="36576" bIns="0" anchor="t" upright="1"/>
        <a:lstStyle/>
        <a:p>
          <a:pPr algn="ctr" rtl="0">
            <a:defRPr sz="1000"/>
          </a:pPr>
          <a:r>
            <a:rPr lang="ja-JP" altLang="en-US" sz="1400" b="1" i="0" u="none" strike="noStrike" baseline="0">
              <a:solidFill>
                <a:srgbClr val="000000"/>
              </a:solidFill>
              <a:latin typeface="ＭＳ Ｐゴシック"/>
              <a:ea typeface="ＭＳ Ｐゴシック"/>
            </a:rPr>
            <a:t>１</a:t>
          </a:r>
        </a:p>
      </xdr:txBody>
    </xdr:sp>
    <xdr:clientData/>
  </xdr:twoCellAnchor>
</xdr:wsDr>
</file>

<file path=xl/externalLinks/_rels/externalLink1.xml.rels><?xml version="1.0" encoding="UTF-8" standalone="yes"?><Relationships xmlns="http://schemas.openxmlformats.org/package/2006/relationships"><Relationship Id="rId1" Target="/&#12304;&#31192;&#12305;PJ&#36039;&#26009;/PJ42&#36969;&#29992;&#24500;&#21454;OCR/(&#31192;&#65289;_&#36969;&#29992;&#24500;&#21454;OCR&#12471;&#12473;&#12486;&#12512;&#12501;&#12455;&#12540;&#12474;&#65299;/01%20(&#23448;&#20844;&#12472;)&#20844;&#38283;/90_&#20445;&#23432;/1007_&#24180;&#24230;&#26356;&#26032;&#30003;&#21578;&#26360;&#35336;&#31639;&#25903;&#25588;&#12484;&#12540;&#12523;/&#35336;&#31639;&#25903;&#25588;&#12484;&#12540;&#12523;&#65288;&#12456;&#12463;&#12475;&#12523;&#12501;&#12449;&#12452;&#12523;&#65289;/work/&#20462;&#27491;&#20013;/&#24180;&#24230;&#26356;&#26032;&#30003;&#21578;&#26360;&#35336;&#31639;&#25903;&#25588;&#12484;&#12540;&#12523;&#65288;&#32153;&#32154;&#20107;&#26989;&#29992;&#65289;_shinkokukeisan_tool_keizoku_b_20200312.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方法・注意事項（必ずお読みください。）"/>
      <sheetName val="算定基礎賃金集計表"/>
      <sheetName val="申告書記入イメージ"/>
      <sheetName val="(参考)e-Govイメージ"/>
      <sheetName val="保険料計算シート（非表示）"/>
      <sheetName val="保険料計算シート（非表示）_ORIGINAL"/>
      <sheetName val="設定シート（非表示）"/>
      <sheetName val="算定基礎賃img(非表示)"/>
      <sheetName val="申告書img(非表示)"/>
    </sheetNames>
    <sheetDataSet>
      <sheetData sheetId="0"/>
      <sheetData sheetId="1"/>
      <sheetData sheetId="2">
        <row r="110">
          <cell r="DE110">
            <v>1</v>
          </cell>
        </row>
      </sheetData>
      <sheetData sheetId="3"/>
      <sheetData sheetId="4"/>
      <sheetData sheetId="5"/>
      <sheetData sheetId="6">
        <row r="13">
          <cell r="E13">
            <v>9</v>
          </cell>
          <cell r="F13">
            <v>9</v>
          </cell>
        </row>
        <row r="14">
          <cell r="E14">
            <v>11</v>
          </cell>
          <cell r="F14">
            <v>11</v>
          </cell>
        </row>
        <row r="15">
          <cell r="E15">
            <v>12</v>
          </cell>
          <cell r="F15">
            <v>12</v>
          </cell>
        </row>
      </sheetData>
      <sheetData sheetId="7"/>
      <sheetData sheetId="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19050" cap="flat" cmpd="sng" algn="ctr">
          <a:solidFill>
            <a:srgbClr val="9933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noFill/>
        <a:ln w="19050" cap="flat" cmpd="sng" algn="ctr">
          <a:solidFill>
            <a:srgbClr val="9933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vmlDrawing2.vml" Type="http://schemas.openxmlformats.org/officeDocument/2006/relationships/vmlDrawing"/><Relationship Id="rId3" Target="../comments1.xml" Type="http://schemas.openxmlformats.org/officeDocument/2006/relationships/comment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15"/>
  </sheetPr>
  <dimension ref="A1:N401"/>
  <sheetViews>
    <sheetView showGridLines="0" tabSelected="1" topLeftCell="B1" zoomScaleNormal="100" zoomScaleSheetLayoutView="100" workbookViewId="0">
      <selection activeCell="B1" sqref="B1:L2"/>
    </sheetView>
  </sheetViews>
  <sheetFormatPr defaultColWidth="0" defaultRowHeight="0" customHeight="1" zeroHeight="1"/>
  <cols>
    <col min="1" max="1" width="1.44140625" style="110" hidden="1" customWidth="1"/>
    <col min="2" max="2" width="3.77734375" style="110" customWidth="1"/>
    <col min="3" max="3" width="2.88671875" style="110" customWidth="1"/>
    <col min="4" max="4" width="2" style="110" customWidth="1"/>
    <col min="5" max="5" width="3" style="110" customWidth="1"/>
    <col min="6" max="6" width="5" style="110" customWidth="1"/>
    <col min="7" max="7" width="15" style="110" customWidth="1"/>
    <col min="8" max="9" width="20" style="110" customWidth="1"/>
    <col min="10" max="10" width="15" style="110" customWidth="1"/>
    <col min="11" max="11" width="6.77734375" style="110" customWidth="1"/>
    <col min="12" max="12" width="3.77734375" style="110" customWidth="1"/>
    <col min="13" max="13" width="1.6640625" style="110" hidden="1" customWidth="1"/>
    <col min="14" max="14" width="0" style="110" hidden="1" customWidth="1"/>
    <col min="15" max="16384" width="12.6640625" style="110" hidden="1"/>
  </cols>
  <sheetData>
    <row r="1" spans="2:13" ht="15" customHeight="1">
      <c r="B1" s="776" t="s">
        <v>509</v>
      </c>
      <c r="C1" s="776"/>
      <c r="D1" s="776"/>
      <c r="E1" s="776"/>
      <c r="F1" s="776"/>
      <c r="G1" s="776"/>
      <c r="H1" s="776"/>
      <c r="I1" s="776"/>
      <c r="J1" s="776"/>
      <c r="K1" s="776"/>
      <c r="L1" s="776"/>
    </row>
    <row r="2" spans="2:13" ht="15" customHeight="1">
      <c r="B2" s="776"/>
      <c r="C2" s="776"/>
      <c r="D2" s="776"/>
      <c r="E2" s="776"/>
      <c r="F2" s="776"/>
      <c r="G2" s="776"/>
      <c r="H2" s="776"/>
      <c r="I2" s="776"/>
      <c r="J2" s="776"/>
      <c r="K2" s="776"/>
      <c r="L2" s="776"/>
    </row>
    <row r="3" spans="2:13" ht="15" customHeight="1">
      <c r="B3" s="111"/>
      <c r="C3" s="111"/>
      <c r="D3" s="112"/>
      <c r="H3" s="113"/>
      <c r="I3" s="113"/>
      <c r="J3" s="113"/>
      <c r="K3" s="113"/>
      <c r="L3" s="113"/>
      <c r="M3" s="113"/>
    </row>
    <row r="4" spans="2:13" ht="15" customHeight="1">
      <c r="B4" s="738" t="s">
        <v>5</v>
      </c>
      <c r="F4" s="113"/>
      <c r="G4" s="113"/>
      <c r="H4" s="113"/>
      <c r="I4" s="113"/>
      <c r="J4" s="113"/>
      <c r="K4" s="113"/>
      <c r="L4" s="113"/>
      <c r="M4" s="113"/>
    </row>
    <row r="5" spans="2:13" ht="15" customHeight="1">
      <c r="C5" s="113" t="s">
        <v>197</v>
      </c>
      <c r="F5" s="113"/>
      <c r="G5" s="113"/>
      <c r="H5" s="113"/>
      <c r="I5" s="113"/>
      <c r="J5" s="113"/>
      <c r="K5" s="113"/>
      <c r="L5" s="113"/>
      <c r="M5" s="113"/>
    </row>
    <row r="6" spans="2:13" ht="15" customHeight="1">
      <c r="C6" s="113" t="s">
        <v>610</v>
      </c>
      <c r="F6" s="113"/>
      <c r="G6" s="113"/>
      <c r="H6" s="113"/>
      <c r="I6" s="113"/>
      <c r="J6" s="113"/>
      <c r="K6" s="113"/>
      <c r="L6" s="113"/>
      <c r="M6" s="113"/>
    </row>
    <row r="7" spans="2:13" ht="15" customHeight="1">
      <c r="C7" s="113" t="s">
        <v>322</v>
      </c>
      <c r="F7" s="113"/>
      <c r="G7" s="113"/>
      <c r="H7" s="113"/>
      <c r="I7" s="113"/>
      <c r="J7" s="113"/>
      <c r="K7" s="113"/>
      <c r="L7" s="113"/>
      <c r="M7" s="113"/>
    </row>
    <row r="8" spans="2:13" ht="15" customHeight="1">
      <c r="C8" s="112"/>
      <c r="D8" s="113"/>
      <c r="F8" s="113"/>
      <c r="G8" s="113"/>
      <c r="H8" s="113"/>
      <c r="I8" s="113"/>
      <c r="J8" s="113"/>
      <c r="K8" s="113"/>
      <c r="L8" s="113"/>
      <c r="M8" s="113"/>
    </row>
    <row r="9" spans="2:13" ht="15" customHeight="1">
      <c r="B9" s="738" t="s">
        <v>152</v>
      </c>
      <c r="C9" s="112"/>
      <c r="D9" s="113"/>
      <c r="F9" s="113"/>
      <c r="G9" s="113"/>
      <c r="H9" s="113"/>
      <c r="I9" s="113"/>
      <c r="J9" s="113"/>
      <c r="K9" s="113"/>
      <c r="L9" s="113"/>
      <c r="M9" s="113"/>
    </row>
    <row r="10" spans="2:13" ht="15" customHeight="1">
      <c r="C10" s="112" t="s">
        <v>153</v>
      </c>
      <c r="D10" s="113"/>
      <c r="F10" s="113"/>
      <c r="G10" s="113"/>
      <c r="H10" s="113"/>
      <c r="I10" s="113"/>
      <c r="J10" s="113"/>
      <c r="K10" s="113"/>
      <c r="L10" s="113"/>
      <c r="M10" s="113"/>
    </row>
    <row r="11" spans="2:13" ht="15" customHeight="1" thickBot="1">
      <c r="C11" s="112"/>
      <c r="D11" s="113"/>
      <c r="F11" s="113"/>
      <c r="G11" s="113"/>
      <c r="H11" s="113"/>
      <c r="I11" s="113"/>
      <c r="J11" s="113"/>
      <c r="K11" s="113"/>
      <c r="L11" s="113"/>
      <c r="M11" s="113"/>
    </row>
    <row r="12" spans="2:13" ht="15" customHeight="1">
      <c r="C12" s="114"/>
      <c r="D12" s="115"/>
      <c r="E12" s="116"/>
      <c r="F12" s="115"/>
      <c r="G12" s="115"/>
      <c r="H12" s="115"/>
      <c r="I12" s="115"/>
      <c r="J12" s="115"/>
      <c r="K12" s="117"/>
      <c r="L12" s="113"/>
      <c r="M12" s="113"/>
    </row>
    <row r="13" spans="2:13" ht="15" customHeight="1">
      <c r="C13" s="118"/>
      <c r="D13" s="119" t="s">
        <v>508</v>
      </c>
      <c r="E13" s="120"/>
      <c r="F13" s="119"/>
      <c r="G13" s="119"/>
      <c r="H13" s="119"/>
      <c r="I13" s="119"/>
      <c r="J13" s="119"/>
      <c r="K13" s="121"/>
      <c r="L13" s="113"/>
      <c r="M13" s="113"/>
    </row>
    <row r="14" spans="2:13" ht="15" customHeight="1">
      <c r="C14" s="118"/>
      <c r="D14" s="205" t="s">
        <v>198</v>
      </c>
      <c r="F14" s="119"/>
      <c r="G14" s="119"/>
      <c r="H14" s="119"/>
      <c r="I14" s="119"/>
      <c r="J14" s="119"/>
      <c r="K14" s="121"/>
      <c r="L14" s="113"/>
      <c r="M14" s="113"/>
    </row>
    <row r="15" spans="2:13" ht="15" customHeight="1">
      <c r="C15" s="118"/>
      <c r="D15" s="204"/>
      <c r="F15" s="119"/>
      <c r="G15" s="119"/>
      <c r="H15" s="119"/>
      <c r="I15" s="119"/>
      <c r="J15" s="119"/>
      <c r="K15" s="121"/>
      <c r="L15" s="113"/>
      <c r="M15" s="113"/>
    </row>
    <row r="16" spans="2:13" ht="15" customHeight="1">
      <c r="C16" s="118"/>
      <c r="D16" s="119" t="s">
        <v>199</v>
      </c>
      <c r="E16" s="119"/>
      <c r="F16" s="119"/>
      <c r="G16" s="119"/>
      <c r="H16" s="119"/>
      <c r="I16" s="119"/>
      <c r="J16" s="119"/>
      <c r="K16" s="121"/>
      <c r="L16" s="113"/>
      <c r="M16" s="113"/>
    </row>
    <row r="17" spans="2:13" ht="15" customHeight="1" thickBot="1">
      <c r="C17" s="122"/>
      <c r="D17" s="123"/>
      <c r="E17" s="124"/>
      <c r="F17" s="124"/>
      <c r="G17" s="124"/>
      <c r="H17" s="124"/>
      <c r="I17" s="124"/>
      <c r="J17" s="124"/>
      <c r="K17" s="125"/>
      <c r="L17" s="113"/>
      <c r="M17" s="113"/>
    </row>
    <row r="18" spans="2:13" ht="15" customHeight="1">
      <c r="C18" s="112"/>
      <c r="D18" s="113"/>
      <c r="F18" s="113"/>
      <c r="G18" s="113"/>
      <c r="H18" s="113"/>
      <c r="I18" s="113"/>
      <c r="J18" s="113"/>
      <c r="K18" s="113"/>
      <c r="L18" s="113"/>
      <c r="M18" s="113"/>
    </row>
    <row r="19" spans="2:13" ht="15" customHeight="1">
      <c r="B19" s="738" t="s">
        <v>305</v>
      </c>
      <c r="F19" s="113"/>
      <c r="G19" s="113"/>
      <c r="H19" s="113"/>
      <c r="I19" s="113"/>
      <c r="J19" s="113"/>
      <c r="K19" s="113"/>
      <c r="L19" s="113"/>
      <c r="M19" s="113"/>
    </row>
    <row r="20" spans="2:13" ht="15" customHeight="1">
      <c r="C20" s="113" t="s">
        <v>200</v>
      </c>
      <c r="F20" s="113"/>
      <c r="G20" s="113"/>
      <c r="H20" s="113"/>
      <c r="I20" s="113"/>
      <c r="J20" s="113"/>
      <c r="K20" s="113"/>
      <c r="L20" s="113"/>
      <c r="M20" s="113"/>
    </row>
    <row r="21" spans="2:13" ht="15" customHeight="1" thickBot="1">
      <c r="D21" s="113"/>
      <c r="F21" s="113"/>
      <c r="G21" s="113"/>
      <c r="H21" s="113"/>
      <c r="I21" s="113"/>
      <c r="J21" s="113"/>
      <c r="K21" s="113"/>
      <c r="L21" s="113"/>
      <c r="M21" s="113"/>
    </row>
    <row r="22" spans="2:13" ht="15" customHeight="1">
      <c r="C22" s="126"/>
      <c r="D22" s="127"/>
      <c r="E22" s="128"/>
      <c r="F22" s="127"/>
      <c r="G22" s="127"/>
      <c r="H22" s="127"/>
      <c r="I22" s="127"/>
      <c r="J22" s="127"/>
      <c r="K22" s="129"/>
      <c r="L22" s="113"/>
      <c r="M22" s="113"/>
    </row>
    <row r="23" spans="2:13" ht="15" customHeight="1">
      <c r="C23" s="130"/>
      <c r="D23" s="119" t="s">
        <v>323</v>
      </c>
      <c r="E23" s="119"/>
      <c r="F23" s="119"/>
      <c r="G23" s="119"/>
      <c r="H23" s="119"/>
      <c r="I23" s="119"/>
      <c r="J23" s="119"/>
      <c r="K23" s="131"/>
      <c r="L23" s="113"/>
    </row>
    <row r="24" spans="2:13" ht="15" customHeight="1">
      <c r="C24" s="130"/>
      <c r="D24" s="119"/>
      <c r="E24" s="119"/>
      <c r="F24" s="119"/>
      <c r="G24" s="119"/>
      <c r="H24" s="119"/>
      <c r="I24" s="119"/>
      <c r="J24" s="119"/>
      <c r="K24" s="131"/>
      <c r="L24" s="113"/>
    </row>
    <row r="25" spans="2:13" ht="15" customHeight="1">
      <c r="C25" s="130"/>
      <c r="D25" s="119" t="s">
        <v>306</v>
      </c>
      <c r="E25" s="119"/>
      <c r="F25" s="119"/>
      <c r="G25" s="119"/>
      <c r="H25" s="119"/>
      <c r="I25" s="119"/>
      <c r="J25" s="119"/>
      <c r="K25" s="131"/>
      <c r="L25" s="113"/>
    </row>
    <row r="26" spans="2:13" ht="15" customHeight="1">
      <c r="C26" s="130"/>
      <c r="D26" s="119"/>
      <c r="E26" s="119"/>
      <c r="F26" s="119"/>
      <c r="G26" s="119"/>
      <c r="H26" s="119"/>
      <c r="I26" s="119"/>
      <c r="J26" s="119"/>
      <c r="K26" s="131"/>
      <c r="L26" s="113"/>
    </row>
    <row r="27" spans="2:13" ht="15" customHeight="1">
      <c r="C27" s="130"/>
      <c r="D27" s="119" t="s">
        <v>307</v>
      </c>
      <c r="E27" s="119"/>
      <c r="F27" s="119"/>
      <c r="G27" s="119"/>
      <c r="H27" s="119"/>
      <c r="I27" s="119"/>
      <c r="J27" s="119"/>
      <c r="K27" s="131"/>
      <c r="L27" s="113"/>
    </row>
    <row r="28" spans="2:13" s="740" customFormat="1" ht="15" customHeight="1">
      <c r="C28" s="741"/>
      <c r="D28" s="742"/>
      <c r="E28" s="742"/>
      <c r="F28" s="742"/>
      <c r="G28" s="742"/>
      <c r="H28" s="742"/>
      <c r="I28" s="742"/>
      <c r="J28" s="742"/>
      <c r="K28" s="743"/>
      <c r="L28" s="742"/>
    </row>
    <row r="29" spans="2:13" s="740" customFormat="1" ht="15" customHeight="1">
      <c r="C29" s="741"/>
      <c r="D29" s="742" t="s">
        <v>611</v>
      </c>
      <c r="E29" s="742"/>
      <c r="F29" s="742"/>
      <c r="G29" s="742"/>
      <c r="H29" s="742"/>
      <c r="I29" s="742"/>
      <c r="J29" s="742"/>
      <c r="K29" s="743"/>
      <c r="L29" s="742"/>
    </row>
    <row r="30" spans="2:13" ht="15" customHeight="1">
      <c r="C30" s="130"/>
      <c r="D30" s="119"/>
      <c r="E30" s="119"/>
      <c r="F30" s="119"/>
      <c r="G30" s="119"/>
      <c r="H30" s="119"/>
      <c r="I30" s="119"/>
      <c r="J30" s="119"/>
      <c r="K30" s="131"/>
      <c r="L30" s="113"/>
    </row>
    <row r="31" spans="2:13" ht="15" customHeight="1">
      <c r="C31" s="130"/>
      <c r="D31" s="119" t="s">
        <v>612</v>
      </c>
      <c r="E31" s="119"/>
      <c r="F31" s="119"/>
      <c r="G31" s="119"/>
      <c r="H31" s="119"/>
      <c r="I31" s="119"/>
      <c r="J31" s="119"/>
      <c r="K31" s="131"/>
      <c r="L31" s="113"/>
    </row>
    <row r="32" spans="2:13" ht="15" customHeight="1">
      <c r="C32" s="130"/>
      <c r="D32" s="119"/>
      <c r="E32" s="119"/>
      <c r="F32" s="119"/>
      <c r="G32" s="119"/>
      <c r="H32" s="119"/>
      <c r="I32" s="119"/>
      <c r="J32" s="119"/>
      <c r="K32" s="131"/>
      <c r="L32" s="113"/>
    </row>
    <row r="33" spans="2:13" ht="15" customHeight="1">
      <c r="C33" s="130"/>
      <c r="D33" s="119" t="s">
        <v>639</v>
      </c>
      <c r="E33" s="119"/>
      <c r="F33" s="119"/>
      <c r="G33" s="119"/>
      <c r="H33" s="119"/>
      <c r="I33" s="119"/>
      <c r="J33" s="119"/>
      <c r="K33" s="131"/>
      <c r="L33" s="113"/>
    </row>
    <row r="34" spans="2:13" ht="15" customHeight="1">
      <c r="C34" s="130"/>
      <c r="D34" s="119"/>
      <c r="E34" s="119"/>
      <c r="F34" s="119"/>
      <c r="G34" s="119"/>
      <c r="H34" s="119"/>
      <c r="I34" s="119"/>
      <c r="J34" s="119"/>
      <c r="K34" s="131"/>
      <c r="L34" s="113"/>
    </row>
    <row r="35" spans="2:13" ht="15" customHeight="1">
      <c r="C35" s="130"/>
      <c r="D35" s="119" t="s">
        <v>640</v>
      </c>
      <c r="E35" s="119"/>
      <c r="F35" s="119"/>
      <c r="G35" s="119"/>
      <c r="H35" s="119"/>
      <c r="I35" s="119"/>
      <c r="J35" s="119"/>
      <c r="K35" s="131"/>
      <c r="L35" s="113"/>
    </row>
    <row r="36" spans="2:13" ht="15" customHeight="1" thickBot="1">
      <c r="C36" s="132"/>
      <c r="D36" s="133"/>
      <c r="E36" s="134"/>
      <c r="F36" s="134"/>
      <c r="G36" s="134"/>
      <c r="H36" s="134"/>
      <c r="I36" s="134"/>
      <c r="J36" s="134"/>
      <c r="K36" s="135"/>
      <c r="L36" s="113"/>
      <c r="M36" s="113"/>
    </row>
    <row r="37" spans="2:13" ht="15" customHeight="1">
      <c r="C37" s="120"/>
      <c r="D37" s="112"/>
      <c r="E37" s="119"/>
      <c r="F37" s="119"/>
      <c r="G37" s="119"/>
      <c r="H37" s="119"/>
      <c r="I37" s="119"/>
      <c r="J37" s="119"/>
      <c r="K37" s="119"/>
      <c r="L37" s="113"/>
      <c r="M37" s="113"/>
    </row>
    <row r="38" spans="2:13" ht="15" customHeight="1">
      <c r="B38" s="738" t="s">
        <v>147</v>
      </c>
      <c r="F38" s="113"/>
      <c r="G38" s="113"/>
      <c r="H38" s="113"/>
      <c r="I38" s="113"/>
      <c r="J38" s="113"/>
      <c r="K38" s="113"/>
      <c r="L38" s="113"/>
      <c r="M38" s="113"/>
    </row>
    <row r="39" spans="2:13" ht="15" customHeight="1">
      <c r="C39" s="136" t="s">
        <v>308</v>
      </c>
      <c r="F39" s="113"/>
      <c r="G39" s="113"/>
      <c r="H39" s="113"/>
      <c r="I39" s="113"/>
      <c r="J39" s="113"/>
      <c r="K39" s="113"/>
      <c r="L39" s="113"/>
      <c r="M39" s="113"/>
    </row>
    <row r="40" spans="2:13" ht="15" customHeight="1">
      <c r="C40" s="206" t="s">
        <v>505</v>
      </c>
      <c r="D40" s="113"/>
      <c r="F40" s="113"/>
      <c r="G40" s="113"/>
      <c r="H40" s="113"/>
      <c r="I40" s="113"/>
      <c r="J40" s="113"/>
      <c r="K40" s="113"/>
      <c r="L40" s="113"/>
      <c r="M40" s="113"/>
    </row>
    <row r="41" spans="2:13" ht="15" customHeight="1">
      <c r="B41" s="136"/>
      <c r="C41" s="110" t="s">
        <v>167</v>
      </c>
      <c r="F41" s="113"/>
      <c r="G41" s="113"/>
      <c r="H41" s="113"/>
      <c r="I41" s="113"/>
      <c r="J41" s="113"/>
      <c r="K41" s="113"/>
      <c r="L41" s="113"/>
      <c r="M41" s="113"/>
    </row>
    <row r="42" spans="2:13" ht="15" customHeight="1">
      <c r="B42" s="136"/>
      <c r="C42" s="740" t="s">
        <v>613</v>
      </c>
      <c r="F42" s="113"/>
      <c r="G42" s="113"/>
      <c r="H42" s="113"/>
      <c r="I42" s="113"/>
      <c r="J42" s="113"/>
      <c r="K42" s="113"/>
      <c r="L42" s="113"/>
      <c r="M42" s="113"/>
    </row>
    <row r="43" spans="2:13" ht="15" customHeight="1" thickBot="1">
      <c r="C43" s="136"/>
      <c r="F43" s="113"/>
      <c r="G43" s="113"/>
      <c r="H43" s="113"/>
      <c r="I43" s="113"/>
      <c r="J43" s="113"/>
      <c r="K43" s="113"/>
      <c r="L43" s="113"/>
      <c r="M43" s="113"/>
    </row>
    <row r="44" spans="2:13" ht="15" customHeight="1">
      <c r="C44" s="137"/>
      <c r="D44" s="138"/>
      <c r="E44" s="138"/>
      <c r="F44" s="139"/>
      <c r="G44" s="139"/>
      <c r="H44" s="139"/>
      <c r="I44" s="139"/>
      <c r="J44" s="139"/>
      <c r="K44" s="140"/>
      <c r="L44" s="113"/>
      <c r="M44" s="113"/>
    </row>
    <row r="45" spans="2:13" ht="15" customHeight="1">
      <c r="C45" s="141"/>
      <c r="D45" s="740" t="s">
        <v>614</v>
      </c>
      <c r="E45" s="740"/>
      <c r="F45" s="120"/>
      <c r="G45" s="120"/>
      <c r="H45" s="120"/>
      <c r="I45" s="120"/>
      <c r="J45" s="120"/>
      <c r="K45" s="142"/>
    </row>
    <row r="46" spans="2:13" ht="15" customHeight="1">
      <c r="C46" s="141"/>
      <c r="D46" s="740"/>
      <c r="E46" s="744" t="s">
        <v>615</v>
      </c>
      <c r="F46" s="120"/>
      <c r="G46" s="120"/>
      <c r="H46" s="120"/>
      <c r="I46" s="120"/>
      <c r="J46" s="120"/>
      <c r="K46" s="142"/>
    </row>
    <row r="47" spans="2:13" ht="15" customHeight="1">
      <c r="C47" s="141"/>
      <c r="D47" s="120"/>
      <c r="E47" s="120"/>
      <c r="F47" s="120"/>
      <c r="G47" s="120"/>
      <c r="H47" s="120"/>
      <c r="I47" s="120"/>
      <c r="J47" s="120"/>
      <c r="K47" s="142"/>
    </row>
    <row r="48" spans="2:13" ht="15" customHeight="1">
      <c r="C48" s="141"/>
      <c r="D48" s="120" t="s">
        <v>324</v>
      </c>
      <c r="E48" s="120"/>
      <c r="F48" s="120"/>
      <c r="G48" s="120"/>
      <c r="H48" s="120"/>
      <c r="I48" s="120"/>
      <c r="J48" s="120"/>
      <c r="K48" s="142"/>
    </row>
    <row r="49" spans="2:13" ht="15" customHeight="1">
      <c r="C49" s="141"/>
      <c r="D49" s="120"/>
      <c r="E49" s="120" t="s">
        <v>204</v>
      </c>
      <c r="F49" s="120"/>
      <c r="G49" s="120"/>
      <c r="H49" s="120"/>
      <c r="I49" s="120"/>
      <c r="J49" s="120"/>
      <c r="K49" s="142"/>
    </row>
    <row r="50" spans="2:13" ht="15" customHeight="1">
      <c r="C50" s="141"/>
      <c r="D50" s="120"/>
      <c r="E50" s="120" t="s">
        <v>325</v>
      </c>
      <c r="F50" s="120"/>
      <c r="G50" s="120"/>
      <c r="H50" s="120"/>
      <c r="I50" s="120"/>
      <c r="J50" s="120"/>
      <c r="K50" s="142"/>
    </row>
    <row r="51" spans="2:13" ht="15" customHeight="1">
      <c r="C51" s="141"/>
      <c r="D51" s="120"/>
      <c r="E51" s="120"/>
      <c r="F51" s="120"/>
      <c r="G51" s="120"/>
      <c r="H51" s="120"/>
      <c r="I51" s="120"/>
      <c r="J51" s="120"/>
      <c r="K51" s="142"/>
    </row>
    <row r="52" spans="2:13" ht="15" customHeight="1">
      <c r="C52" s="141"/>
      <c r="D52" s="120" t="s">
        <v>326</v>
      </c>
      <c r="E52" s="120"/>
      <c r="F52" s="120"/>
      <c r="G52" s="120"/>
      <c r="H52" s="120"/>
      <c r="I52" s="120"/>
      <c r="J52" s="120"/>
      <c r="K52" s="142"/>
    </row>
    <row r="53" spans="2:13" ht="15" customHeight="1">
      <c r="C53" s="141"/>
      <c r="D53" s="120"/>
      <c r="E53" s="143" t="s">
        <v>327</v>
      </c>
      <c r="F53" s="120"/>
      <c r="G53" s="120"/>
      <c r="H53" s="120"/>
      <c r="I53" s="120"/>
      <c r="J53" s="120"/>
      <c r="K53" s="142"/>
    </row>
    <row r="54" spans="2:13" ht="15" customHeight="1">
      <c r="C54" s="141"/>
      <c r="D54" s="120"/>
      <c r="E54" s="120"/>
      <c r="F54" s="120"/>
      <c r="G54" s="120"/>
      <c r="H54" s="120"/>
      <c r="I54" s="120"/>
      <c r="J54" s="120"/>
      <c r="K54" s="142"/>
    </row>
    <row r="55" spans="2:13" ht="15" customHeight="1">
      <c r="C55" s="141"/>
      <c r="D55" s="120" t="s">
        <v>328</v>
      </c>
      <c r="E55" s="120"/>
      <c r="F55" s="120"/>
      <c r="G55" s="120"/>
      <c r="H55" s="120"/>
      <c r="I55" s="120"/>
      <c r="J55" s="120"/>
      <c r="K55" s="142"/>
    </row>
    <row r="56" spans="2:13" ht="15" customHeight="1">
      <c r="C56" s="141"/>
      <c r="D56" s="120"/>
      <c r="E56" s="120" t="s">
        <v>329</v>
      </c>
      <c r="F56" s="120"/>
      <c r="G56" s="120"/>
      <c r="H56" s="120"/>
      <c r="I56" s="120"/>
      <c r="J56" s="120"/>
      <c r="K56" s="142"/>
    </row>
    <row r="57" spans="2:13" ht="15" customHeight="1">
      <c r="C57" s="141"/>
      <c r="D57" s="120"/>
      <c r="E57" s="120"/>
      <c r="F57" s="120"/>
      <c r="G57" s="120"/>
      <c r="H57" s="120"/>
      <c r="I57" s="120"/>
      <c r="J57" s="120"/>
      <c r="K57" s="142"/>
    </row>
    <row r="58" spans="2:13" ht="15" customHeight="1">
      <c r="C58" s="141"/>
      <c r="D58" s="120" t="s">
        <v>601</v>
      </c>
      <c r="E58" s="120"/>
      <c r="F58" s="120"/>
      <c r="G58" s="120"/>
      <c r="H58" s="120"/>
      <c r="I58" s="120"/>
      <c r="J58" s="120"/>
      <c r="K58" s="142"/>
    </row>
    <row r="59" spans="2:13" ht="15" customHeight="1">
      <c r="C59" s="141"/>
      <c r="D59" s="120"/>
      <c r="E59" s="120" t="s">
        <v>602</v>
      </c>
      <c r="F59" s="120"/>
      <c r="G59" s="120"/>
      <c r="H59" s="120"/>
      <c r="I59" s="120"/>
      <c r="J59" s="120"/>
      <c r="K59" s="142"/>
    </row>
    <row r="60" spans="2:13" ht="15" customHeight="1" thickBot="1">
      <c r="C60" s="144"/>
      <c r="D60" s="145"/>
      <c r="E60" s="145"/>
      <c r="F60" s="145"/>
      <c r="G60" s="145"/>
      <c r="H60" s="145"/>
      <c r="I60" s="145"/>
      <c r="J60" s="145"/>
      <c r="K60" s="146"/>
    </row>
    <row r="61" spans="2:13" ht="15" customHeight="1">
      <c r="D61" s="112"/>
      <c r="E61" s="113"/>
      <c r="F61" s="113"/>
      <c r="G61" s="113"/>
      <c r="H61" s="113"/>
      <c r="I61" s="113"/>
      <c r="J61" s="113"/>
      <c r="K61" s="113"/>
      <c r="L61" s="113"/>
      <c r="M61" s="113"/>
    </row>
    <row r="62" spans="2:13" ht="15" customHeight="1">
      <c r="B62" s="738" t="s">
        <v>330</v>
      </c>
      <c r="F62" s="113"/>
      <c r="G62" s="113"/>
      <c r="H62" s="113"/>
      <c r="I62" s="113"/>
      <c r="J62" s="113"/>
      <c r="K62" s="113"/>
      <c r="L62" s="113"/>
      <c r="M62" s="113"/>
    </row>
    <row r="63" spans="2:13" ht="15" customHeight="1">
      <c r="C63" s="113" t="s">
        <v>500</v>
      </c>
      <c r="D63" s="113"/>
      <c r="F63" s="113"/>
      <c r="G63" s="113"/>
      <c r="H63" s="113"/>
      <c r="I63" s="113"/>
      <c r="J63" s="113"/>
      <c r="K63" s="113"/>
      <c r="L63" s="113"/>
    </row>
    <row r="64" spans="2:13" ht="15" customHeight="1">
      <c r="C64" s="112" t="s">
        <v>592</v>
      </c>
      <c r="D64" s="113"/>
      <c r="F64" s="113"/>
      <c r="G64" s="113"/>
      <c r="H64" s="113"/>
      <c r="I64" s="113"/>
      <c r="J64" s="113"/>
      <c r="K64" s="113"/>
      <c r="L64" s="113"/>
      <c r="M64" s="113"/>
    </row>
    <row r="65" spans="3:13" ht="15" customHeight="1">
      <c r="C65" s="112"/>
      <c r="D65" s="113"/>
      <c r="F65" s="113"/>
      <c r="G65" s="113"/>
      <c r="H65" s="113"/>
      <c r="I65" s="113"/>
      <c r="J65" s="113"/>
      <c r="K65" s="113"/>
      <c r="L65" s="113"/>
      <c r="M65" s="113"/>
    </row>
    <row r="66" spans="3:13" ht="15" customHeight="1">
      <c r="C66" s="112"/>
      <c r="D66" s="113"/>
      <c r="F66" s="113"/>
      <c r="G66" s="113"/>
      <c r="H66" s="113"/>
      <c r="I66" s="113"/>
      <c r="J66" s="113"/>
      <c r="K66" s="113"/>
      <c r="L66" s="113"/>
      <c r="M66" s="113"/>
    </row>
    <row r="67" spans="3:13" ht="15" customHeight="1">
      <c r="C67" s="112"/>
      <c r="D67" s="113"/>
      <c r="F67" s="113"/>
      <c r="G67" s="113"/>
      <c r="H67" s="113"/>
      <c r="I67" s="113"/>
      <c r="J67" s="113"/>
      <c r="K67" s="113"/>
      <c r="L67" s="113"/>
      <c r="M67" s="113"/>
    </row>
    <row r="68" spans="3:13" ht="15" customHeight="1">
      <c r="C68" s="120"/>
      <c r="D68" s="147" t="s">
        <v>331</v>
      </c>
      <c r="E68" s="119"/>
      <c r="F68" s="119"/>
      <c r="G68" s="119"/>
      <c r="H68" s="119"/>
      <c r="I68" s="119"/>
      <c r="J68" s="119"/>
      <c r="K68" s="119"/>
    </row>
    <row r="69" spans="3:13" ht="15" customHeight="1">
      <c r="C69" s="120"/>
      <c r="D69" s="120"/>
      <c r="E69" s="742" t="s">
        <v>616</v>
      </c>
      <c r="F69" s="119"/>
      <c r="G69" s="119"/>
      <c r="H69" s="119"/>
      <c r="I69" s="119"/>
      <c r="J69" s="119"/>
      <c r="K69" s="119"/>
      <c r="L69" s="113"/>
    </row>
    <row r="70" spans="3:13" ht="15" customHeight="1">
      <c r="C70" s="120"/>
      <c r="D70" s="119"/>
      <c r="E70" s="119"/>
      <c r="F70" s="119"/>
      <c r="G70" s="119"/>
      <c r="H70" s="119"/>
      <c r="I70" s="119"/>
      <c r="J70" s="119"/>
      <c r="K70" s="119"/>
      <c r="L70" s="120"/>
    </row>
    <row r="71" spans="3:13" ht="15" customHeight="1">
      <c r="C71" s="120"/>
      <c r="D71" s="147" t="s">
        <v>150</v>
      </c>
      <c r="E71" s="119"/>
      <c r="F71" s="119"/>
      <c r="G71" s="119"/>
      <c r="H71" s="119"/>
      <c r="I71" s="119"/>
      <c r="J71" s="119"/>
      <c r="K71" s="119"/>
    </row>
    <row r="72" spans="3:13" ht="15" customHeight="1">
      <c r="C72" s="120"/>
      <c r="D72" s="120"/>
      <c r="E72" s="119" t="s">
        <v>309</v>
      </c>
      <c r="F72" s="119"/>
      <c r="G72" s="119"/>
      <c r="H72" s="119"/>
      <c r="I72" s="119"/>
      <c r="J72" s="119"/>
      <c r="K72" s="119"/>
      <c r="L72" s="113"/>
    </row>
    <row r="73" spans="3:13" ht="15" customHeight="1">
      <c r="C73" s="120"/>
      <c r="D73" s="119"/>
      <c r="E73" s="119" t="s">
        <v>332</v>
      </c>
      <c r="F73" s="119"/>
      <c r="G73" s="119"/>
      <c r="H73" s="119"/>
      <c r="I73" s="119"/>
      <c r="J73" s="119"/>
      <c r="K73" s="119"/>
    </row>
    <row r="74" spans="3:13" ht="15" customHeight="1">
      <c r="C74" s="120"/>
      <c r="D74" s="119"/>
      <c r="E74" s="119"/>
      <c r="F74" s="119"/>
      <c r="G74" s="119"/>
      <c r="H74" s="119"/>
      <c r="I74" s="119"/>
      <c r="J74" s="119"/>
      <c r="K74" s="119"/>
      <c r="L74" s="120"/>
    </row>
    <row r="75" spans="3:13" ht="15" customHeight="1">
      <c r="C75" s="120"/>
      <c r="D75" s="147" t="s">
        <v>151</v>
      </c>
      <c r="E75" s="119"/>
      <c r="F75" s="119"/>
      <c r="G75" s="119"/>
      <c r="H75" s="119"/>
      <c r="I75" s="119"/>
      <c r="J75" s="119"/>
      <c r="K75" s="119"/>
    </row>
    <row r="76" spans="3:13" ht="15" customHeight="1">
      <c r="C76" s="120"/>
      <c r="D76" s="120"/>
      <c r="E76" s="119" t="s">
        <v>96</v>
      </c>
      <c r="F76" s="119"/>
      <c r="G76" s="119"/>
      <c r="H76" s="119"/>
      <c r="I76" s="119"/>
      <c r="J76" s="119"/>
      <c r="K76" s="119"/>
      <c r="L76" s="113"/>
    </row>
    <row r="77" spans="3:13" ht="15" customHeight="1">
      <c r="C77" s="120"/>
      <c r="D77" s="120"/>
      <c r="E77" s="230" t="s">
        <v>506</v>
      </c>
      <c r="F77" s="119"/>
      <c r="G77" s="119"/>
      <c r="H77" s="119"/>
      <c r="I77" s="119"/>
      <c r="J77" s="119"/>
      <c r="K77" s="119"/>
      <c r="L77" s="113"/>
    </row>
    <row r="78" spans="3:13" ht="15" customHeight="1">
      <c r="C78" s="112"/>
      <c r="D78" s="113"/>
      <c r="F78" s="113"/>
      <c r="G78" s="113"/>
      <c r="H78" s="113"/>
      <c r="I78" s="113"/>
      <c r="J78" s="113"/>
      <c r="K78" s="113"/>
      <c r="L78" s="113"/>
      <c r="M78" s="113"/>
    </row>
    <row r="79" spans="3:13" ht="15" customHeight="1">
      <c r="C79" s="112"/>
      <c r="D79" s="147" t="s">
        <v>501</v>
      </c>
      <c r="F79" s="113"/>
      <c r="G79" s="113"/>
      <c r="H79" s="113"/>
      <c r="I79" s="113"/>
      <c r="J79" s="113"/>
      <c r="K79" s="113"/>
      <c r="L79" s="113"/>
      <c r="M79" s="113"/>
    </row>
    <row r="80" spans="3:13" ht="15" customHeight="1">
      <c r="C80" s="112"/>
      <c r="D80" s="147"/>
      <c r="E80" s="110" t="s">
        <v>502</v>
      </c>
      <c r="F80" s="113"/>
      <c r="G80" s="113"/>
      <c r="H80" s="113"/>
      <c r="I80" s="113"/>
      <c r="J80" s="113"/>
      <c r="K80" s="113"/>
      <c r="L80" s="113"/>
      <c r="M80" s="113"/>
    </row>
    <row r="81" spans="2:13" ht="15" customHeight="1">
      <c r="C81" s="112"/>
      <c r="D81" s="147"/>
      <c r="F81" s="113"/>
      <c r="G81" s="113"/>
      <c r="H81" s="113"/>
      <c r="I81" s="113"/>
      <c r="J81" s="113"/>
      <c r="K81" s="113"/>
      <c r="L81" s="113"/>
      <c r="M81" s="113"/>
    </row>
    <row r="82" spans="2:13" ht="15" customHeight="1">
      <c r="B82" s="738" t="s">
        <v>333</v>
      </c>
      <c r="F82" s="113"/>
      <c r="G82" s="113"/>
      <c r="H82" s="113"/>
      <c r="I82" s="113"/>
      <c r="J82" s="113"/>
      <c r="K82" s="113"/>
      <c r="L82" s="113"/>
      <c r="M82" s="113"/>
    </row>
    <row r="83" spans="2:13" ht="15" customHeight="1">
      <c r="C83" s="113" t="s">
        <v>1</v>
      </c>
      <c r="E83" s="113"/>
      <c r="F83" s="113"/>
      <c r="G83" s="113"/>
      <c r="H83" s="113"/>
      <c r="I83" s="113"/>
      <c r="J83" s="113"/>
      <c r="K83" s="113"/>
      <c r="L83" s="113"/>
    </row>
    <row r="84" spans="2:13" ht="15" customHeight="1">
      <c r="D84" s="112"/>
      <c r="E84" s="111"/>
      <c r="F84" s="113"/>
      <c r="G84" s="113"/>
      <c r="H84" s="113"/>
      <c r="I84" s="113"/>
      <c r="J84" s="113"/>
      <c r="K84" s="113"/>
      <c r="L84" s="113"/>
      <c r="M84" s="113"/>
    </row>
    <row r="85" spans="2:13" ht="15" customHeight="1">
      <c r="C85" s="149"/>
      <c r="D85" s="150"/>
      <c r="E85" s="151"/>
      <c r="F85" s="152"/>
      <c r="G85" s="152"/>
      <c r="H85" s="152"/>
      <c r="I85" s="152"/>
      <c r="J85" s="152"/>
      <c r="K85" s="153"/>
      <c r="L85" s="113"/>
      <c r="M85" s="113"/>
    </row>
    <row r="86" spans="2:13" ht="15" customHeight="1">
      <c r="C86" s="154"/>
      <c r="D86" s="113" t="s">
        <v>161</v>
      </c>
      <c r="F86" s="113"/>
      <c r="G86" s="113"/>
      <c r="H86" s="113"/>
      <c r="I86" s="113"/>
      <c r="J86" s="113"/>
      <c r="K86" s="155"/>
      <c r="L86" s="113"/>
    </row>
    <row r="87" spans="2:13" ht="15" customHeight="1">
      <c r="C87" s="154"/>
      <c r="D87" s="113"/>
      <c r="H87" s="449" t="s">
        <v>334</v>
      </c>
      <c r="I87" s="156"/>
      <c r="J87" s="156"/>
      <c r="K87" s="155"/>
    </row>
    <row r="88" spans="2:13" ht="15" customHeight="1">
      <c r="C88" s="157"/>
      <c r="D88" s="113" t="s">
        <v>335</v>
      </c>
      <c r="F88" s="113"/>
      <c r="G88" s="113"/>
      <c r="H88" s="113"/>
      <c r="I88" s="113"/>
      <c r="J88" s="113"/>
      <c r="K88" s="155"/>
      <c r="L88" s="113"/>
    </row>
    <row r="89" spans="2:13" ht="15" customHeight="1">
      <c r="C89" s="157"/>
      <c r="D89" s="113"/>
      <c r="H89" s="449" t="s">
        <v>334</v>
      </c>
      <c r="I89" s="156"/>
      <c r="J89" s="156"/>
      <c r="K89" s="158"/>
      <c r="L89" s="113"/>
    </row>
    <row r="90" spans="2:13" ht="15" customHeight="1">
      <c r="C90" s="157"/>
      <c r="D90" s="113" t="s">
        <v>336</v>
      </c>
      <c r="F90" s="156"/>
      <c r="G90" s="156"/>
      <c r="H90" s="113"/>
      <c r="I90" s="113"/>
      <c r="J90" s="113"/>
      <c r="K90" s="155"/>
      <c r="L90" s="113"/>
    </row>
    <row r="91" spans="2:13" ht="15" customHeight="1">
      <c r="C91" s="157"/>
      <c r="D91" s="113"/>
      <c r="H91" s="449" t="s">
        <v>334</v>
      </c>
      <c r="I91" s="156"/>
      <c r="J91" s="156"/>
      <c r="K91" s="158"/>
      <c r="L91" s="113"/>
    </row>
    <row r="92" spans="2:13" ht="15" customHeight="1">
      <c r="C92" s="157"/>
      <c r="D92" s="113" t="s">
        <v>310</v>
      </c>
      <c r="F92" s="113"/>
      <c r="G92" s="113"/>
      <c r="H92" s="113"/>
      <c r="I92" s="113"/>
      <c r="J92" s="113"/>
      <c r="K92" s="155"/>
      <c r="L92" s="113"/>
    </row>
    <row r="93" spans="2:13" ht="15" customHeight="1">
      <c r="C93" s="157"/>
      <c r="D93" s="113"/>
      <c r="H93" s="449" t="s">
        <v>334</v>
      </c>
      <c r="I93" s="156"/>
      <c r="J93" s="156"/>
      <c r="K93" s="158"/>
      <c r="L93" s="113"/>
    </row>
    <row r="94" spans="2:13" ht="15" customHeight="1">
      <c r="C94" s="157"/>
      <c r="D94" s="113" t="s">
        <v>337</v>
      </c>
      <c r="F94" s="113"/>
      <c r="G94" s="113"/>
      <c r="H94" s="113"/>
      <c r="I94" s="113"/>
      <c r="J94" s="113"/>
      <c r="K94" s="155"/>
      <c r="L94" s="113"/>
    </row>
    <row r="95" spans="2:13" ht="15" customHeight="1">
      <c r="C95" s="157"/>
      <c r="D95" s="113"/>
      <c r="E95" s="110" t="s">
        <v>338</v>
      </c>
      <c r="F95" s="113"/>
      <c r="G95" s="113"/>
      <c r="H95" s="113"/>
      <c r="I95" s="113"/>
      <c r="J95" s="113"/>
      <c r="K95" s="155"/>
      <c r="L95" s="113"/>
    </row>
    <row r="96" spans="2:13" ht="15" customHeight="1">
      <c r="C96" s="157"/>
      <c r="D96" s="113"/>
      <c r="H96" s="449" t="s">
        <v>334</v>
      </c>
      <c r="I96" s="156"/>
      <c r="J96" s="156"/>
      <c r="K96" s="158"/>
      <c r="L96" s="113"/>
    </row>
    <row r="97" spans="2:13" ht="15" customHeight="1">
      <c r="C97" s="157"/>
      <c r="D97" s="742" t="s">
        <v>620</v>
      </c>
      <c r="E97" s="740"/>
      <c r="F97" s="113"/>
      <c r="G97" s="113"/>
      <c r="H97" s="113"/>
      <c r="I97" s="113"/>
      <c r="J97" s="113"/>
      <c r="K97" s="155"/>
      <c r="L97" s="113"/>
    </row>
    <row r="98" spans="2:13" ht="15" customHeight="1">
      <c r="C98" s="157"/>
      <c r="D98" s="742"/>
      <c r="E98" s="740" t="s">
        <v>621</v>
      </c>
      <c r="I98" s="156"/>
      <c r="J98" s="156"/>
      <c r="K98" s="158"/>
      <c r="L98" s="113"/>
    </row>
    <row r="99" spans="2:13" ht="15" customHeight="1">
      <c r="C99" s="157"/>
      <c r="D99" s="113"/>
      <c r="H99" s="451" t="s">
        <v>334</v>
      </c>
      <c r="I99" s="156"/>
      <c r="J99" s="156"/>
      <c r="K99" s="158"/>
      <c r="L99" s="113"/>
    </row>
    <row r="100" spans="2:13" ht="15" customHeight="1">
      <c r="C100" s="157"/>
      <c r="D100" s="740" t="s">
        <v>617</v>
      </c>
      <c r="E100" s="740"/>
      <c r="K100" s="207"/>
    </row>
    <row r="101" spans="2:13" ht="15" customHeight="1">
      <c r="C101" s="154"/>
      <c r="D101" s="740"/>
      <c r="E101" s="740" t="s">
        <v>618</v>
      </c>
      <c r="K101" s="207"/>
    </row>
    <row r="102" spans="2:13" ht="15" customHeight="1">
      <c r="C102" s="154"/>
      <c r="D102" s="740"/>
      <c r="E102" s="740" t="s">
        <v>619</v>
      </c>
      <c r="K102" s="207"/>
    </row>
    <row r="103" spans="2:13" ht="15" customHeight="1">
      <c r="C103" s="159"/>
      <c r="D103" s="160"/>
      <c r="E103" s="160"/>
      <c r="F103" s="161"/>
      <c r="G103" s="160"/>
      <c r="H103" s="160"/>
      <c r="I103" s="160"/>
      <c r="J103" s="160"/>
      <c r="K103" s="162"/>
      <c r="L103" s="113"/>
      <c r="M103" s="113"/>
    </row>
    <row r="104" spans="2:13" ht="15" customHeight="1">
      <c r="D104" s="112"/>
      <c r="E104" s="113"/>
      <c r="F104" s="113"/>
      <c r="G104" s="113"/>
      <c r="H104" s="113"/>
      <c r="I104" s="777"/>
      <c r="J104" s="113"/>
      <c r="K104" s="113"/>
      <c r="L104" s="113"/>
      <c r="M104" s="113"/>
    </row>
    <row r="105" spans="2:13" ht="15" customHeight="1">
      <c r="B105" s="738" t="s">
        <v>183</v>
      </c>
      <c r="D105" s="112"/>
      <c r="E105" s="113"/>
      <c r="F105" s="113"/>
      <c r="G105" s="113"/>
      <c r="H105" s="113"/>
      <c r="I105" s="777"/>
      <c r="J105" s="113"/>
      <c r="K105" s="113"/>
      <c r="L105" s="113"/>
      <c r="M105" s="113"/>
    </row>
    <row r="106" spans="2:13" ht="15" customHeight="1">
      <c r="C106" s="740" t="s">
        <v>622</v>
      </c>
      <c r="F106" s="113"/>
      <c r="G106" s="113"/>
      <c r="H106" s="113"/>
      <c r="I106" s="113"/>
      <c r="J106" s="113"/>
      <c r="K106" s="113"/>
      <c r="L106" s="113"/>
      <c r="M106" s="113"/>
    </row>
    <row r="107" spans="2:13" ht="15" customHeight="1">
      <c r="F107" s="113"/>
      <c r="G107" s="113"/>
      <c r="H107" s="113"/>
      <c r="I107" s="113"/>
      <c r="J107" s="113"/>
      <c r="K107" s="113"/>
      <c r="M107" s="113"/>
    </row>
    <row r="108" spans="2:13" ht="15" customHeight="1">
      <c r="E108" s="769" t="str">
        <f>DBCS(TEXT(DATE(LEFT('設定シート（非表示）'!C6,4),0,1),"ggge年度"))&amp;"確定保険料算定基礎賃金集計表"</f>
        <v>令和６年度確定保険料算定基礎賃金集計表</v>
      </c>
      <c r="H108" s="236"/>
      <c r="I108" s="236"/>
      <c r="J108" s="113"/>
      <c r="K108" s="113"/>
      <c r="M108" s="113"/>
    </row>
    <row r="109" spans="2:13" ht="15" customHeight="1">
      <c r="E109" s="768" t="s">
        <v>661</v>
      </c>
      <c r="F109" s="113"/>
      <c r="G109" s="237"/>
      <c r="H109" s="236"/>
      <c r="I109" s="236"/>
      <c r="J109" s="113"/>
      <c r="K109" s="113"/>
      <c r="L109" s="113"/>
      <c r="M109" s="113"/>
    </row>
    <row r="110" spans="2:13" ht="15" customHeight="1">
      <c r="F110" s="770" t="s">
        <v>662</v>
      </c>
      <c r="G110" s="113"/>
      <c r="H110" s="113"/>
      <c r="I110" s="770" t="s">
        <v>663</v>
      </c>
      <c r="J110" s="113"/>
      <c r="K110" s="113"/>
      <c r="M110" s="113"/>
    </row>
    <row r="111" spans="2:13" ht="15" customHeight="1">
      <c r="F111" s="113"/>
      <c r="G111" s="113"/>
      <c r="H111" s="113"/>
      <c r="I111" s="113"/>
      <c r="J111" s="113"/>
      <c r="K111" s="113"/>
      <c r="L111" s="113"/>
      <c r="M111" s="113"/>
    </row>
    <row r="112" spans="2:13" ht="15" customHeight="1">
      <c r="F112" s="113"/>
      <c r="G112" s="113"/>
      <c r="H112" s="113"/>
      <c r="I112" s="113"/>
      <c r="J112" s="113"/>
      <c r="K112" s="113"/>
      <c r="L112" s="113"/>
      <c r="M112" s="113"/>
    </row>
    <row r="113" spans="6:13" ht="15" customHeight="1">
      <c r="F113" s="113"/>
      <c r="G113" s="113"/>
      <c r="H113" s="113"/>
      <c r="I113" s="113"/>
      <c r="J113" s="113"/>
      <c r="K113" s="113"/>
      <c r="L113" s="113"/>
      <c r="M113" s="113"/>
    </row>
    <row r="114" spans="6:13" ht="15" customHeight="1">
      <c r="F114" s="113"/>
      <c r="G114" s="113"/>
      <c r="H114" s="113"/>
      <c r="I114" s="113"/>
      <c r="J114" s="113"/>
      <c r="K114" s="113"/>
      <c r="L114" s="113"/>
      <c r="M114" s="113"/>
    </row>
    <row r="115" spans="6:13" ht="15" customHeight="1">
      <c r="F115" s="113"/>
      <c r="G115" s="113"/>
      <c r="H115" s="113"/>
      <c r="I115" s="113"/>
      <c r="J115" s="113"/>
      <c r="K115" s="113"/>
      <c r="L115" s="113"/>
      <c r="M115" s="113"/>
    </row>
    <row r="116" spans="6:13" ht="15" customHeight="1">
      <c r="F116" s="113"/>
      <c r="G116" s="113"/>
      <c r="H116" s="113"/>
      <c r="I116" s="113"/>
      <c r="J116" s="113"/>
      <c r="K116" s="113"/>
      <c r="L116" s="113"/>
      <c r="M116" s="113"/>
    </row>
    <row r="117" spans="6:13" ht="15" customHeight="1">
      <c r="F117" s="113"/>
      <c r="G117" s="113"/>
      <c r="H117" s="113"/>
      <c r="I117" s="113"/>
      <c r="J117" s="113"/>
      <c r="K117" s="113"/>
      <c r="L117" s="113"/>
      <c r="M117" s="113"/>
    </row>
    <row r="118" spans="6:13" ht="15" customHeight="1">
      <c r="F118" s="113"/>
      <c r="G118" s="113"/>
      <c r="H118" s="113"/>
      <c r="I118" s="113"/>
      <c r="J118" s="113"/>
      <c r="K118" s="113"/>
      <c r="L118" s="113"/>
      <c r="M118" s="113"/>
    </row>
    <row r="119" spans="6:13" ht="15" customHeight="1">
      <c r="F119" s="113"/>
      <c r="G119" s="113"/>
      <c r="H119" s="113"/>
      <c r="I119" s="113"/>
      <c r="J119" s="113"/>
      <c r="K119" s="113"/>
      <c r="L119" s="113"/>
      <c r="M119" s="113"/>
    </row>
    <row r="120" spans="6:13" ht="15" customHeight="1">
      <c r="F120" s="113"/>
      <c r="G120" s="113"/>
      <c r="H120" s="113"/>
      <c r="I120" s="113"/>
      <c r="J120" s="113"/>
      <c r="K120" s="113"/>
      <c r="L120" s="113"/>
      <c r="M120" s="113"/>
    </row>
    <row r="121" spans="6:13" ht="15" customHeight="1">
      <c r="F121" s="113"/>
      <c r="G121" s="113"/>
      <c r="H121" s="113"/>
      <c r="I121" s="113"/>
      <c r="J121" s="113"/>
      <c r="K121" s="113"/>
      <c r="L121" s="113"/>
      <c r="M121" s="113"/>
    </row>
    <row r="122" spans="6:13" ht="15" customHeight="1">
      <c r="F122" s="113"/>
      <c r="G122" s="113"/>
      <c r="H122" s="113"/>
      <c r="I122" s="113"/>
      <c r="J122" s="113"/>
      <c r="K122" s="113"/>
      <c r="L122" s="113"/>
      <c r="M122" s="113"/>
    </row>
    <row r="123" spans="6:13" ht="15" customHeight="1">
      <c r="F123" s="113"/>
      <c r="G123" s="113"/>
      <c r="H123" s="113"/>
      <c r="I123" s="113"/>
      <c r="J123" s="113"/>
      <c r="K123" s="113"/>
      <c r="L123" s="113"/>
      <c r="M123" s="113"/>
    </row>
    <row r="124" spans="6:13" ht="15" customHeight="1">
      <c r="F124" s="113"/>
      <c r="G124" s="113"/>
      <c r="H124" s="113"/>
      <c r="I124" s="113"/>
      <c r="J124" s="113"/>
      <c r="K124" s="113"/>
      <c r="L124" s="113"/>
      <c r="M124" s="113"/>
    </row>
    <row r="125" spans="6:13" ht="15" customHeight="1">
      <c r="F125" s="113"/>
      <c r="G125" s="113"/>
      <c r="H125" s="113"/>
      <c r="I125" s="113"/>
      <c r="J125" s="113"/>
      <c r="K125" s="113"/>
      <c r="L125" s="113"/>
      <c r="M125" s="113"/>
    </row>
    <row r="126" spans="6:13" ht="15" customHeight="1">
      <c r="F126" s="113"/>
      <c r="G126" s="113"/>
      <c r="H126" s="113"/>
      <c r="I126" s="113"/>
      <c r="J126" s="113"/>
      <c r="K126" s="113"/>
      <c r="L126" s="113"/>
      <c r="M126" s="113"/>
    </row>
    <row r="127" spans="6:13" ht="15" customHeight="1">
      <c r="F127" s="113"/>
      <c r="G127" s="113"/>
      <c r="H127" s="113"/>
      <c r="I127" s="113"/>
      <c r="J127" s="113"/>
      <c r="K127" s="113"/>
      <c r="L127" s="113"/>
      <c r="M127" s="113"/>
    </row>
    <row r="128" spans="6:13" ht="15" customHeight="1">
      <c r="F128" s="113"/>
      <c r="G128" s="113"/>
      <c r="H128" s="113"/>
      <c r="I128" s="113"/>
      <c r="J128" s="113"/>
      <c r="K128" s="113"/>
      <c r="L128" s="113"/>
      <c r="M128" s="113"/>
    </row>
    <row r="129" spans="2:13" ht="15" customHeight="1">
      <c r="F129" s="113"/>
      <c r="G129" s="113"/>
      <c r="H129" s="113"/>
      <c r="I129" s="113"/>
      <c r="J129" s="113"/>
      <c r="K129" s="113"/>
      <c r="L129" s="113"/>
      <c r="M129" s="113"/>
    </row>
    <row r="130" spans="2:13" ht="15" customHeight="1">
      <c r="B130" s="111"/>
      <c r="C130" s="163" t="s">
        <v>100</v>
      </c>
      <c r="D130" s="113"/>
      <c r="E130" s="113"/>
      <c r="F130" s="113"/>
      <c r="G130" s="113"/>
      <c r="H130" s="113"/>
      <c r="I130" s="113"/>
      <c r="J130" s="113"/>
      <c r="K130" s="113"/>
      <c r="L130" s="113"/>
    </row>
    <row r="131" spans="2:13" ht="15" customHeight="1">
      <c r="C131" s="112"/>
      <c r="E131" s="113"/>
      <c r="F131" s="113"/>
      <c r="G131" s="113"/>
      <c r="H131" s="113"/>
      <c r="I131" s="113"/>
      <c r="J131" s="113"/>
      <c r="K131" s="113"/>
      <c r="L131" s="113"/>
    </row>
    <row r="132" spans="2:13" ht="15" customHeight="1">
      <c r="C132" s="112"/>
      <c r="D132" s="165"/>
      <c r="E132" s="166"/>
      <c r="F132" s="166"/>
      <c r="G132" s="166"/>
      <c r="H132" s="166"/>
      <c r="I132" s="166"/>
      <c r="J132" s="166"/>
      <c r="K132" s="167"/>
      <c r="L132" s="113"/>
      <c r="M132" s="113"/>
    </row>
    <row r="133" spans="2:13" ht="15" customHeight="1">
      <c r="C133" s="112"/>
      <c r="D133" s="168"/>
      <c r="E133" s="112" t="s">
        <v>97</v>
      </c>
      <c r="F133" s="112"/>
      <c r="G133" s="119"/>
      <c r="H133" s="119"/>
      <c r="I133" s="119"/>
      <c r="J133" s="119"/>
      <c r="K133" s="169"/>
      <c r="L133" s="113"/>
      <c r="M133" s="113"/>
    </row>
    <row r="134" spans="2:13" ht="15" customHeight="1">
      <c r="D134" s="170"/>
      <c r="E134" s="119"/>
      <c r="F134" s="119"/>
      <c r="G134" s="119"/>
      <c r="H134" s="119"/>
      <c r="I134" s="119"/>
      <c r="J134" s="119"/>
      <c r="K134" s="171"/>
      <c r="L134" s="113"/>
      <c r="M134" s="113"/>
    </row>
    <row r="135" spans="2:13" ht="15" customHeight="1">
      <c r="C135" s="112"/>
      <c r="D135" s="174"/>
      <c r="E135" s="172" t="s">
        <v>202</v>
      </c>
      <c r="F135" s="119"/>
      <c r="G135" s="119"/>
      <c r="H135" s="119"/>
      <c r="I135" s="119"/>
      <c r="J135" s="119"/>
      <c r="K135" s="169"/>
      <c r="L135" s="113"/>
      <c r="M135" s="113"/>
    </row>
    <row r="136" spans="2:13" ht="15" customHeight="1">
      <c r="C136" s="112"/>
      <c r="D136" s="174"/>
      <c r="E136" s="119"/>
      <c r="F136" s="119" t="s">
        <v>179</v>
      </c>
      <c r="G136" s="119"/>
      <c r="H136" s="119"/>
      <c r="I136" s="119"/>
      <c r="J136" s="119"/>
      <c r="K136" s="169"/>
      <c r="L136" s="113"/>
      <c r="M136" s="113"/>
    </row>
    <row r="137" spans="2:13" ht="15" customHeight="1">
      <c r="C137" s="112"/>
      <c r="D137" s="174"/>
      <c r="E137" s="119"/>
      <c r="F137" s="119"/>
      <c r="G137" s="119"/>
      <c r="H137" s="119"/>
      <c r="I137" s="119"/>
      <c r="J137" s="119"/>
      <c r="K137" s="169"/>
      <c r="L137" s="113"/>
      <c r="M137" s="113"/>
    </row>
    <row r="138" spans="2:13" ht="15" customHeight="1">
      <c r="C138" s="112"/>
      <c r="D138" s="173"/>
      <c r="E138" s="172" t="s">
        <v>201</v>
      </c>
      <c r="F138" s="119"/>
      <c r="G138" s="119"/>
      <c r="H138" s="119"/>
      <c r="I138" s="119"/>
      <c r="J138" s="119"/>
      <c r="K138" s="169"/>
      <c r="L138" s="113"/>
      <c r="M138" s="113"/>
    </row>
    <row r="139" spans="2:13" ht="15" customHeight="1">
      <c r="C139" s="112"/>
      <c r="D139" s="175"/>
      <c r="E139" s="176"/>
      <c r="F139" s="176"/>
      <c r="G139" s="176"/>
      <c r="H139" s="176"/>
      <c r="I139" s="176"/>
      <c r="J139" s="176"/>
      <c r="K139" s="177"/>
      <c r="L139" s="113"/>
      <c r="M139" s="113"/>
    </row>
    <row r="140" spans="2:13" ht="15" customHeight="1">
      <c r="C140" s="112"/>
      <c r="D140" s="119"/>
      <c r="E140" s="119"/>
      <c r="F140" s="119"/>
      <c r="G140" s="119"/>
      <c r="H140" s="119"/>
      <c r="I140" s="119"/>
      <c r="J140" s="119"/>
      <c r="K140" s="119"/>
      <c r="L140" s="113"/>
    </row>
    <row r="141" spans="2:13" s="120" customFormat="1" ht="15" customHeight="1">
      <c r="C141" s="163" t="s">
        <v>180</v>
      </c>
      <c r="D141" s="119"/>
      <c r="E141" s="119"/>
      <c r="F141" s="119"/>
      <c r="G141" s="119"/>
      <c r="H141" s="119"/>
      <c r="I141" s="119"/>
      <c r="J141" s="119"/>
      <c r="K141" s="119"/>
      <c r="L141" s="119"/>
    </row>
    <row r="142" spans="2:13" s="120" customFormat="1" ht="15" customHeight="1">
      <c r="C142" s="112"/>
      <c r="D142" s="119" t="s">
        <v>98</v>
      </c>
      <c r="E142" s="119"/>
      <c r="F142" s="119"/>
      <c r="G142" s="119"/>
      <c r="H142" s="119"/>
      <c r="I142" s="119"/>
      <c r="J142" s="119"/>
      <c r="K142" s="119"/>
      <c r="L142" s="119"/>
    </row>
    <row r="143" spans="2:13" s="120" customFormat="1" ht="15" customHeight="1">
      <c r="C143" s="112"/>
      <c r="D143" s="119"/>
      <c r="E143" s="119"/>
      <c r="F143" s="119"/>
      <c r="G143" s="119"/>
      <c r="H143" s="119"/>
      <c r="I143" s="119"/>
      <c r="J143" s="119"/>
      <c r="K143" s="119"/>
      <c r="L143" s="119"/>
    </row>
    <row r="144" spans="2:13" s="120" customFormat="1" ht="15" customHeight="1">
      <c r="C144" s="112"/>
      <c r="D144" s="178"/>
      <c r="E144" s="119" t="s">
        <v>339</v>
      </c>
      <c r="F144" s="119"/>
      <c r="G144" s="119"/>
      <c r="H144" s="119"/>
      <c r="I144" s="119"/>
      <c r="J144" s="119"/>
      <c r="K144" s="119"/>
      <c r="L144" s="119"/>
      <c r="M144" s="119"/>
    </row>
    <row r="145" spans="2:13" s="120" customFormat="1" ht="15" customHeight="1">
      <c r="C145" s="112"/>
      <c r="D145" s="178"/>
      <c r="E145" s="119" t="s">
        <v>311</v>
      </c>
      <c r="F145" s="119"/>
      <c r="G145" s="119"/>
      <c r="H145" s="119"/>
      <c r="I145" s="119"/>
      <c r="J145" s="119"/>
      <c r="K145" s="119"/>
      <c r="L145" s="119"/>
      <c r="M145" s="119"/>
    </row>
    <row r="146" spans="2:13" s="120" customFormat="1" ht="15" customHeight="1">
      <c r="C146" s="112"/>
      <c r="D146" s="178"/>
      <c r="E146" s="119" t="s">
        <v>312</v>
      </c>
      <c r="F146" s="119"/>
      <c r="G146" s="119"/>
      <c r="H146" s="119"/>
      <c r="I146" s="119"/>
      <c r="J146" s="119"/>
      <c r="K146" s="119"/>
      <c r="L146" s="119"/>
      <c r="M146" s="119"/>
    </row>
    <row r="147" spans="2:13" s="120" customFormat="1" ht="15" customHeight="1">
      <c r="C147" s="112"/>
      <c r="D147" s="178"/>
      <c r="E147" s="119" t="s">
        <v>340</v>
      </c>
      <c r="F147" s="119"/>
      <c r="G147" s="119"/>
      <c r="H147" s="119"/>
      <c r="I147" s="119"/>
      <c r="J147" s="119"/>
      <c r="K147" s="119"/>
      <c r="L147" s="119"/>
      <c r="M147" s="119"/>
    </row>
    <row r="148" spans="2:13" s="120" customFormat="1" ht="15" customHeight="1">
      <c r="C148" s="112"/>
      <c r="D148" s="178"/>
      <c r="E148" s="119" t="s">
        <v>154</v>
      </c>
      <c r="F148" s="119"/>
      <c r="G148" s="119"/>
      <c r="H148" s="119"/>
      <c r="I148" s="119"/>
      <c r="J148" s="119"/>
      <c r="K148" s="119"/>
      <c r="L148" s="119"/>
      <c r="M148" s="119"/>
    </row>
    <row r="149" spans="2:13" s="120" customFormat="1" ht="15" customHeight="1">
      <c r="C149" s="112"/>
      <c r="D149" s="178"/>
      <c r="E149" s="119" t="s">
        <v>313</v>
      </c>
      <c r="F149" s="119"/>
      <c r="G149" s="119"/>
      <c r="H149" s="119"/>
      <c r="I149" s="119"/>
      <c r="J149" s="119"/>
      <c r="K149" s="119"/>
      <c r="L149" s="119"/>
      <c r="M149" s="119"/>
    </row>
    <row r="150" spans="2:13" s="120" customFormat="1" ht="15" customHeight="1">
      <c r="C150" s="112"/>
      <c r="D150" s="119"/>
      <c r="E150" s="119"/>
      <c r="F150" s="119"/>
      <c r="H150" s="450" t="s">
        <v>334</v>
      </c>
      <c r="I150" s="179"/>
      <c r="J150" s="119"/>
      <c r="K150" s="119"/>
      <c r="L150" s="119"/>
    </row>
    <row r="151" spans="2:13" s="120" customFormat="1" ht="15" customHeight="1">
      <c r="C151" s="112"/>
      <c r="D151" s="119"/>
      <c r="E151" s="148" t="s">
        <v>341</v>
      </c>
      <c r="F151" s="148"/>
      <c r="J151" s="119"/>
      <c r="K151" s="119"/>
      <c r="L151" s="119"/>
    </row>
    <row r="152" spans="2:13" s="120" customFormat="1" ht="15" customHeight="1">
      <c r="C152" s="112"/>
      <c r="D152" s="119"/>
      <c r="E152" s="119"/>
      <c r="F152" s="119"/>
      <c r="G152" s="119"/>
      <c r="H152" s="119"/>
      <c r="I152" s="119"/>
      <c r="J152" s="119"/>
      <c r="K152" s="119"/>
      <c r="L152" s="119"/>
    </row>
    <row r="153" spans="2:13" ht="15" customHeight="1">
      <c r="B153" s="738" t="s">
        <v>148</v>
      </c>
      <c r="C153" s="113"/>
      <c r="D153" s="119"/>
      <c r="E153" s="119"/>
      <c r="F153" s="119"/>
      <c r="G153" s="119"/>
      <c r="H153" s="119"/>
      <c r="I153" s="119"/>
      <c r="J153" s="119"/>
      <c r="K153" s="120"/>
    </row>
    <row r="154" spans="2:13" ht="15" customHeight="1">
      <c r="C154" s="113" t="s">
        <v>101</v>
      </c>
      <c r="D154" s="119"/>
      <c r="E154" s="119"/>
      <c r="F154" s="119"/>
      <c r="G154" s="119"/>
      <c r="H154" s="119"/>
      <c r="I154" s="119"/>
      <c r="J154" s="119"/>
      <c r="K154" s="119"/>
      <c r="L154" s="113"/>
    </row>
    <row r="155" spans="2:13" ht="15" customHeight="1">
      <c r="C155" s="113"/>
      <c r="D155" s="119"/>
      <c r="E155" s="119"/>
      <c r="F155" s="119"/>
      <c r="G155" s="119"/>
      <c r="H155" s="119"/>
      <c r="I155" s="119"/>
      <c r="J155" s="119"/>
      <c r="K155" s="119"/>
      <c r="L155" s="113"/>
    </row>
    <row r="156" spans="2:13" ht="15" customHeight="1">
      <c r="C156" s="180" t="s">
        <v>590</v>
      </c>
      <c r="D156" s="120"/>
      <c r="E156" s="119"/>
      <c r="F156" s="119"/>
      <c r="G156" s="119"/>
      <c r="H156" s="119"/>
      <c r="I156" s="119"/>
      <c r="J156" s="119"/>
      <c r="K156" s="119"/>
      <c r="L156" s="113"/>
    </row>
    <row r="157" spans="2:13" ht="15" customHeight="1">
      <c r="C157" s="113"/>
      <c r="D157" s="120" t="s">
        <v>591</v>
      </c>
      <c r="E157" s="119"/>
      <c r="F157" s="119"/>
      <c r="G157" s="119"/>
      <c r="H157" s="119"/>
      <c r="I157" s="119"/>
      <c r="J157" s="119"/>
      <c r="K157" s="119"/>
      <c r="L157" s="113"/>
    </row>
    <row r="158" spans="2:13" ht="15" customHeight="1">
      <c r="C158" s="113"/>
      <c r="D158" s="120"/>
      <c r="E158" s="119"/>
      <c r="F158" s="119"/>
      <c r="G158" s="119"/>
      <c r="H158" s="119"/>
      <c r="I158" s="119"/>
      <c r="J158" s="119"/>
      <c r="K158" s="119"/>
      <c r="L158" s="113"/>
    </row>
    <row r="159" spans="2:13" ht="15" customHeight="1">
      <c r="C159" s="113"/>
      <c r="D159" s="120"/>
      <c r="E159" s="119"/>
      <c r="F159" s="119"/>
      <c r="G159" s="119"/>
      <c r="H159" s="119"/>
      <c r="I159" s="119"/>
      <c r="J159" s="119"/>
      <c r="K159" s="119"/>
      <c r="L159" s="113"/>
    </row>
    <row r="160" spans="2:13" ht="15" customHeight="1">
      <c r="C160" s="113"/>
      <c r="D160" s="120"/>
      <c r="E160" s="119"/>
      <c r="F160" s="119"/>
      <c r="G160" s="119"/>
      <c r="H160" s="119"/>
      <c r="I160" s="119"/>
      <c r="J160" s="119"/>
      <c r="K160" s="119"/>
      <c r="L160" s="113"/>
    </row>
    <row r="161" spans="3:12" ht="15" customHeight="1">
      <c r="C161" s="113"/>
      <c r="D161" s="120"/>
      <c r="E161" s="119"/>
      <c r="F161" s="119"/>
      <c r="G161" s="119"/>
      <c r="H161" s="119"/>
      <c r="I161" s="119"/>
      <c r="J161" s="119"/>
      <c r="K161" s="119"/>
      <c r="L161" s="113"/>
    </row>
    <row r="162" spans="3:12" ht="15" customHeight="1">
      <c r="C162" s="112"/>
      <c r="D162" s="119" t="s">
        <v>562</v>
      </c>
      <c r="E162" s="119"/>
      <c r="F162" s="119"/>
      <c r="G162" s="119"/>
      <c r="H162" s="119"/>
      <c r="I162" s="119"/>
      <c r="J162" s="119"/>
      <c r="K162" s="119"/>
      <c r="L162" s="113"/>
    </row>
    <row r="163" spans="3:12" ht="15" customHeight="1">
      <c r="C163" s="112"/>
      <c r="D163" s="182"/>
      <c r="E163" s="113"/>
      <c r="F163" s="113"/>
      <c r="G163" s="113"/>
      <c r="H163" s="113"/>
      <c r="I163" s="113"/>
      <c r="J163" s="113"/>
      <c r="K163" s="113"/>
      <c r="L163" s="113"/>
    </row>
    <row r="164" spans="3:12" ht="15" customHeight="1">
      <c r="C164" s="112"/>
      <c r="D164" s="113" t="s">
        <v>561</v>
      </c>
      <c r="E164" s="113"/>
      <c r="F164" s="113"/>
      <c r="G164" s="113"/>
      <c r="H164" s="113"/>
      <c r="I164" s="113"/>
      <c r="J164" s="113"/>
      <c r="K164" s="113"/>
      <c r="L164" s="113"/>
    </row>
    <row r="165" spans="3:12" ht="15" customHeight="1">
      <c r="C165" s="112"/>
      <c r="D165" s="113"/>
      <c r="E165" s="747" t="s">
        <v>623</v>
      </c>
      <c r="F165" s="113"/>
      <c r="G165" s="113"/>
      <c r="H165" s="113"/>
      <c r="I165" s="113"/>
      <c r="J165" s="113"/>
      <c r="K165" s="113"/>
      <c r="L165" s="113"/>
    </row>
    <row r="166" spans="3:12" ht="15" customHeight="1">
      <c r="C166" s="112"/>
      <c r="D166" s="113"/>
      <c r="E166" s="748" t="s">
        <v>624</v>
      </c>
      <c r="F166" s="113"/>
      <c r="G166" s="113"/>
      <c r="H166" s="113"/>
      <c r="I166" s="113"/>
      <c r="J166" s="113"/>
      <c r="K166" s="113"/>
      <c r="L166" s="113"/>
    </row>
    <row r="167" spans="3:12" ht="15" customHeight="1">
      <c r="C167" s="112"/>
      <c r="D167" s="113"/>
      <c r="E167" s="113"/>
      <c r="F167" s="113"/>
      <c r="G167" s="113"/>
      <c r="H167" s="113"/>
      <c r="I167" s="113"/>
      <c r="J167" s="113"/>
      <c r="K167" s="113"/>
      <c r="L167" s="113"/>
    </row>
    <row r="168" spans="3:12" ht="15" customHeight="1">
      <c r="C168" s="163" t="s">
        <v>102</v>
      </c>
      <c r="D168" s="113"/>
      <c r="E168" s="113"/>
      <c r="F168" s="113"/>
      <c r="G168" s="113"/>
      <c r="H168" s="113"/>
      <c r="I168" s="113"/>
      <c r="J168" s="113"/>
      <c r="K168" s="113"/>
      <c r="L168" s="113"/>
    </row>
    <row r="169" spans="3:12" ht="15" customHeight="1">
      <c r="C169" s="112"/>
      <c r="D169" s="113" t="s">
        <v>314</v>
      </c>
      <c r="E169" s="113"/>
      <c r="F169" s="113"/>
      <c r="G169" s="113"/>
      <c r="H169" s="113"/>
      <c r="I169" s="113"/>
      <c r="J169" s="113"/>
      <c r="K169" s="113"/>
      <c r="L169" s="113"/>
    </row>
    <row r="170" spans="3:12" ht="15" customHeight="1">
      <c r="C170" s="113" t="s">
        <v>315</v>
      </c>
      <c r="E170" s="113"/>
      <c r="F170" s="113"/>
      <c r="G170" s="113"/>
      <c r="H170" s="113"/>
      <c r="I170" s="113"/>
      <c r="J170" s="113"/>
      <c r="K170" s="113"/>
      <c r="L170" s="113"/>
    </row>
    <row r="171" spans="3:12" ht="15" customHeight="1">
      <c r="C171" s="163"/>
      <c r="D171" s="113"/>
      <c r="E171" s="113"/>
      <c r="F171" s="113"/>
      <c r="G171" s="113"/>
      <c r="H171" s="113"/>
      <c r="I171" s="113"/>
      <c r="J171" s="113"/>
      <c r="K171" s="113"/>
      <c r="L171" s="113"/>
    </row>
    <row r="172" spans="3:12" ht="15" customHeight="1">
      <c r="C172" s="163"/>
      <c r="D172" s="113"/>
      <c r="E172" s="113"/>
      <c r="F172" s="113"/>
      <c r="G172" s="113"/>
      <c r="H172" s="113"/>
      <c r="I172" s="113"/>
      <c r="J172" s="113"/>
      <c r="K172" s="113"/>
      <c r="L172" s="113"/>
    </row>
    <row r="173" spans="3:12" ht="15" customHeight="1">
      <c r="C173" s="163"/>
      <c r="D173" s="113"/>
      <c r="E173" s="113"/>
      <c r="F173" s="113"/>
      <c r="G173" s="113"/>
      <c r="H173" s="113"/>
      <c r="I173" s="113"/>
      <c r="J173" s="113"/>
      <c r="K173" s="113"/>
      <c r="L173" s="113"/>
    </row>
    <row r="174" spans="3:12" ht="15" customHeight="1">
      <c r="C174" s="163"/>
      <c r="D174" s="113"/>
      <c r="E174" s="113"/>
      <c r="F174" s="113"/>
      <c r="G174" s="113"/>
      <c r="H174" s="113"/>
      <c r="I174" s="113"/>
      <c r="J174" s="113"/>
      <c r="K174" s="113"/>
      <c r="L174" s="113"/>
    </row>
    <row r="175" spans="3:12" ht="15" customHeight="1">
      <c r="C175" s="163"/>
      <c r="D175" s="113"/>
      <c r="E175" s="113"/>
      <c r="F175" s="113"/>
      <c r="G175" s="113"/>
      <c r="H175" s="113"/>
      <c r="I175" s="113"/>
      <c r="J175" s="113"/>
      <c r="K175" s="113"/>
      <c r="L175" s="113"/>
    </row>
    <row r="176" spans="3:12" ht="15" customHeight="1">
      <c r="C176" s="163"/>
      <c r="D176" s="113"/>
      <c r="E176" s="113"/>
      <c r="F176" s="113"/>
      <c r="G176" s="113"/>
      <c r="H176" s="113"/>
      <c r="I176" s="113"/>
      <c r="J176" s="113"/>
      <c r="K176" s="113"/>
      <c r="L176" s="113"/>
    </row>
    <row r="177" spans="3:12" ht="15" customHeight="1">
      <c r="C177" s="163"/>
      <c r="D177" s="113"/>
      <c r="E177" s="113"/>
      <c r="F177" s="113"/>
      <c r="G177" s="113"/>
      <c r="H177" s="113"/>
      <c r="I177" s="113"/>
      <c r="J177" s="113"/>
      <c r="K177" s="113"/>
      <c r="L177" s="113"/>
    </row>
    <row r="178" spans="3:12" ht="15" customHeight="1">
      <c r="C178" s="163"/>
      <c r="D178" s="113"/>
      <c r="E178" s="113"/>
      <c r="F178" s="113"/>
      <c r="G178" s="113"/>
      <c r="H178" s="113"/>
      <c r="I178" s="113"/>
      <c r="J178" s="113"/>
      <c r="K178" s="113"/>
      <c r="L178" s="113"/>
    </row>
    <row r="179" spans="3:12" ht="15" customHeight="1">
      <c r="C179" s="163"/>
      <c r="D179" s="113"/>
      <c r="E179" s="113"/>
      <c r="F179" s="113"/>
      <c r="G179" s="113"/>
      <c r="H179" s="113"/>
      <c r="I179" s="113"/>
      <c r="J179" s="113"/>
      <c r="K179" s="113"/>
      <c r="L179" s="113"/>
    </row>
    <row r="180" spans="3:12" ht="15" customHeight="1">
      <c r="C180" s="163"/>
      <c r="D180" s="113"/>
      <c r="E180" s="113"/>
      <c r="F180" s="113"/>
      <c r="G180" s="113"/>
      <c r="H180" s="113"/>
      <c r="I180" s="113"/>
      <c r="J180" s="113"/>
      <c r="K180" s="113"/>
      <c r="L180" s="113"/>
    </row>
    <row r="181" spans="3:12" ht="15" customHeight="1">
      <c r="C181" s="163"/>
      <c r="D181" s="113"/>
      <c r="E181" s="113"/>
      <c r="F181" s="113"/>
      <c r="G181" s="113"/>
      <c r="H181" s="113"/>
      <c r="I181" s="113"/>
      <c r="J181" s="113"/>
      <c r="K181" s="113"/>
      <c r="L181" s="113"/>
    </row>
    <row r="182" spans="3:12" ht="15" customHeight="1">
      <c r="C182" s="163"/>
      <c r="D182" s="113"/>
      <c r="E182" s="113"/>
      <c r="F182" s="113"/>
      <c r="G182" s="113"/>
      <c r="H182" s="113"/>
      <c r="I182" s="113"/>
      <c r="J182" s="113"/>
      <c r="K182" s="113"/>
      <c r="L182" s="113"/>
    </row>
    <row r="183" spans="3:12" ht="15" customHeight="1">
      <c r="C183" s="163"/>
      <c r="D183" s="113"/>
      <c r="E183" s="113"/>
      <c r="F183" s="113"/>
      <c r="G183" s="113"/>
      <c r="H183" s="113"/>
      <c r="I183" s="113"/>
      <c r="J183" s="113"/>
      <c r="K183" s="113"/>
      <c r="L183" s="113"/>
    </row>
    <row r="184" spans="3:12" ht="15" customHeight="1">
      <c r="C184" s="163"/>
      <c r="D184" s="113"/>
      <c r="E184" s="113"/>
      <c r="F184" s="113"/>
      <c r="G184" s="113"/>
      <c r="H184" s="113"/>
      <c r="I184" s="113"/>
      <c r="J184" s="113"/>
      <c r="K184" s="113"/>
      <c r="L184" s="113"/>
    </row>
    <row r="185" spans="3:12" ht="15" customHeight="1">
      <c r="C185" s="163"/>
      <c r="D185" s="113"/>
      <c r="E185" s="113"/>
      <c r="F185" s="113"/>
      <c r="G185" s="113"/>
      <c r="H185" s="113"/>
      <c r="I185" s="113"/>
      <c r="J185" s="113"/>
      <c r="K185" s="113"/>
      <c r="L185" s="113"/>
    </row>
    <row r="186" spans="3:12" ht="15" customHeight="1">
      <c r="C186" s="163"/>
      <c r="D186" s="113"/>
      <c r="E186" s="113"/>
      <c r="F186" s="113"/>
      <c r="G186" s="113"/>
      <c r="H186" s="113"/>
      <c r="I186" s="113"/>
      <c r="J186" s="113"/>
      <c r="K186" s="113"/>
      <c r="L186" s="113"/>
    </row>
    <row r="187" spans="3:12" ht="15" customHeight="1">
      <c r="C187" s="112"/>
      <c r="D187" s="113" t="s">
        <v>185</v>
      </c>
      <c r="E187" s="113"/>
      <c r="F187" s="113"/>
      <c r="G187" s="113"/>
      <c r="H187" s="113"/>
      <c r="I187" s="113"/>
      <c r="J187" s="113"/>
      <c r="K187" s="113"/>
      <c r="L187" s="113"/>
    </row>
    <row r="188" spans="3:12" ht="15" customHeight="1">
      <c r="C188" s="112"/>
      <c r="D188" s="113" t="s">
        <v>638</v>
      </c>
      <c r="E188" s="113"/>
      <c r="F188" s="113"/>
      <c r="G188" s="113"/>
      <c r="H188" s="113"/>
      <c r="I188" s="113"/>
      <c r="J188" s="113"/>
      <c r="K188" s="113"/>
      <c r="L188" s="113"/>
    </row>
    <row r="189" spans="3:12" ht="15" customHeight="1">
      <c r="C189" s="112"/>
      <c r="D189" s="113" t="s">
        <v>637</v>
      </c>
      <c r="E189" s="113"/>
      <c r="F189" s="113"/>
      <c r="G189" s="113"/>
      <c r="H189" s="113"/>
      <c r="I189" s="113"/>
      <c r="J189" s="113"/>
      <c r="K189" s="113"/>
      <c r="L189" s="113"/>
    </row>
    <row r="190" spans="3:12" ht="15" customHeight="1">
      <c r="C190" s="112"/>
      <c r="D190" s="113" t="s">
        <v>636</v>
      </c>
      <c r="E190" s="113"/>
      <c r="F190" s="113"/>
      <c r="G190" s="113"/>
      <c r="H190" s="113"/>
      <c r="I190" s="113"/>
      <c r="J190" s="113"/>
      <c r="K190" s="113"/>
      <c r="L190" s="113"/>
    </row>
    <row r="191" spans="3:12" ht="15" customHeight="1">
      <c r="C191" s="112"/>
      <c r="D191" s="113"/>
      <c r="E191" s="113"/>
      <c r="F191" s="113"/>
      <c r="G191" s="113"/>
      <c r="H191" s="113"/>
      <c r="I191" s="113"/>
      <c r="J191" s="113"/>
      <c r="K191" s="113"/>
      <c r="L191" s="113"/>
    </row>
    <row r="192" spans="3:12" ht="15" customHeight="1">
      <c r="C192" s="180" t="s">
        <v>103</v>
      </c>
      <c r="E192" s="113"/>
      <c r="F192" s="113"/>
      <c r="G192" s="113"/>
      <c r="H192" s="113"/>
      <c r="I192" s="113"/>
      <c r="J192" s="113"/>
      <c r="K192" s="113"/>
      <c r="L192" s="113"/>
    </row>
    <row r="193" spans="3:13" ht="15" customHeight="1">
      <c r="C193" s="112"/>
      <c r="D193" s="113" t="s">
        <v>186</v>
      </c>
      <c r="E193" s="113"/>
      <c r="F193" s="113"/>
      <c r="G193" s="113"/>
      <c r="H193" s="113"/>
      <c r="I193" s="113"/>
      <c r="J193" s="113"/>
      <c r="K193" s="113"/>
      <c r="L193" s="113"/>
    </row>
    <row r="194" spans="3:13" ht="15" customHeight="1">
      <c r="C194" s="112"/>
      <c r="D194" s="113" t="s">
        <v>316</v>
      </c>
      <c r="E194" s="113"/>
      <c r="F194" s="113"/>
      <c r="G194" s="113"/>
      <c r="H194" s="113"/>
      <c r="I194" s="113"/>
      <c r="J194" s="113"/>
      <c r="K194" s="113"/>
      <c r="L194" s="113"/>
    </row>
    <row r="195" spans="3:13" ht="15" customHeight="1">
      <c r="C195" s="112"/>
      <c r="D195" s="113"/>
      <c r="E195" s="113"/>
      <c r="F195" s="113"/>
      <c r="G195" s="113"/>
      <c r="H195" s="113"/>
      <c r="I195" s="113"/>
      <c r="J195" s="113"/>
      <c r="K195" s="113"/>
      <c r="L195" s="113"/>
    </row>
    <row r="196" spans="3:13" ht="15" customHeight="1">
      <c r="C196" s="112"/>
      <c r="D196" s="164" t="s">
        <v>106</v>
      </c>
      <c r="E196" s="164"/>
      <c r="F196" s="164"/>
      <c r="G196" s="164"/>
      <c r="H196" s="164"/>
      <c r="I196" s="164"/>
      <c r="J196" s="164"/>
      <c r="K196" s="113"/>
      <c r="L196" s="113"/>
    </row>
    <row r="197" spans="3:13" ht="15" customHeight="1">
      <c r="C197" s="112"/>
      <c r="D197" s="183"/>
      <c r="E197" s="164" t="s">
        <v>342</v>
      </c>
      <c r="F197" s="164"/>
      <c r="G197" s="164"/>
      <c r="H197" s="164"/>
      <c r="I197" s="164"/>
      <c r="J197" s="164"/>
      <c r="K197" s="113"/>
      <c r="L197" s="113"/>
      <c r="M197" s="113"/>
    </row>
    <row r="198" spans="3:13" ht="15" customHeight="1">
      <c r="C198" s="112"/>
      <c r="D198" s="183"/>
      <c r="E198" s="164"/>
      <c r="F198" s="164"/>
      <c r="G198" s="164"/>
      <c r="H198" s="164"/>
      <c r="I198" s="164"/>
      <c r="J198" s="164"/>
      <c r="K198" s="113"/>
      <c r="L198" s="113"/>
      <c r="M198" s="113"/>
    </row>
    <row r="199" spans="3:13" ht="15" customHeight="1">
      <c r="C199" s="112"/>
      <c r="D199" s="112"/>
      <c r="E199" s="113" t="s">
        <v>105</v>
      </c>
      <c r="F199" s="113"/>
      <c r="G199" s="113"/>
      <c r="H199" s="184"/>
      <c r="I199" s="184"/>
      <c r="J199" s="184"/>
      <c r="K199" s="113"/>
      <c r="L199" s="113"/>
      <c r="M199" s="113"/>
    </row>
    <row r="200" spans="3:13" ht="15" customHeight="1">
      <c r="C200" s="112"/>
      <c r="D200" s="112"/>
      <c r="E200" s="113" t="s">
        <v>317</v>
      </c>
      <c r="F200" s="113"/>
      <c r="G200" s="113"/>
      <c r="H200" s="184"/>
      <c r="I200" s="184"/>
      <c r="J200" s="184"/>
      <c r="K200" s="113"/>
      <c r="L200" s="113"/>
      <c r="M200" s="113"/>
    </row>
    <row r="201" spans="3:13" ht="15" customHeight="1">
      <c r="C201" s="112"/>
      <c r="D201" s="136"/>
      <c r="E201" s="184"/>
      <c r="F201" s="184"/>
      <c r="G201" s="184"/>
      <c r="H201" s="184"/>
      <c r="I201" s="184"/>
      <c r="J201" s="113"/>
      <c r="K201" s="113"/>
      <c r="L201" s="113"/>
    </row>
    <row r="202" spans="3:13" ht="15" customHeight="1">
      <c r="C202" s="147" t="s">
        <v>104</v>
      </c>
      <c r="E202" s="119"/>
      <c r="F202" s="119"/>
      <c r="G202" s="119"/>
      <c r="H202" s="119"/>
      <c r="I202" s="119"/>
      <c r="J202" s="119"/>
      <c r="K202" s="113"/>
      <c r="L202" s="113"/>
    </row>
    <row r="203" spans="3:13" ht="15" customHeight="1">
      <c r="C203" s="112"/>
      <c r="D203" s="231" t="s">
        <v>155</v>
      </c>
      <c r="E203" s="119"/>
      <c r="F203" s="119"/>
      <c r="G203" s="119"/>
      <c r="H203" s="119"/>
      <c r="I203" s="119"/>
      <c r="J203" s="119"/>
      <c r="K203" s="113"/>
      <c r="L203" s="113"/>
    </row>
    <row r="204" spans="3:13" ht="15" customHeight="1">
      <c r="C204" s="112"/>
      <c r="D204" s="231"/>
      <c r="E204" s="119"/>
      <c r="F204" s="119"/>
      <c r="G204" s="119"/>
      <c r="H204" s="119"/>
      <c r="I204" s="119"/>
      <c r="J204" s="119"/>
      <c r="K204" s="113"/>
      <c r="L204" s="113"/>
    </row>
    <row r="205" spans="3:13" ht="15" customHeight="1">
      <c r="C205" s="448" t="s">
        <v>318</v>
      </c>
      <c r="D205" s="119"/>
      <c r="E205" s="119"/>
      <c r="F205" s="119"/>
      <c r="G205" s="119"/>
      <c r="H205" s="119"/>
      <c r="I205" s="119"/>
      <c r="J205" s="119"/>
      <c r="K205" s="113"/>
      <c r="L205" s="113"/>
    </row>
    <row r="206" spans="3:13" ht="15" customHeight="1">
      <c r="C206" s="112"/>
      <c r="D206" s="119" t="s">
        <v>343</v>
      </c>
      <c r="E206" s="119"/>
      <c r="F206" s="119"/>
      <c r="G206" s="119"/>
      <c r="H206" s="119"/>
      <c r="I206" s="119"/>
      <c r="J206" s="119"/>
      <c r="K206" s="113"/>
      <c r="L206" s="113"/>
    </row>
    <row r="207" spans="3:13" ht="15" customHeight="1">
      <c r="C207" s="112"/>
      <c r="D207" s="119" t="s">
        <v>344</v>
      </c>
      <c r="E207" s="119"/>
      <c r="F207" s="119"/>
      <c r="G207" s="119"/>
      <c r="H207" s="119"/>
      <c r="I207" s="119"/>
      <c r="J207" s="119"/>
      <c r="K207" s="113"/>
      <c r="L207" s="113"/>
    </row>
    <row r="208" spans="3:13" ht="15" customHeight="1">
      <c r="C208" s="112"/>
      <c r="D208" s="119"/>
      <c r="E208" s="119"/>
      <c r="F208" s="119"/>
      <c r="G208" s="119"/>
      <c r="H208" s="119"/>
      <c r="I208" s="119"/>
      <c r="J208" s="119"/>
      <c r="K208" s="113"/>
      <c r="L208" s="113"/>
    </row>
    <row r="209" spans="1:14" ht="15" customHeight="1">
      <c r="A209" s="120"/>
      <c r="B209" s="120"/>
      <c r="C209" s="163" t="s">
        <v>319</v>
      </c>
      <c r="D209" s="185"/>
      <c r="E209" s="119"/>
      <c r="F209" s="119"/>
      <c r="G209" s="119"/>
      <c r="H209" s="119"/>
      <c r="I209" s="119"/>
      <c r="J209" s="119"/>
      <c r="K209" s="119"/>
      <c r="L209" s="119"/>
      <c r="M209" s="120"/>
    </row>
    <row r="210" spans="1:14" ht="15" customHeight="1">
      <c r="A210" s="120"/>
      <c r="B210" s="120"/>
      <c r="C210" s="112"/>
      <c r="D210" s="119" t="s">
        <v>3</v>
      </c>
      <c r="E210" s="119"/>
      <c r="F210" s="119"/>
      <c r="G210" s="119"/>
      <c r="H210" s="119"/>
      <c r="I210" s="119"/>
      <c r="J210" s="119"/>
      <c r="K210" s="119"/>
      <c r="L210" s="119"/>
      <c r="M210" s="120"/>
    </row>
    <row r="211" spans="1:14" ht="15" customHeight="1">
      <c r="A211" s="120"/>
      <c r="B211" s="120"/>
      <c r="C211" s="119" t="s">
        <v>203</v>
      </c>
      <c r="E211" s="119"/>
      <c r="F211" s="119"/>
      <c r="G211" s="119"/>
      <c r="H211" s="119"/>
      <c r="I211" s="119"/>
      <c r="J211" s="119"/>
      <c r="K211" s="119"/>
      <c r="L211" s="119"/>
      <c r="M211" s="120"/>
    </row>
    <row r="212" spans="1:14" ht="15" customHeight="1">
      <c r="A212" s="120"/>
      <c r="B212" s="120"/>
      <c r="C212" s="627" t="s">
        <v>507</v>
      </c>
      <c r="D212" s="119"/>
      <c r="E212" s="119"/>
      <c r="F212" s="119"/>
      <c r="G212" s="119"/>
      <c r="H212" s="119"/>
      <c r="I212" s="119"/>
      <c r="J212" s="119"/>
      <c r="K212" s="119"/>
      <c r="L212" s="119"/>
      <c r="M212" s="120"/>
    </row>
    <row r="213" spans="1:14" ht="15" customHeight="1">
      <c r="A213" s="120"/>
      <c r="B213" s="120"/>
      <c r="C213" s="112"/>
      <c r="D213" s="119"/>
      <c r="E213" s="119"/>
      <c r="F213" s="119"/>
      <c r="G213" s="119"/>
      <c r="H213" s="119"/>
      <c r="I213" s="119"/>
      <c r="J213" s="119"/>
      <c r="K213" s="119"/>
      <c r="L213" s="119"/>
      <c r="M213" s="120"/>
    </row>
    <row r="214" spans="1:14" ht="15" customHeight="1">
      <c r="A214" s="120"/>
      <c r="B214" s="120"/>
      <c r="C214" s="186"/>
      <c r="D214" s="187"/>
      <c r="E214" s="187"/>
      <c r="F214" s="187"/>
      <c r="G214" s="187"/>
      <c r="H214" s="187"/>
      <c r="I214" s="187"/>
      <c r="J214" s="187"/>
      <c r="K214" s="188"/>
      <c r="L214" s="119"/>
      <c r="M214" s="120"/>
    </row>
    <row r="215" spans="1:14" ht="15" customHeight="1">
      <c r="A215" s="120"/>
      <c r="B215" s="120"/>
      <c r="C215" s="189"/>
      <c r="D215" s="119" t="s">
        <v>4</v>
      </c>
      <c r="E215" s="119"/>
      <c r="F215" s="119"/>
      <c r="G215" s="119"/>
      <c r="H215" s="119"/>
      <c r="I215" s="119"/>
      <c r="J215" s="119"/>
      <c r="K215" s="171"/>
      <c r="L215" s="119"/>
      <c r="M215" s="120"/>
    </row>
    <row r="216" spans="1:14" ht="15" customHeight="1">
      <c r="A216" s="120"/>
      <c r="B216" s="120"/>
      <c r="C216" s="189"/>
      <c r="D216" s="178"/>
      <c r="E216" s="172" t="s">
        <v>107</v>
      </c>
      <c r="F216" s="119"/>
      <c r="G216" s="119"/>
      <c r="H216" s="119"/>
      <c r="I216" s="119"/>
      <c r="J216" s="119"/>
      <c r="K216" s="171"/>
      <c r="L216" s="119"/>
      <c r="M216" s="119"/>
      <c r="N216" s="120"/>
    </row>
    <row r="217" spans="1:14" ht="15" customHeight="1">
      <c r="A217" s="120"/>
      <c r="B217" s="120"/>
      <c r="C217" s="189"/>
      <c r="D217" s="178"/>
      <c r="E217" s="190"/>
      <c r="F217" s="119" t="s">
        <v>625</v>
      </c>
      <c r="G217" s="119"/>
      <c r="H217" s="119"/>
      <c r="I217" s="119"/>
      <c r="J217" s="119"/>
      <c r="K217" s="171"/>
      <c r="L217" s="119"/>
      <c r="M217" s="119"/>
      <c r="N217" s="120"/>
    </row>
    <row r="218" spans="1:14" ht="15" customHeight="1">
      <c r="A218" s="120"/>
      <c r="B218" s="120"/>
      <c r="C218" s="189"/>
      <c r="D218" s="178"/>
      <c r="E218" s="191"/>
      <c r="F218" s="119"/>
      <c r="G218" s="119"/>
      <c r="H218" s="119"/>
      <c r="I218" s="119"/>
      <c r="J218" s="119"/>
      <c r="K218" s="171"/>
      <c r="L218" s="119"/>
      <c r="M218" s="119"/>
      <c r="N218" s="120"/>
    </row>
    <row r="219" spans="1:14" ht="15" customHeight="1">
      <c r="A219" s="120"/>
      <c r="B219" s="120"/>
      <c r="C219" s="189"/>
      <c r="D219" s="178"/>
      <c r="E219" s="172" t="s">
        <v>603</v>
      </c>
      <c r="F219" s="119"/>
      <c r="G219" s="119"/>
      <c r="H219" s="119"/>
      <c r="I219" s="119"/>
      <c r="J219" s="119"/>
      <c r="K219" s="171"/>
      <c r="L219" s="119"/>
      <c r="M219" s="119"/>
      <c r="N219" s="120"/>
    </row>
    <row r="220" spans="1:14" ht="15" customHeight="1">
      <c r="A220" s="120"/>
      <c r="B220" s="120"/>
      <c r="C220" s="189"/>
      <c r="D220" s="178"/>
      <c r="E220" s="190"/>
      <c r="F220" s="119" t="s">
        <v>184</v>
      </c>
      <c r="G220" s="119"/>
      <c r="H220" s="119"/>
      <c r="I220" s="119"/>
      <c r="J220" s="119"/>
      <c r="K220" s="171"/>
      <c r="L220" s="119"/>
      <c r="M220" s="119"/>
      <c r="N220" s="120"/>
    </row>
    <row r="221" spans="1:14" ht="15" customHeight="1">
      <c r="A221" s="120"/>
      <c r="B221" s="120"/>
      <c r="C221" s="189"/>
      <c r="D221" s="178"/>
      <c r="E221" s="190"/>
      <c r="F221" s="119" t="s">
        <v>111</v>
      </c>
      <c r="G221" s="119"/>
      <c r="H221" s="119"/>
      <c r="I221" s="119"/>
      <c r="J221" s="119"/>
      <c r="K221" s="171"/>
      <c r="L221" s="119"/>
      <c r="M221" s="119"/>
      <c r="N221" s="120"/>
    </row>
    <row r="222" spans="1:14" ht="15" customHeight="1">
      <c r="A222" s="120"/>
      <c r="B222" s="120"/>
      <c r="C222" s="189"/>
      <c r="D222" s="178"/>
      <c r="E222" s="191"/>
      <c r="F222" s="119"/>
      <c r="G222" s="119"/>
      <c r="H222" s="119"/>
      <c r="I222" s="119"/>
      <c r="J222" s="119"/>
      <c r="K222" s="171"/>
      <c r="L222" s="119"/>
      <c r="M222" s="119"/>
      <c r="N222" s="120"/>
    </row>
    <row r="223" spans="1:14" ht="15" customHeight="1">
      <c r="A223" s="120"/>
      <c r="B223" s="120"/>
      <c r="C223" s="189"/>
      <c r="D223" s="178"/>
      <c r="E223" s="172" t="s">
        <v>604</v>
      </c>
      <c r="F223" s="119"/>
      <c r="G223" s="119"/>
      <c r="H223" s="119"/>
      <c r="I223" s="119"/>
      <c r="J223" s="119"/>
      <c r="K223" s="171"/>
      <c r="L223" s="119"/>
      <c r="M223" s="119"/>
      <c r="N223" s="120"/>
    </row>
    <row r="224" spans="1:14" ht="15" customHeight="1">
      <c r="A224" s="120"/>
      <c r="B224" s="120"/>
      <c r="C224" s="189"/>
      <c r="D224" s="178"/>
      <c r="E224" s="190"/>
      <c r="F224" s="119" t="s">
        <v>99</v>
      </c>
      <c r="G224" s="119"/>
      <c r="H224" s="119"/>
      <c r="I224" s="119"/>
      <c r="J224" s="119"/>
      <c r="K224" s="171"/>
      <c r="L224" s="119"/>
      <c r="M224" s="119"/>
      <c r="N224" s="120"/>
    </row>
    <row r="225" spans="1:14" ht="15" customHeight="1">
      <c r="A225" s="120"/>
      <c r="B225" s="120"/>
      <c r="C225" s="189"/>
      <c r="D225" s="178"/>
      <c r="E225" s="191"/>
      <c r="F225" s="119"/>
      <c r="G225" s="119"/>
      <c r="H225" s="119"/>
      <c r="I225" s="119"/>
      <c r="J225" s="119"/>
      <c r="K225" s="171"/>
      <c r="L225" s="119"/>
      <c r="M225" s="119"/>
      <c r="N225" s="120"/>
    </row>
    <row r="226" spans="1:14" ht="15" customHeight="1">
      <c r="A226" s="120"/>
      <c r="B226" s="120"/>
      <c r="C226" s="189"/>
      <c r="D226" s="178"/>
      <c r="E226" s="172" t="s">
        <v>605</v>
      </c>
      <c r="F226" s="119"/>
      <c r="G226" s="119"/>
      <c r="H226" s="119"/>
      <c r="I226" s="119"/>
      <c r="J226" s="119"/>
      <c r="K226" s="171"/>
      <c r="L226" s="119"/>
      <c r="M226" s="119"/>
      <c r="N226" s="120"/>
    </row>
    <row r="227" spans="1:14" s="120" customFormat="1" ht="15" customHeight="1">
      <c r="C227" s="189"/>
      <c r="D227" s="178"/>
      <c r="E227" s="190"/>
      <c r="F227" s="119" t="s">
        <v>320</v>
      </c>
      <c r="G227" s="119"/>
      <c r="H227" s="119"/>
      <c r="I227" s="119"/>
      <c r="J227" s="119"/>
      <c r="K227" s="171"/>
      <c r="L227" s="119"/>
      <c r="M227" s="119"/>
    </row>
    <row r="228" spans="1:14" s="120" customFormat="1" ht="15" customHeight="1">
      <c r="C228" s="189"/>
      <c r="D228" s="178"/>
      <c r="E228" s="190"/>
      <c r="F228" s="119" t="s">
        <v>321</v>
      </c>
      <c r="G228" s="119"/>
      <c r="H228" s="119"/>
      <c r="I228" s="119"/>
      <c r="J228" s="119"/>
      <c r="K228" s="171"/>
      <c r="L228" s="119"/>
      <c r="M228" s="119"/>
    </row>
    <row r="229" spans="1:14" ht="15" customHeight="1">
      <c r="A229" s="120"/>
      <c r="B229" s="120"/>
      <c r="C229" s="189"/>
      <c r="D229" s="178"/>
      <c r="E229" s="191"/>
      <c r="F229" s="119"/>
      <c r="G229" s="119"/>
      <c r="H229" s="119"/>
      <c r="I229" s="119"/>
      <c r="J229" s="119"/>
      <c r="K229" s="171"/>
      <c r="L229" s="119"/>
      <c r="M229" s="119"/>
      <c r="N229" s="120"/>
    </row>
    <row r="230" spans="1:14" ht="15" customHeight="1">
      <c r="A230" s="120"/>
      <c r="B230" s="120"/>
      <c r="C230" s="189"/>
      <c r="D230" s="178"/>
      <c r="E230" s="172" t="s">
        <v>606</v>
      </c>
      <c r="F230" s="119"/>
      <c r="G230" s="119"/>
      <c r="H230" s="119"/>
      <c r="I230" s="119"/>
      <c r="J230" s="119"/>
      <c r="K230" s="171"/>
      <c r="L230" s="119"/>
      <c r="M230" s="119"/>
      <c r="N230" s="120"/>
    </row>
    <row r="231" spans="1:14" s="120" customFormat="1" ht="15" customHeight="1">
      <c r="C231" s="189"/>
      <c r="D231" s="178"/>
      <c r="E231" s="190"/>
      <c r="F231" s="119" t="s">
        <v>627</v>
      </c>
      <c r="G231" s="119"/>
      <c r="H231" s="119"/>
      <c r="I231" s="119"/>
      <c r="J231" s="119"/>
      <c r="K231" s="171"/>
      <c r="L231" s="119"/>
      <c r="M231" s="119"/>
    </row>
    <row r="232" spans="1:14" s="120" customFormat="1" ht="15" customHeight="1">
      <c r="C232" s="189"/>
      <c r="D232" s="178"/>
      <c r="E232" s="190"/>
      <c r="F232" s="181" t="s">
        <v>626</v>
      </c>
      <c r="G232" s="119"/>
      <c r="H232" s="119"/>
      <c r="I232" s="119"/>
      <c r="J232" s="119"/>
      <c r="K232" s="171"/>
      <c r="L232" s="119"/>
      <c r="M232" s="119"/>
    </row>
    <row r="233" spans="1:14" ht="15" customHeight="1">
      <c r="A233" s="120"/>
      <c r="B233" s="120"/>
      <c r="C233" s="189"/>
      <c r="D233" s="178"/>
      <c r="E233" s="190"/>
      <c r="F233" s="119"/>
      <c r="G233" s="119"/>
      <c r="H233" s="119"/>
      <c r="I233" s="119"/>
      <c r="J233" s="119"/>
      <c r="K233" s="171"/>
      <c r="L233" s="119"/>
      <c r="M233" s="119"/>
      <c r="N233" s="120"/>
    </row>
    <row r="234" spans="1:14" ht="15" customHeight="1">
      <c r="A234" s="120"/>
      <c r="B234" s="120"/>
      <c r="C234" s="189"/>
      <c r="D234" s="178"/>
      <c r="E234" s="191"/>
      <c r="F234" s="119"/>
      <c r="G234" s="119"/>
      <c r="H234" s="119"/>
      <c r="I234" s="119"/>
      <c r="J234" s="119"/>
      <c r="K234" s="171"/>
      <c r="L234" s="119"/>
      <c r="M234" s="119"/>
      <c r="N234" s="120"/>
    </row>
    <row r="235" spans="1:14" ht="15" customHeight="1">
      <c r="A235" s="120"/>
      <c r="B235" s="120"/>
      <c r="C235" s="189"/>
      <c r="D235" s="178"/>
      <c r="E235" s="191"/>
      <c r="F235" s="119"/>
      <c r="G235" s="119"/>
      <c r="H235" s="119"/>
      <c r="I235" s="119"/>
      <c r="J235" s="119"/>
      <c r="K235" s="171"/>
      <c r="L235" s="119"/>
      <c r="M235" s="119"/>
      <c r="N235" s="120"/>
    </row>
    <row r="236" spans="1:14" ht="15" customHeight="1">
      <c r="A236" s="120"/>
      <c r="B236" s="120"/>
      <c r="C236" s="189"/>
      <c r="D236" s="178"/>
      <c r="E236" s="172" t="s">
        <v>108</v>
      </c>
      <c r="F236" s="119"/>
      <c r="G236" s="119"/>
      <c r="H236" s="119"/>
      <c r="I236" s="119"/>
      <c r="J236" s="119"/>
      <c r="K236" s="171"/>
      <c r="L236" s="119"/>
      <c r="M236" s="119"/>
      <c r="N236" s="120"/>
    </row>
    <row r="237" spans="1:14" ht="15" customHeight="1">
      <c r="A237" s="120"/>
      <c r="B237" s="120"/>
      <c r="C237" s="189"/>
      <c r="D237" s="178"/>
      <c r="E237" s="190"/>
      <c r="F237" s="119" t="s">
        <v>181</v>
      </c>
      <c r="G237" s="119"/>
      <c r="H237" s="119"/>
      <c r="I237" s="119"/>
      <c r="J237" s="119"/>
      <c r="K237" s="171"/>
      <c r="L237" s="119"/>
      <c r="M237" s="119"/>
      <c r="N237" s="120"/>
    </row>
    <row r="238" spans="1:14" ht="15" customHeight="1">
      <c r="A238" s="120"/>
      <c r="B238" s="120"/>
      <c r="C238" s="189"/>
      <c r="D238" s="178"/>
      <c r="E238" s="191"/>
      <c r="F238" s="119"/>
      <c r="G238" s="119"/>
      <c r="H238" s="119"/>
      <c r="I238" s="119"/>
      <c r="J238" s="119"/>
      <c r="K238" s="171"/>
      <c r="L238" s="119"/>
      <c r="M238" s="119"/>
      <c r="N238" s="120"/>
    </row>
    <row r="239" spans="1:14" ht="15" customHeight="1">
      <c r="A239" s="120"/>
      <c r="B239" s="120"/>
      <c r="C239" s="189"/>
      <c r="D239" s="178"/>
      <c r="E239" s="172" t="s">
        <v>182</v>
      </c>
      <c r="F239" s="119"/>
      <c r="G239" s="119"/>
      <c r="H239" s="119"/>
      <c r="I239" s="119"/>
      <c r="J239" s="119"/>
      <c r="K239" s="171"/>
      <c r="L239" s="119"/>
      <c r="M239" s="119"/>
      <c r="N239" s="120"/>
    </row>
    <row r="240" spans="1:14" s="120" customFormat="1" ht="15" customHeight="1">
      <c r="C240" s="189"/>
      <c r="D240" s="178"/>
      <c r="E240" s="190"/>
      <c r="F240" s="119" t="s">
        <v>2</v>
      </c>
      <c r="G240" s="119"/>
      <c r="H240" s="119"/>
      <c r="I240" s="119"/>
      <c r="J240" s="119"/>
      <c r="K240" s="171"/>
      <c r="L240" s="119"/>
      <c r="M240" s="119"/>
    </row>
    <row r="241" spans="1:14" s="120" customFormat="1" ht="15" customHeight="1">
      <c r="C241" s="189"/>
      <c r="D241" s="178"/>
      <c r="E241" s="191"/>
      <c r="F241" s="119"/>
      <c r="G241" s="119"/>
      <c r="H241" s="119"/>
      <c r="I241" s="119"/>
      <c r="J241" s="119"/>
      <c r="K241" s="171"/>
      <c r="L241" s="119"/>
      <c r="M241" s="119"/>
    </row>
    <row r="242" spans="1:14" s="120" customFormat="1" ht="15" customHeight="1">
      <c r="C242" s="189"/>
      <c r="D242" s="178"/>
      <c r="E242" s="172" t="s">
        <v>109</v>
      </c>
      <c r="F242" s="119"/>
      <c r="G242" s="119"/>
      <c r="H242" s="119"/>
      <c r="I242" s="119"/>
      <c r="J242" s="119"/>
      <c r="K242" s="171"/>
      <c r="L242" s="119"/>
      <c r="M242" s="119"/>
    </row>
    <row r="243" spans="1:14" s="120" customFormat="1" ht="15" customHeight="1">
      <c r="C243" s="189"/>
      <c r="D243" s="112"/>
      <c r="E243" s="190"/>
      <c r="F243" s="119" t="s">
        <v>0</v>
      </c>
      <c r="G243" s="119"/>
      <c r="H243" s="119"/>
      <c r="I243" s="119"/>
      <c r="J243" s="119"/>
      <c r="K243" s="171"/>
      <c r="L243" s="119"/>
      <c r="M243" s="119"/>
    </row>
    <row r="244" spans="1:14" s="120" customFormat="1" ht="15" customHeight="1">
      <c r="C244" s="189"/>
      <c r="D244" s="112"/>
      <c r="E244" s="191"/>
      <c r="F244" s="119" t="s">
        <v>345</v>
      </c>
      <c r="G244" s="119"/>
      <c r="H244" s="119"/>
      <c r="I244" s="119"/>
      <c r="J244" s="119"/>
      <c r="K244" s="171"/>
      <c r="L244" s="119"/>
      <c r="M244" s="119"/>
    </row>
    <row r="245" spans="1:14" s="120" customFormat="1" ht="15" customHeight="1">
      <c r="C245" s="189"/>
      <c r="D245" s="112"/>
      <c r="E245" s="191"/>
      <c r="F245" s="119"/>
      <c r="G245" s="119"/>
      <c r="H245" s="119"/>
      <c r="I245" s="119"/>
      <c r="J245" s="119"/>
      <c r="K245" s="171"/>
      <c r="L245" s="119"/>
      <c r="M245" s="119"/>
    </row>
    <row r="246" spans="1:14" ht="15" customHeight="1">
      <c r="A246" s="120"/>
      <c r="B246" s="120"/>
      <c r="C246" s="189"/>
      <c r="D246" s="178"/>
      <c r="E246" s="172" t="s">
        <v>110</v>
      </c>
      <c r="F246" s="119"/>
      <c r="G246" s="119"/>
      <c r="H246" s="119"/>
      <c r="I246" s="119"/>
      <c r="J246" s="119"/>
      <c r="K246" s="171"/>
      <c r="L246" s="119"/>
      <c r="M246" s="119"/>
      <c r="N246" s="120"/>
    </row>
    <row r="247" spans="1:14" s="120" customFormat="1" ht="15" customHeight="1">
      <c r="C247" s="189"/>
      <c r="D247" s="112"/>
      <c r="E247" s="190"/>
      <c r="F247" s="119" t="s">
        <v>157</v>
      </c>
      <c r="G247" s="119"/>
      <c r="H247" s="119"/>
      <c r="I247" s="119"/>
      <c r="J247" s="119"/>
      <c r="K247" s="171"/>
      <c r="L247" s="119"/>
      <c r="M247" s="119"/>
    </row>
    <row r="248" spans="1:14" s="120" customFormat="1" ht="15" customHeight="1">
      <c r="C248" s="189"/>
      <c r="D248" s="112"/>
      <c r="E248" s="190"/>
      <c r="F248" s="119" t="s">
        <v>350</v>
      </c>
      <c r="G248" s="119"/>
      <c r="H248" s="119"/>
      <c r="I248" s="119"/>
      <c r="J248" s="119"/>
      <c r="K248" s="171"/>
      <c r="L248" s="119"/>
      <c r="M248" s="119"/>
    </row>
    <row r="249" spans="1:14" s="120" customFormat="1" ht="15" customHeight="1">
      <c r="C249" s="189"/>
      <c r="D249" s="178"/>
      <c r="E249" s="191"/>
      <c r="F249" s="119" t="s">
        <v>346</v>
      </c>
      <c r="G249" s="119"/>
      <c r="H249" s="119"/>
      <c r="I249" s="119"/>
      <c r="J249" s="119"/>
      <c r="K249" s="171"/>
      <c r="L249" s="119"/>
      <c r="M249" s="119"/>
    </row>
    <row r="250" spans="1:14" s="120" customFormat="1" ht="15" customHeight="1">
      <c r="C250" s="189"/>
      <c r="D250" s="178"/>
      <c r="E250" s="191"/>
      <c r="F250" s="119"/>
      <c r="G250" s="119"/>
      <c r="H250" s="119"/>
      <c r="I250" s="119"/>
      <c r="J250" s="119"/>
      <c r="K250" s="171"/>
      <c r="L250" s="119"/>
      <c r="M250" s="119"/>
    </row>
    <row r="251" spans="1:14" ht="15" customHeight="1">
      <c r="A251" s="120"/>
      <c r="B251" s="120"/>
      <c r="C251" s="189"/>
      <c r="D251" s="178"/>
      <c r="E251" s="172" t="s">
        <v>156</v>
      </c>
      <c r="F251" s="119"/>
      <c r="G251" s="119"/>
      <c r="H251" s="119"/>
      <c r="I251" s="119"/>
      <c r="J251" s="119"/>
      <c r="K251" s="171"/>
      <c r="L251" s="119"/>
      <c r="M251" s="119"/>
      <c r="N251" s="120"/>
    </row>
    <row r="252" spans="1:14" ht="15" customHeight="1">
      <c r="A252" s="120"/>
      <c r="B252" s="120"/>
      <c r="C252" s="189"/>
      <c r="D252" s="178"/>
      <c r="E252" s="120"/>
      <c r="F252" s="119" t="s">
        <v>158</v>
      </c>
      <c r="G252" s="119"/>
      <c r="H252" s="119"/>
      <c r="I252" s="119"/>
      <c r="J252" s="119"/>
      <c r="K252" s="171"/>
      <c r="L252" s="119"/>
      <c r="M252" s="119"/>
      <c r="N252" s="120"/>
    </row>
    <row r="253" spans="1:14" ht="15" customHeight="1">
      <c r="A253" s="120"/>
      <c r="B253" s="120"/>
      <c r="C253" s="189"/>
      <c r="D253" s="178"/>
      <c r="E253" s="120"/>
      <c r="F253" s="119" t="s">
        <v>187</v>
      </c>
      <c r="G253" s="119"/>
      <c r="H253" s="119"/>
      <c r="I253" s="119"/>
      <c r="J253" s="119"/>
      <c r="K253" s="171"/>
      <c r="L253" s="119"/>
      <c r="M253" s="119"/>
      <c r="N253" s="120"/>
    </row>
    <row r="254" spans="1:14" ht="15" customHeight="1">
      <c r="A254" s="120"/>
      <c r="B254" s="120"/>
      <c r="C254" s="189"/>
      <c r="D254" s="178"/>
      <c r="E254" s="120"/>
      <c r="F254" s="119" t="s">
        <v>188</v>
      </c>
      <c r="G254" s="119"/>
      <c r="H254" s="119"/>
      <c r="I254" s="119"/>
      <c r="J254" s="119"/>
      <c r="K254" s="171"/>
      <c r="L254" s="119"/>
      <c r="M254" s="119"/>
      <c r="N254" s="120"/>
    </row>
    <row r="255" spans="1:14" ht="15" customHeight="1">
      <c r="C255" s="192"/>
      <c r="D255" s="193"/>
      <c r="E255" s="193"/>
      <c r="F255" s="193"/>
      <c r="G255" s="193"/>
      <c r="H255" s="193"/>
      <c r="I255" s="193"/>
      <c r="J255" s="193"/>
      <c r="K255" s="194"/>
      <c r="L255" s="195"/>
    </row>
    <row r="256" spans="1:14" ht="15" customHeight="1">
      <c r="C256" s="112"/>
      <c r="D256" s="196"/>
      <c r="E256" s="196"/>
      <c r="F256" s="196"/>
      <c r="G256" s="196"/>
      <c r="H256" s="196"/>
      <c r="I256" s="196"/>
      <c r="J256" s="196"/>
      <c r="K256" s="196"/>
      <c r="L256" s="195"/>
    </row>
    <row r="257" spans="2:12" ht="15" customHeight="1">
      <c r="C257" s="163" t="s">
        <v>607</v>
      </c>
      <c r="D257" s="196"/>
      <c r="E257" s="196"/>
      <c r="F257" s="196"/>
      <c r="G257" s="196"/>
      <c r="H257" s="196"/>
      <c r="I257" s="196"/>
      <c r="J257" s="196"/>
      <c r="K257" s="196"/>
      <c r="L257" s="195"/>
    </row>
    <row r="258" spans="2:12" ht="15" customHeight="1">
      <c r="C258" s="112"/>
      <c r="D258" s="196" t="s">
        <v>165</v>
      </c>
      <c r="E258" s="196"/>
      <c r="F258" s="196"/>
      <c r="G258" s="196"/>
      <c r="H258" s="196"/>
      <c r="I258" s="196"/>
      <c r="J258" s="196"/>
      <c r="K258" s="196"/>
      <c r="L258" s="195"/>
    </row>
    <row r="259" spans="2:12" s="120" customFormat="1" ht="15" customHeight="1">
      <c r="C259" s="742" t="s">
        <v>628</v>
      </c>
      <c r="E259" s="119"/>
      <c r="F259" s="119"/>
      <c r="G259" s="119"/>
      <c r="H259" s="119"/>
      <c r="I259" s="119"/>
      <c r="J259" s="119"/>
      <c r="K259" s="119"/>
      <c r="L259" s="119"/>
    </row>
    <row r="260" spans="2:12" s="120" customFormat="1" ht="15" customHeight="1">
      <c r="C260" s="119" t="s">
        <v>347</v>
      </c>
      <c r="E260" s="119"/>
      <c r="F260" s="119"/>
      <c r="G260" s="119"/>
      <c r="H260" s="119"/>
      <c r="I260" s="119"/>
      <c r="J260" s="119"/>
      <c r="K260" s="119"/>
      <c r="L260" s="119"/>
    </row>
    <row r="261" spans="2:12" ht="15" customHeight="1">
      <c r="D261" s="197" t="s">
        <v>164</v>
      </c>
      <c r="E261" s="120"/>
      <c r="F261" s="197"/>
      <c r="G261" s="196"/>
      <c r="H261" s="196"/>
      <c r="I261" s="196"/>
      <c r="J261" s="196"/>
      <c r="K261" s="196"/>
      <c r="L261" s="195"/>
    </row>
    <row r="262" spans="2:12" ht="15" customHeight="1">
      <c r="C262" s="112"/>
      <c r="D262" s="197" t="s">
        <v>348</v>
      </c>
      <c r="E262" s="196"/>
      <c r="F262" s="196"/>
      <c r="G262" s="196"/>
      <c r="H262" s="196"/>
      <c r="I262" s="196"/>
      <c r="J262" s="196"/>
      <c r="K262" s="196"/>
      <c r="L262" s="195"/>
    </row>
    <row r="263" spans="2:12" ht="15" customHeight="1">
      <c r="C263" s="112"/>
      <c r="D263" s="200" t="s">
        <v>160</v>
      </c>
      <c r="E263" s="200"/>
      <c r="F263" s="196"/>
      <c r="G263" s="196"/>
      <c r="H263" s="196"/>
      <c r="I263" s="196"/>
      <c r="J263" s="196"/>
      <c r="K263" s="196"/>
      <c r="L263" s="195"/>
    </row>
    <row r="264" spans="2:12" ht="15" customHeight="1">
      <c r="C264" s="112"/>
      <c r="D264" s="200" t="s">
        <v>349</v>
      </c>
      <c r="E264" s="200"/>
      <c r="F264" s="196"/>
      <c r="G264" s="196"/>
      <c r="H264" s="196"/>
      <c r="I264" s="196"/>
      <c r="J264" s="196"/>
      <c r="K264" s="196"/>
      <c r="L264" s="195"/>
    </row>
    <row r="265" spans="2:12" ht="15" customHeight="1">
      <c r="B265" s="119"/>
      <c r="C265" s="119"/>
      <c r="D265" s="119"/>
      <c r="E265" s="119"/>
      <c r="F265" s="778" t="s">
        <v>334</v>
      </c>
      <c r="G265" s="778"/>
      <c r="H265" s="778"/>
      <c r="I265" s="778"/>
      <c r="J265" s="778"/>
      <c r="K265" s="119"/>
      <c r="L265" s="119"/>
    </row>
    <row r="266" spans="2:12" ht="15" customHeight="1">
      <c r="B266" s="119"/>
      <c r="C266" s="119"/>
      <c r="D266" s="119"/>
      <c r="E266" s="119"/>
      <c r="F266" s="450"/>
      <c r="G266" s="450"/>
      <c r="H266" s="450"/>
      <c r="I266" s="450"/>
      <c r="J266" s="450"/>
      <c r="K266" s="119"/>
      <c r="L266" s="119"/>
    </row>
    <row r="267" spans="2:12" ht="15" customHeight="1">
      <c r="D267" s="740" t="s">
        <v>629</v>
      </c>
      <c r="E267" s="740"/>
      <c r="F267" s="120"/>
    </row>
    <row r="268" spans="2:12" ht="15" customHeight="1">
      <c r="D268" s="740" t="s">
        <v>630</v>
      </c>
      <c r="E268" s="740"/>
      <c r="F268" s="120"/>
    </row>
    <row r="269" spans="2:12" ht="15" customHeight="1">
      <c r="D269" s="740" t="s">
        <v>631</v>
      </c>
      <c r="E269" s="740"/>
      <c r="F269" s="120"/>
    </row>
    <row r="270" spans="2:12" ht="15" customHeight="1">
      <c r="D270" s="740" t="s">
        <v>632</v>
      </c>
      <c r="E270" s="740"/>
      <c r="F270" s="120"/>
    </row>
    <row r="271" spans="2:12" ht="15" customHeight="1"/>
    <row r="272" spans="2:12" ht="15" customHeight="1"/>
    <row r="273" ht="15" customHeight="1"/>
    <row r="274" ht="15" customHeight="1"/>
    <row r="275" ht="15" customHeight="1"/>
    <row r="276" ht="15" customHeight="1"/>
    <row r="277" ht="15" customHeight="1"/>
    <row r="278" ht="15" customHeight="1"/>
    <row r="279" ht="15" customHeight="1"/>
    <row r="280" ht="15" customHeight="1"/>
    <row r="281" ht="15" hidden="1" customHeight="1"/>
    <row r="282" ht="15" hidden="1" customHeight="1"/>
    <row r="283" ht="15" hidden="1" customHeight="1"/>
    <row r="284" ht="15" hidden="1" customHeight="1"/>
    <row r="285" ht="15" hidden="1" customHeight="1"/>
    <row r="286" ht="15" hidden="1" customHeight="1"/>
    <row r="287" ht="15" hidden="1" customHeight="1"/>
    <row r="288" ht="15" hidden="1" customHeight="1"/>
    <row r="289" ht="15" hidden="1" customHeight="1"/>
    <row r="290" ht="15" hidden="1" customHeight="1"/>
    <row r="291" ht="15" hidden="1" customHeight="1"/>
    <row r="292" ht="15" hidden="1" customHeight="1"/>
    <row r="293" ht="15" hidden="1" customHeight="1"/>
    <row r="294" ht="15" hidden="1" customHeight="1"/>
    <row r="295" ht="15" hidden="1" customHeight="1"/>
    <row r="296" ht="15" hidden="1" customHeight="1"/>
    <row r="297" ht="15" hidden="1" customHeight="1"/>
    <row r="298" ht="15" hidden="1" customHeight="1"/>
    <row r="299" ht="15" hidden="1" customHeight="1"/>
    <row r="300" ht="15" hidden="1" customHeight="1"/>
    <row r="301" ht="15" hidden="1" customHeight="1"/>
    <row r="302" ht="15" hidden="1" customHeight="1"/>
    <row r="303" ht="15" hidden="1" customHeight="1"/>
    <row r="304" ht="15" hidden="1" customHeight="1"/>
    <row r="305" ht="15" hidden="1" customHeight="1"/>
    <row r="306" ht="15" hidden="1" customHeight="1"/>
    <row r="307" ht="15" hidden="1" customHeight="1"/>
    <row r="308" ht="15" hidden="1" customHeight="1"/>
    <row r="309" ht="15" hidden="1" customHeight="1"/>
    <row r="310" ht="15" hidden="1" customHeight="1"/>
    <row r="311" ht="15" hidden="1" customHeight="1"/>
    <row r="312" ht="15" hidden="1" customHeight="1"/>
    <row r="313" ht="15" hidden="1" customHeight="1"/>
    <row r="314" ht="15" hidden="1" customHeight="1"/>
    <row r="315" ht="15" hidden="1" customHeight="1"/>
    <row r="316" ht="15" hidden="1" customHeight="1"/>
    <row r="317" ht="15" hidden="1" customHeight="1"/>
    <row r="318" ht="15" hidden="1" customHeight="1"/>
    <row r="319" ht="15" hidden="1" customHeight="1"/>
    <row r="320" ht="15" hidden="1" customHeight="1"/>
    <row r="321" ht="15" hidden="1" customHeight="1"/>
    <row r="322" ht="15" hidden="1" customHeight="1"/>
    <row r="323" ht="15" hidden="1" customHeight="1"/>
    <row r="324" ht="15" hidden="1" customHeight="1"/>
    <row r="325" ht="15" hidden="1" customHeight="1"/>
    <row r="326" ht="15" hidden="1" customHeight="1"/>
    <row r="327" ht="15" hidden="1" customHeight="1"/>
    <row r="328" ht="15" hidden="1" customHeight="1"/>
    <row r="329" ht="15" hidden="1" customHeight="1"/>
    <row r="330" ht="15" hidden="1" customHeight="1"/>
    <row r="331" ht="15" hidden="1" customHeight="1"/>
    <row r="332" ht="15" hidden="1" customHeight="1"/>
    <row r="333" ht="15" hidden="1" customHeight="1"/>
    <row r="334" ht="15" hidden="1" customHeight="1"/>
    <row r="335" ht="15" hidden="1" customHeight="1"/>
    <row r="336" ht="15" hidden="1" customHeight="1"/>
    <row r="337" ht="15" hidden="1" customHeight="1"/>
    <row r="338" ht="15" hidden="1" customHeight="1"/>
    <row r="339" ht="15" hidden="1" customHeight="1"/>
    <row r="340" ht="15" hidden="1" customHeight="1"/>
    <row r="341" ht="15" hidden="1" customHeight="1"/>
    <row r="342" ht="15" hidden="1" customHeight="1"/>
    <row r="343" ht="15" hidden="1" customHeight="1"/>
    <row r="344" ht="15" hidden="1" customHeight="1"/>
    <row r="345" ht="15" hidden="1" customHeight="1"/>
    <row r="346" ht="15" hidden="1" customHeight="1"/>
    <row r="347" ht="15" hidden="1" customHeight="1"/>
    <row r="348" ht="15" hidden="1" customHeight="1"/>
    <row r="349" ht="15" hidden="1" customHeight="1"/>
    <row r="350" ht="15" hidden="1" customHeight="1"/>
    <row r="351" ht="15" hidden="1" customHeight="1"/>
    <row r="352" ht="15" hidden="1" customHeight="1"/>
    <row r="353" ht="15" hidden="1" customHeight="1"/>
    <row r="354" ht="15" hidden="1" customHeight="1"/>
    <row r="355" ht="15" hidden="1" customHeight="1"/>
    <row r="356" ht="15" hidden="1" customHeight="1"/>
    <row r="357" ht="15" hidden="1" customHeight="1"/>
    <row r="358" ht="15" hidden="1" customHeight="1"/>
    <row r="359" ht="15" hidden="1" customHeight="1"/>
    <row r="360" ht="15" hidden="1" customHeight="1"/>
    <row r="361" ht="15" hidden="1" customHeight="1"/>
    <row r="362" ht="15" hidden="1" customHeight="1"/>
    <row r="363" ht="15" hidden="1" customHeight="1"/>
    <row r="364" ht="15" hidden="1" customHeight="1"/>
    <row r="365" ht="15" hidden="1" customHeight="1"/>
    <row r="366" ht="15" hidden="1" customHeight="1"/>
    <row r="367" ht="15" hidden="1" customHeight="1"/>
    <row r="368" ht="15" hidden="1" customHeight="1"/>
    <row r="369" ht="15" hidden="1" customHeight="1"/>
    <row r="370" ht="15" hidden="1" customHeight="1"/>
    <row r="371" ht="15" hidden="1" customHeight="1"/>
    <row r="372" ht="15" hidden="1" customHeight="1"/>
    <row r="373" ht="15" hidden="1" customHeight="1"/>
    <row r="374" ht="15" hidden="1" customHeight="1"/>
    <row r="375" ht="15" hidden="1" customHeight="1"/>
    <row r="376" ht="15" hidden="1" customHeight="1"/>
    <row r="377" ht="15" hidden="1" customHeight="1"/>
    <row r="378" ht="15" hidden="1" customHeight="1"/>
    <row r="379" ht="15" hidden="1" customHeight="1"/>
    <row r="380" ht="15" hidden="1" customHeight="1"/>
    <row r="381" ht="15" hidden="1" customHeight="1"/>
    <row r="382" ht="15" hidden="1" customHeight="1"/>
    <row r="383" ht="15" hidden="1" customHeight="1"/>
    <row r="384" ht="15" hidden="1" customHeight="1"/>
    <row r="385" ht="15" hidden="1" customHeight="1"/>
    <row r="386" ht="15" hidden="1" customHeight="1"/>
    <row r="387" ht="15" hidden="1" customHeight="1"/>
    <row r="388" ht="15" hidden="1" customHeight="1"/>
    <row r="389" ht="15" hidden="1" customHeight="1"/>
    <row r="390" ht="15" hidden="1" customHeight="1"/>
    <row r="391" ht="15" hidden="1" customHeight="1"/>
    <row r="392" ht="15" hidden="1" customHeight="1"/>
    <row r="393" ht="15" hidden="1" customHeight="1"/>
    <row r="394" ht="15" hidden="1" customHeight="1"/>
    <row r="395" ht="15" hidden="1" customHeight="1"/>
    <row r="396" ht="15" hidden="1" customHeight="1"/>
    <row r="397" ht="15" hidden="1" customHeight="1"/>
    <row r="398" ht="15" hidden="1" customHeight="1"/>
    <row r="399" ht="15" hidden="1" customHeight="1"/>
    <row r="400" ht="15" hidden="1" customHeight="1"/>
    <row r="401" ht="15" hidden="1" customHeight="1"/>
  </sheetData>
  <sheetProtection sheet="1" objects="1" scenarios="1" selectLockedCells="1"/>
  <mergeCells count="3">
    <mergeCell ref="B1:L2"/>
    <mergeCell ref="I104:I105"/>
    <mergeCell ref="F265:J265"/>
  </mergeCells>
  <phoneticPr fontId="2"/>
  <printOptions horizontalCentered="1"/>
  <pageMargins left="0.59055118110236227" right="0.59055118110236227" top="0.78740157480314965" bottom="0.78740157480314965" header="0.19685039370078741" footer="0.19685039370078741"/>
  <pageSetup paperSize="9" scale="84" orientation="portrait" horizontalDpi="300" verticalDpi="300" r:id="rId1"/>
  <headerFooter alignWithMargins="0">
    <oddFooter>&amp;C&amp;P/&amp;N</oddFooter>
  </headerFooter>
  <rowBreaks count="5" manualBreakCount="5">
    <brk id="43" min="1" max="11" man="1"/>
    <brk id="103" min="1" max="11" man="1"/>
    <brk id="140" min="1" max="11" man="1"/>
    <brk id="190" min="1" max="11" man="1"/>
    <brk id="234" min="1" max="11"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008000"/>
    <pageSetUpPr fitToPage="1"/>
  </sheetPr>
  <dimension ref="A1:XFC263"/>
  <sheetViews>
    <sheetView showGridLines="0" zoomScaleNormal="100" zoomScaleSheetLayoutView="100" workbookViewId="0">
      <selection activeCell="O19" sqref="O19:P20"/>
    </sheetView>
  </sheetViews>
  <sheetFormatPr defaultColWidth="0" defaultRowHeight="13.2" zeroHeight="1"/>
  <cols>
    <col min="1" max="14" width="1.109375" style="213" customWidth="1"/>
    <col min="15" max="16" width="3.33203125" style="213" customWidth="1"/>
    <col min="17" max="27" width="2.88671875" style="213" customWidth="1"/>
    <col min="28" max="29" width="3.33203125" style="213" customWidth="1"/>
    <col min="30" max="40" width="2.88671875" style="213" customWidth="1"/>
    <col min="41" max="41" width="0.6640625" style="213" customWidth="1"/>
    <col min="42" max="198" width="0" style="213" hidden="1" customWidth="1"/>
    <col min="199" max="204" width="0.6640625" style="213" hidden="1" customWidth="1"/>
    <col min="205" max="219" width="0" style="213" hidden="1" customWidth="1"/>
    <col min="220" max="225" width="0.109375" style="213" hidden="1"/>
    <col min="226" max="226" width="1" style="213" hidden="1"/>
    <col min="227" max="16382" width="0.109375" style="213" hidden="1"/>
    <col min="16383" max="16383" width="1.44140625" style="213" hidden="1"/>
    <col min="16384" max="16384" width="7" style="213" hidden="1"/>
  </cols>
  <sheetData>
    <row r="1" spans="1:16335" ht="8.25" customHeight="1">
      <c r="AO1" s="214"/>
      <c r="AP1" s="214"/>
      <c r="AQ1" s="214"/>
      <c r="AR1" s="214"/>
      <c r="AS1" s="214"/>
      <c r="AT1" s="214"/>
      <c r="AU1" s="214"/>
      <c r="AV1" s="214"/>
      <c r="AW1" s="214"/>
      <c r="AX1" s="214"/>
      <c r="AY1" s="214"/>
      <c r="AZ1" s="214"/>
      <c r="BA1" s="214"/>
    </row>
    <row r="2" spans="1:16335" ht="21.6" customHeight="1">
      <c r="A2" s="804" t="str">
        <f>DBCS(TEXT(DATE(LEFT('設定シート（非表示）'!C6,4),0,1),"ggge年度"))&amp;"確定保険料算定基礎賃金集計表"</f>
        <v>令和６年度確定保険料算定基礎賃金集計表</v>
      </c>
      <c r="B2" s="804"/>
      <c r="C2" s="804"/>
      <c r="D2" s="804"/>
      <c r="E2" s="804"/>
      <c r="F2" s="804"/>
      <c r="G2" s="804"/>
      <c r="H2" s="804"/>
      <c r="I2" s="804"/>
      <c r="J2" s="804"/>
      <c r="K2" s="804"/>
      <c r="L2" s="804"/>
      <c r="M2" s="804"/>
      <c r="N2" s="804"/>
      <c r="O2" s="804"/>
      <c r="P2" s="804"/>
      <c r="Q2" s="804"/>
      <c r="R2" s="804"/>
      <c r="S2" s="804"/>
      <c r="T2" s="804"/>
      <c r="U2" s="804"/>
      <c r="V2" s="804"/>
      <c r="W2" s="804"/>
      <c r="X2" s="804"/>
      <c r="Y2" s="804"/>
      <c r="Z2" s="804"/>
      <c r="AA2" s="804"/>
      <c r="AB2" s="804"/>
      <c r="AC2" s="804"/>
      <c r="AD2" s="804"/>
      <c r="AE2" s="804"/>
      <c r="AF2" s="804"/>
      <c r="AG2" s="804"/>
      <c r="AH2" s="804"/>
      <c r="AI2" s="804"/>
      <c r="AJ2" s="804"/>
      <c r="AK2" s="804"/>
      <c r="AL2" s="804"/>
      <c r="AM2" s="804"/>
      <c r="AN2" s="804"/>
      <c r="AO2" s="214"/>
      <c r="AP2" s="214"/>
      <c r="AQ2" s="214"/>
      <c r="AR2" s="214"/>
      <c r="AS2" s="214"/>
      <c r="AT2" s="214"/>
      <c r="AU2" s="214"/>
      <c r="AV2" s="214"/>
      <c r="AW2" s="214"/>
      <c r="AX2" s="214"/>
      <c r="AY2" s="214"/>
      <c r="AZ2" s="214"/>
      <c r="BA2" s="214"/>
      <c r="BB2" s="214"/>
      <c r="BC2" s="214"/>
      <c r="BD2" s="214"/>
      <c r="BE2" s="214"/>
      <c r="BF2" s="214"/>
      <c r="BG2" s="214"/>
      <c r="BH2" s="214"/>
      <c r="BI2" s="214"/>
      <c r="BJ2" s="214"/>
      <c r="BK2" s="214"/>
      <c r="BL2" s="214"/>
      <c r="BM2" s="214"/>
      <c r="BN2" s="214"/>
      <c r="BO2" s="214"/>
      <c r="BP2" s="214"/>
      <c r="BQ2" s="214"/>
      <c r="BR2" s="214"/>
      <c r="BS2" s="214"/>
      <c r="BT2" s="214"/>
      <c r="BU2" s="214"/>
      <c r="BV2" s="214"/>
      <c r="BW2" s="214"/>
      <c r="BX2" s="214"/>
      <c r="BY2" s="214"/>
      <c r="BZ2" s="214"/>
      <c r="CA2" s="214"/>
      <c r="CB2" s="214"/>
    </row>
    <row r="3" spans="1:16335" ht="6.75" customHeight="1">
      <c r="A3" s="214"/>
      <c r="B3" s="214"/>
      <c r="C3" s="214"/>
      <c r="D3" s="214"/>
      <c r="E3" s="214"/>
      <c r="F3" s="214"/>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14"/>
      <c r="AP3" s="214"/>
      <c r="AQ3" s="214"/>
      <c r="AR3" s="214"/>
      <c r="AS3" s="214"/>
      <c r="AT3" s="214"/>
      <c r="AU3" s="214"/>
      <c r="AV3" s="214"/>
      <c r="AW3" s="214"/>
      <c r="AX3" s="214"/>
      <c r="AY3" s="214"/>
      <c r="AZ3" s="214"/>
      <c r="BA3" s="214"/>
      <c r="BB3" s="214"/>
      <c r="BC3" s="214"/>
      <c r="BD3" s="214"/>
      <c r="BE3" s="214"/>
      <c r="BF3" s="214"/>
      <c r="BG3" s="214"/>
      <c r="BH3" s="214"/>
      <c r="BI3" s="214"/>
      <c r="BJ3" s="214"/>
      <c r="BK3" s="214"/>
      <c r="BL3" s="214"/>
      <c r="BM3" s="214"/>
      <c r="BN3" s="214"/>
      <c r="BO3" s="214"/>
      <c r="BP3" s="214"/>
      <c r="BQ3" s="214"/>
      <c r="BR3" s="214"/>
      <c r="BS3" s="214"/>
      <c r="BT3" s="214"/>
      <c r="BU3" s="214"/>
      <c r="BV3" s="214"/>
      <c r="BW3" s="214"/>
      <c r="BX3" s="214"/>
      <c r="BY3" s="214"/>
      <c r="BZ3" s="214"/>
      <c r="CA3" s="214"/>
      <c r="CB3" s="214"/>
    </row>
    <row r="4" spans="1:16335" ht="14.25" customHeight="1">
      <c r="A4" s="828" t="s">
        <v>652</v>
      </c>
      <c r="B4" s="828"/>
      <c r="C4" s="828"/>
      <c r="D4" s="828"/>
      <c r="E4" s="828"/>
      <c r="F4" s="828"/>
      <c r="G4" s="828"/>
      <c r="H4" s="828"/>
      <c r="I4" s="828"/>
      <c r="J4" s="828"/>
      <c r="K4" s="828"/>
      <c r="L4" s="828"/>
      <c r="M4" s="828"/>
      <c r="N4" s="828"/>
      <c r="O4" s="828"/>
      <c r="P4" s="828"/>
      <c r="Q4" s="828"/>
      <c r="R4" s="828"/>
      <c r="S4" s="828"/>
      <c r="T4" s="828"/>
      <c r="U4" s="828"/>
      <c r="V4" s="828"/>
      <c r="W4" s="828"/>
      <c r="X4" s="828"/>
      <c r="Y4" s="828"/>
      <c r="Z4" s="828"/>
      <c r="AA4" s="828"/>
      <c r="AB4" s="828"/>
      <c r="AC4" s="828"/>
      <c r="AD4" s="828"/>
      <c r="AE4" s="828"/>
      <c r="AF4" s="828"/>
      <c r="AG4" s="828"/>
      <c r="AH4" s="828"/>
      <c r="AI4" s="828"/>
      <c r="AJ4" s="828"/>
      <c r="AK4" s="828"/>
      <c r="AL4" s="828"/>
      <c r="AM4" s="828"/>
      <c r="AN4" s="828"/>
      <c r="AO4" s="828"/>
      <c r="AP4" s="828"/>
      <c r="AQ4" s="828"/>
      <c r="AR4" s="828"/>
      <c r="AS4" s="828"/>
      <c r="AT4" s="828"/>
      <c r="AU4" s="828"/>
      <c r="AV4" s="828"/>
      <c r="AW4" s="828"/>
      <c r="AX4" s="828"/>
      <c r="AY4" s="828"/>
      <c r="AZ4" s="828"/>
      <c r="BA4" s="828"/>
      <c r="BB4" s="828"/>
      <c r="BC4" s="828"/>
      <c r="BD4" s="828"/>
      <c r="BE4" s="828"/>
      <c r="BF4" s="828"/>
      <c r="BG4" s="828"/>
      <c r="BH4" s="828"/>
      <c r="BI4" s="828"/>
      <c r="BJ4" s="828"/>
      <c r="BK4" s="828"/>
      <c r="BL4" s="828"/>
      <c r="BM4" s="828"/>
      <c r="BN4" s="828"/>
      <c r="BO4" s="828"/>
      <c r="BP4" s="828"/>
      <c r="BQ4" s="828"/>
      <c r="BR4" s="828"/>
      <c r="BS4" s="828"/>
      <c r="BT4" s="828"/>
      <c r="BU4" s="828"/>
      <c r="BV4" s="828"/>
      <c r="BW4" s="828"/>
      <c r="BX4" s="828"/>
      <c r="BY4" s="828"/>
      <c r="BZ4" s="828"/>
      <c r="CA4" s="828"/>
      <c r="CB4" s="828"/>
      <c r="CC4" s="828"/>
      <c r="CD4" s="828"/>
      <c r="CE4" s="828"/>
      <c r="CF4" s="828"/>
      <c r="CG4" s="828"/>
      <c r="CH4" s="828"/>
      <c r="CI4" s="828"/>
      <c r="CJ4" s="828"/>
      <c r="CK4" s="828"/>
      <c r="CL4" s="828"/>
      <c r="CM4" s="828"/>
      <c r="CN4" s="828"/>
      <c r="CO4" s="828"/>
      <c r="CP4" s="828"/>
      <c r="CQ4" s="828"/>
      <c r="CR4" s="828"/>
      <c r="CS4" s="828"/>
      <c r="CT4" s="828"/>
      <c r="CU4" s="828"/>
      <c r="CV4" s="828"/>
      <c r="CW4" s="828"/>
      <c r="CX4" s="828"/>
      <c r="CY4" s="828"/>
      <c r="CZ4" s="828"/>
      <c r="DA4" s="828"/>
      <c r="DB4" s="828"/>
      <c r="DC4" s="828"/>
      <c r="DD4" s="828"/>
      <c r="DE4" s="828"/>
      <c r="DF4" s="828"/>
      <c r="DG4" s="828"/>
      <c r="DH4" s="828"/>
      <c r="DI4" s="828"/>
      <c r="DJ4" s="828"/>
      <c r="DK4" s="828"/>
      <c r="DL4" s="828"/>
      <c r="DM4" s="828"/>
      <c r="DN4" s="828"/>
      <c r="DO4" s="828"/>
      <c r="DP4" s="828"/>
      <c r="DQ4" s="828"/>
      <c r="DR4" s="828"/>
      <c r="DS4" s="828"/>
      <c r="DT4" s="828"/>
      <c r="DU4" s="828"/>
      <c r="DV4" s="828"/>
      <c r="DW4" s="828"/>
      <c r="DX4" s="828"/>
      <c r="DY4" s="828"/>
      <c r="DZ4" s="828"/>
      <c r="EA4" s="828"/>
      <c r="EB4" s="828"/>
      <c r="EC4" s="828"/>
      <c r="ED4" s="828"/>
      <c r="EE4" s="828"/>
      <c r="EF4" s="828"/>
      <c r="EG4" s="828"/>
      <c r="EH4" s="828"/>
      <c r="EI4" s="828"/>
      <c r="EJ4" s="828"/>
      <c r="EK4" s="828"/>
      <c r="EL4" s="828"/>
      <c r="EM4" s="828"/>
      <c r="EN4" s="828"/>
      <c r="EO4" s="828"/>
      <c r="EP4" s="828"/>
      <c r="EQ4" s="828"/>
      <c r="ER4" s="828"/>
      <c r="ES4" s="828"/>
      <c r="ET4" s="828"/>
      <c r="EU4" s="828"/>
      <c r="EV4" s="828"/>
      <c r="EW4" s="828"/>
      <c r="EX4" s="828"/>
      <c r="EY4" s="828"/>
      <c r="EZ4" s="828"/>
      <c r="FA4" s="828"/>
      <c r="FB4" s="828"/>
      <c r="FC4" s="828"/>
      <c r="FD4" s="828"/>
      <c r="FE4" s="828"/>
      <c r="FF4" s="828"/>
      <c r="FG4" s="828"/>
      <c r="FH4" s="828"/>
      <c r="FI4" s="828"/>
      <c r="FJ4" s="828"/>
      <c r="FK4" s="828"/>
      <c r="FL4" s="828"/>
      <c r="FM4" s="828"/>
      <c r="FN4" s="828"/>
      <c r="FO4" s="828"/>
      <c r="FP4" s="828"/>
      <c r="FQ4" s="828"/>
      <c r="FR4" s="828"/>
      <c r="FS4" s="828"/>
      <c r="FT4" s="828"/>
      <c r="FU4" s="828"/>
      <c r="FV4" s="828"/>
      <c r="FW4" s="828"/>
      <c r="FX4" s="828"/>
      <c r="FY4" s="828"/>
      <c r="FZ4" s="828"/>
      <c r="GA4" s="828"/>
      <c r="GB4" s="828"/>
      <c r="GC4" s="828"/>
      <c r="GD4" s="828"/>
      <c r="GE4" s="828"/>
      <c r="GF4" s="828"/>
      <c r="GG4" s="828"/>
      <c r="GH4" s="828"/>
      <c r="GI4" s="828"/>
      <c r="GJ4" s="828"/>
      <c r="GK4" s="828"/>
      <c r="GL4" s="828"/>
      <c r="GM4" s="828"/>
      <c r="GN4" s="828"/>
      <c r="GO4" s="828"/>
      <c r="GP4" s="828"/>
      <c r="GQ4" s="828"/>
      <c r="GR4" s="828"/>
      <c r="GS4" s="828"/>
      <c r="GT4" s="828"/>
      <c r="GU4" s="828"/>
      <c r="GV4" s="828"/>
      <c r="GW4" s="828"/>
      <c r="GX4" s="828"/>
      <c r="GY4" s="828"/>
      <c r="GZ4" s="828"/>
      <c r="HA4" s="828"/>
      <c r="HB4" s="828"/>
      <c r="HC4" s="828"/>
      <c r="HD4" s="828"/>
      <c r="HE4" s="828"/>
      <c r="HF4" s="828"/>
      <c r="HG4" s="828"/>
      <c r="HH4" s="828"/>
      <c r="HI4" s="828"/>
      <c r="HJ4" s="828"/>
      <c r="HK4" s="828"/>
      <c r="HL4" s="828"/>
      <c r="HM4" s="828"/>
      <c r="HN4" s="828"/>
      <c r="HO4" s="828"/>
      <c r="HP4" s="828"/>
      <c r="HQ4" s="828"/>
      <c r="HR4" s="828"/>
      <c r="HS4" s="828"/>
      <c r="HT4" s="828"/>
      <c r="HU4" s="828"/>
      <c r="HV4" s="828"/>
      <c r="HW4" s="828"/>
      <c r="HX4" s="828"/>
      <c r="HY4" s="828"/>
      <c r="HZ4" s="828"/>
      <c r="IA4" s="828"/>
      <c r="IB4" s="828"/>
      <c r="IC4" s="828"/>
      <c r="ID4" s="828"/>
      <c r="IE4" s="828"/>
      <c r="IF4" s="828"/>
      <c r="IG4" s="828"/>
      <c r="IH4" s="828"/>
      <c r="II4" s="828"/>
      <c r="IJ4" s="828"/>
      <c r="IK4" s="828"/>
      <c r="IL4" s="828"/>
      <c r="IM4" s="828"/>
      <c r="IN4" s="828"/>
      <c r="IO4" s="828"/>
      <c r="IP4" s="828"/>
      <c r="IQ4" s="828"/>
      <c r="IR4" s="828"/>
      <c r="IS4" s="828"/>
      <c r="IT4" s="828"/>
      <c r="IU4" s="828"/>
      <c r="IV4" s="828"/>
      <c r="IW4" s="828"/>
      <c r="IX4" s="828"/>
      <c r="IY4" s="828"/>
      <c r="IZ4" s="828"/>
      <c r="JA4" s="828"/>
      <c r="JB4" s="828"/>
      <c r="JC4" s="828"/>
      <c r="JD4" s="828"/>
      <c r="JE4" s="828"/>
      <c r="JF4" s="828"/>
      <c r="JG4" s="828"/>
      <c r="JH4" s="828"/>
      <c r="JI4" s="828"/>
      <c r="JJ4" s="828"/>
      <c r="JK4" s="828"/>
      <c r="JL4" s="828"/>
      <c r="JM4" s="828"/>
      <c r="JN4" s="828"/>
      <c r="JO4" s="828"/>
      <c r="JP4" s="828"/>
      <c r="JQ4" s="828"/>
      <c r="JR4" s="828"/>
      <c r="JS4" s="828"/>
      <c r="JT4" s="828"/>
      <c r="JU4" s="828"/>
      <c r="JV4" s="828"/>
      <c r="JW4" s="828"/>
      <c r="JX4" s="828"/>
      <c r="JY4" s="828"/>
      <c r="JZ4" s="828"/>
      <c r="KA4" s="828"/>
      <c r="KB4" s="828"/>
      <c r="KC4" s="828"/>
      <c r="KD4" s="828"/>
      <c r="KE4" s="828"/>
      <c r="KF4" s="828"/>
      <c r="KG4" s="828"/>
      <c r="KH4" s="828"/>
      <c r="KI4" s="828"/>
      <c r="KJ4" s="828"/>
      <c r="KK4" s="828"/>
      <c r="KL4" s="828"/>
      <c r="KM4" s="828"/>
      <c r="KN4" s="828"/>
      <c r="KO4" s="828"/>
      <c r="KP4" s="828"/>
      <c r="KQ4" s="828"/>
      <c r="KR4" s="828"/>
      <c r="KS4" s="828"/>
      <c r="KT4" s="828"/>
      <c r="KU4" s="828"/>
      <c r="KV4" s="828"/>
      <c r="KW4" s="828"/>
      <c r="KX4" s="828"/>
      <c r="KY4" s="828"/>
      <c r="KZ4" s="828"/>
      <c r="LA4" s="828"/>
      <c r="LB4" s="828"/>
      <c r="LC4" s="828"/>
      <c r="LD4" s="828"/>
      <c r="LE4" s="828"/>
      <c r="LF4" s="828"/>
      <c r="LG4" s="828"/>
      <c r="LH4" s="828"/>
      <c r="LI4" s="828"/>
      <c r="LJ4" s="828"/>
      <c r="LK4" s="828"/>
      <c r="LL4" s="828"/>
      <c r="LM4" s="828"/>
      <c r="LN4" s="828"/>
      <c r="LO4" s="828"/>
      <c r="LP4" s="828"/>
      <c r="LQ4" s="828"/>
      <c r="LR4" s="828"/>
      <c r="LS4" s="828"/>
      <c r="LT4" s="828"/>
      <c r="LU4" s="828"/>
      <c r="LV4" s="828"/>
      <c r="LW4" s="828"/>
      <c r="LX4" s="828"/>
      <c r="LY4" s="828"/>
      <c r="LZ4" s="828"/>
      <c r="MA4" s="828"/>
      <c r="MB4" s="828"/>
      <c r="MC4" s="828"/>
      <c r="MD4" s="828"/>
      <c r="ME4" s="828"/>
      <c r="MF4" s="828"/>
      <c r="MG4" s="828"/>
      <c r="MH4" s="828"/>
      <c r="MI4" s="828"/>
      <c r="MJ4" s="828"/>
      <c r="MK4" s="828"/>
      <c r="ML4" s="828"/>
      <c r="MM4" s="828"/>
      <c r="MN4" s="828"/>
      <c r="MO4" s="828"/>
      <c r="MP4" s="828"/>
      <c r="MQ4" s="828"/>
      <c r="MR4" s="828"/>
      <c r="MS4" s="828"/>
      <c r="MT4" s="828"/>
      <c r="MU4" s="828"/>
      <c r="MV4" s="828"/>
      <c r="MW4" s="828"/>
      <c r="MX4" s="828"/>
      <c r="MY4" s="828"/>
      <c r="MZ4" s="828"/>
      <c r="NA4" s="828"/>
      <c r="NB4" s="828"/>
      <c r="NC4" s="828"/>
      <c r="ND4" s="828"/>
      <c r="NE4" s="828"/>
      <c r="NF4" s="828"/>
      <c r="NG4" s="828"/>
      <c r="NH4" s="828"/>
      <c r="NI4" s="828"/>
      <c r="NJ4" s="828"/>
      <c r="NK4" s="828"/>
      <c r="NL4" s="828"/>
      <c r="NM4" s="828"/>
      <c r="NN4" s="828"/>
      <c r="NO4" s="828"/>
      <c r="NP4" s="828"/>
      <c r="NQ4" s="828"/>
      <c r="NR4" s="828"/>
      <c r="NS4" s="828"/>
      <c r="NT4" s="828"/>
      <c r="NU4" s="828"/>
      <c r="NV4" s="828"/>
      <c r="NW4" s="828"/>
      <c r="NX4" s="828"/>
      <c r="NY4" s="828"/>
      <c r="NZ4" s="828"/>
      <c r="OA4" s="828"/>
      <c r="OB4" s="828"/>
      <c r="OC4" s="828"/>
      <c r="OD4" s="828"/>
      <c r="OE4" s="828"/>
      <c r="OF4" s="828"/>
      <c r="OG4" s="828"/>
      <c r="OH4" s="828"/>
      <c r="OI4" s="828"/>
      <c r="OJ4" s="828"/>
      <c r="OK4" s="828"/>
      <c r="OL4" s="828"/>
      <c r="OM4" s="828"/>
      <c r="ON4" s="828"/>
      <c r="OO4" s="828"/>
      <c r="OP4" s="828"/>
      <c r="OQ4" s="828"/>
      <c r="OR4" s="828"/>
      <c r="OS4" s="828"/>
      <c r="OT4" s="828"/>
      <c r="OU4" s="828"/>
      <c r="OV4" s="828"/>
      <c r="OW4" s="828"/>
      <c r="OX4" s="828"/>
      <c r="OY4" s="828"/>
      <c r="OZ4" s="828"/>
      <c r="PA4" s="828"/>
      <c r="PB4" s="828"/>
      <c r="PC4" s="828"/>
      <c r="PD4" s="828"/>
      <c r="PE4" s="828"/>
      <c r="PF4" s="828"/>
      <c r="PG4" s="828"/>
      <c r="PH4" s="828"/>
      <c r="PI4" s="828"/>
      <c r="PJ4" s="828"/>
      <c r="PK4" s="828"/>
      <c r="PL4" s="828"/>
      <c r="PM4" s="828"/>
      <c r="PN4" s="828"/>
      <c r="PO4" s="828"/>
      <c r="PP4" s="828"/>
      <c r="PQ4" s="828"/>
      <c r="PR4" s="828"/>
      <c r="PS4" s="828"/>
      <c r="PT4" s="828"/>
      <c r="PU4" s="828"/>
      <c r="PV4" s="828"/>
      <c r="PW4" s="828"/>
      <c r="PX4" s="828"/>
      <c r="PY4" s="828"/>
      <c r="PZ4" s="828"/>
      <c r="QA4" s="828"/>
      <c r="QB4" s="828"/>
      <c r="QC4" s="828"/>
      <c r="QD4" s="828"/>
      <c r="QE4" s="828"/>
      <c r="QF4" s="828"/>
      <c r="QG4" s="828"/>
      <c r="QH4" s="828"/>
      <c r="QI4" s="828"/>
      <c r="QJ4" s="828"/>
      <c r="QK4" s="828"/>
      <c r="QL4" s="828"/>
      <c r="QM4" s="828"/>
      <c r="QN4" s="828"/>
      <c r="QO4" s="828"/>
      <c r="QP4" s="828"/>
      <c r="QQ4" s="828"/>
      <c r="QR4" s="828"/>
      <c r="QS4" s="828"/>
      <c r="QT4" s="828"/>
      <c r="QU4" s="828"/>
      <c r="QV4" s="828"/>
      <c r="QW4" s="828"/>
      <c r="QX4" s="828"/>
      <c r="QY4" s="828"/>
      <c r="QZ4" s="828"/>
      <c r="RA4" s="828"/>
      <c r="RB4" s="828"/>
      <c r="RC4" s="828"/>
      <c r="RD4" s="828"/>
      <c r="RE4" s="828"/>
      <c r="RF4" s="828"/>
      <c r="RG4" s="828"/>
      <c r="RH4" s="828"/>
      <c r="RI4" s="828"/>
      <c r="RJ4" s="828"/>
      <c r="RK4" s="828"/>
      <c r="RL4" s="828"/>
      <c r="RM4" s="828"/>
      <c r="RN4" s="828"/>
      <c r="RO4" s="828"/>
      <c r="RP4" s="828"/>
      <c r="RQ4" s="828"/>
      <c r="RR4" s="828"/>
      <c r="RS4" s="828"/>
      <c r="RT4" s="828"/>
      <c r="RU4" s="828"/>
      <c r="RV4" s="828"/>
      <c r="RW4" s="828"/>
      <c r="RX4" s="828"/>
      <c r="RY4" s="828"/>
      <c r="RZ4" s="828"/>
      <c r="SA4" s="828"/>
      <c r="SB4" s="828"/>
      <c r="SC4" s="828"/>
      <c r="SD4" s="828"/>
      <c r="SE4" s="828"/>
      <c r="SF4" s="828"/>
      <c r="SG4" s="828"/>
      <c r="SH4" s="828"/>
      <c r="SI4" s="828"/>
      <c r="SJ4" s="828"/>
      <c r="SK4" s="828"/>
      <c r="SL4" s="828"/>
      <c r="SM4" s="828"/>
      <c r="SN4" s="828"/>
      <c r="SO4" s="828"/>
      <c r="SP4" s="828"/>
      <c r="SQ4" s="828"/>
      <c r="SR4" s="828"/>
      <c r="SS4" s="828"/>
      <c r="ST4" s="828"/>
      <c r="SU4" s="828"/>
      <c r="SV4" s="828"/>
      <c r="SW4" s="828"/>
      <c r="SX4" s="828"/>
      <c r="SY4" s="828"/>
      <c r="SZ4" s="828"/>
      <c r="TA4" s="828"/>
      <c r="TB4" s="828"/>
      <c r="TC4" s="828"/>
      <c r="TD4" s="828"/>
      <c r="TE4" s="828"/>
      <c r="TF4" s="828"/>
      <c r="TG4" s="828"/>
      <c r="TH4" s="828"/>
      <c r="TI4" s="828"/>
      <c r="TJ4" s="828"/>
      <c r="TK4" s="828"/>
      <c r="TL4" s="828"/>
      <c r="TM4" s="828"/>
      <c r="TN4" s="828"/>
      <c r="TO4" s="828"/>
      <c r="TP4" s="828"/>
      <c r="TQ4" s="828"/>
      <c r="TR4" s="828"/>
      <c r="TS4" s="828"/>
      <c r="TT4" s="828"/>
      <c r="TU4" s="828"/>
      <c r="TV4" s="828"/>
      <c r="TW4" s="828"/>
      <c r="TX4" s="828"/>
      <c r="TY4" s="828"/>
      <c r="TZ4" s="828"/>
      <c r="UA4" s="828"/>
      <c r="UB4" s="828"/>
      <c r="UC4" s="828"/>
      <c r="UD4" s="828"/>
      <c r="UE4" s="828"/>
      <c r="UF4" s="828"/>
      <c r="UG4" s="828"/>
      <c r="UH4" s="828"/>
      <c r="UI4" s="828"/>
      <c r="UJ4" s="828"/>
      <c r="UK4" s="828"/>
      <c r="UL4" s="828"/>
      <c r="UM4" s="828"/>
      <c r="UN4" s="828"/>
      <c r="UO4" s="828"/>
      <c r="UP4" s="828"/>
      <c r="UQ4" s="828"/>
      <c r="UR4" s="828"/>
      <c r="US4" s="828"/>
      <c r="UT4" s="828"/>
      <c r="UU4" s="828"/>
      <c r="UV4" s="828"/>
      <c r="UW4" s="828"/>
      <c r="UX4" s="828"/>
      <c r="UY4" s="828"/>
      <c r="UZ4" s="828"/>
      <c r="VA4" s="828"/>
      <c r="VB4" s="828"/>
      <c r="VC4" s="828"/>
      <c r="VD4" s="828"/>
      <c r="VE4" s="828"/>
      <c r="VF4" s="828"/>
      <c r="VG4" s="828"/>
      <c r="VH4" s="828"/>
      <c r="VI4" s="828"/>
      <c r="VJ4" s="828"/>
      <c r="VK4" s="828"/>
      <c r="VL4" s="828"/>
      <c r="VM4" s="828"/>
      <c r="VN4" s="828"/>
      <c r="VO4" s="828"/>
      <c r="VP4" s="828"/>
      <c r="VQ4" s="828"/>
      <c r="VR4" s="828"/>
      <c r="VS4" s="828"/>
      <c r="VT4" s="828"/>
      <c r="VU4" s="828"/>
      <c r="VV4" s="828"/>
      <c r="VW4" s="828"/>
      <c r="VX4" s="828"/>
      <c r="VY4" s="828"/>
      <c r="VZ4" s="828"/>
      <c r="WA4" s="828"/>
      <c r="WB4" s="828"/>
      <c r="WC4" s="828"/>
      <c r="WD4" s="828"/>
      <c r="WE4" s="828"/>
      <c r="WF4" s="828"/>
      <c r="WG4" s="828"/>
      <c r="WH4" s="828"/>
      <c r="WI4" s="828"/>
      <c r="WJ4" s="828"/>
      <c r="WK4" s="828"/>
      <c r="WL4" s="828"/>
      <c r="WM4" s="828"/>
      <c r="WN4" s="828"/>
      <c r="WO4" s="828"/>
      <c r="WP4" s="828"/>
      <c r="WQ4" s="828"/>
      <c r="WR4" s="828"/>
      <c r="WS4" s="828"/>
      <c r="WT4" s="828"/>
      <c r="WU4" s="828"/>
      <c r="WV4" s="828"/>
      <c r="WW4" s="828"/>
      <c r="WX4" s="828"/>
      <c r="WY4" s="828"/>
      <c r="WZ4" s="828"/>
      <c r="XA4" s="828"/>
      <c r="XB4" s="828"/>
      <c r="XC4" s="828"/>
      <c r="XD4" s="828"/>
      <c r="XE4" s="828"/>
      <c r="XF4" s="828"/>
      <c r="XG4" s="828"/>
      <c r="XH4" s="828"/>
      <c r="XI4" s="828"/>
      <c r="XJ4" s="828"/>
      <c r="XK4" s="828"/>
      <c r="XL4" s="828"/>
      <c r="XM4" s="828"/>
      <c r="XN4" s="828"/>
      <c r="XO4" s="828"/>
      <c r="XP4" s="828"/>
      <c r="XQ4" s="828"/>
      <c r="XR4" s="828"/>
      <c r="XS4" s="828"/>
      <c r="XT4" s="828"/>
      <c r="XU4" s="828"/>
      <c r="XV4" s="828"/>
      <c r="XW4" s="828"/>
      <c r="XX4" s="828"/>
      <c r="XY4" s="828"/>
      <c r="XZ4" s="828"/>
      <c r="YA4" s="828"/>
      <c r="YB4" s="828"/>
      <c r="YC4" s="828"/>
      <c r="YD4" s="828"/>
      <c r="YE4" s="828"/>
      <c r="YF4" s="828"/>
      <c r="YG4" s="828"/>
      <c r="YH4" s="828"/>
      <c r="YI4" s="828"/>
      <c r="YJ4" s="828"/>
      <c r="YK4" s="828"/>
      <c r="YL4" s="828"/>
      <c r="YM4" s="828"/>
      <c r="YN4" s="828"/>
      <c r="YO4" s="828"/>
      <c r="YP4" s="828"/>
      <c r="YQ4" s="828"/>
      <c r="YR4" s="828"/>
      <c r="YS4" s="828"/>
      <c r="YT4" s="828"/>
      <c r="YU4" s="828"/>
      <c r="YV4" s="828"/>
      <c r="YW4" s="828"/>
      <c r="YX4" s="828"/>
      <c r="YY4" s="828"/>
      <c r="YZ4" s="828"/>
      <c r="ZA4" s="828"/>
      <c r="ZB4" s="828"/>
      <c r="ZC4" s="828"/>
      <c r="ZD4" s="828"/>
      <c r="ZE4" s="828"/>
      <c r="ZF4" s="828"/>
      <c r="ZG4" s="828"/>
      <c r="ZH4" s="828"/>
      <c r="ZI4" s="828"/>
      <c r="ZJ4" s="828"/>
      <c r="ZK4" s="828"/>
      <c r="ZL4" s="828"/>
      <c r="ZM4" s="828"/>
      <c r="ZN4" s="828"/>
      <c r="ZO4" s="828"/>
      <c r="ZP4" s="828"/>
      <c r="ZQ4" s="828"/>
      <c r="ZR4" s="828"/>
      <c r="ZS4" s="828"/>
      <c r="ZT4" s="828"/>
      <c r="ZU4" s="828"/>
      <c r="ZV4" s="828"/>
      <c r="ZW4" s="828"/>
      <c r="ZX4" s="828"/>
      <c r="ZY4" s="828"/>
      <c r="ZZ4" s="828"/>
      <c r="AAA4" s="828"/>
      <c r="AAB4" s="828"/>
      <c r="AAC4" s="828"/>
      <c r="AAD4" s="828"/>
      <c r="AAE4" s="828"/>
      <c r="AAF4" s="828"/>
      <c r="AAG4" s="828"/>
      <c r="AAH4" s="828"/>
      <c r="AAI4" s="828"/>
      <c r="AAJ4" s="828"/>
      <c r="AAK4" s="828"/>
      <c r="AAL4" s="828"/>
      <c r="AAM4" s="828"/>
      <c r="AAN4" s="828"/>
      <c r="AAO4" s="828"/>
      <c r="AAP4" s="828"/>
      <c r="AAQ4" s="828"/>
      <c r="AAR4" s="828"/>
      <c r="AAS4" s="828"/>
      <c r="AAT4" s="828"/>
      <c r="AAU4" s="828"/>
      <c r="AAV4" s="828"/>
      <c r="AAW4" s="828"/>
      <c r="AAX4" s="828"/>
      <c r="AAY4" s="828"/>
      <c r="AAZ4" s="828"/>
      <c r="ABA4" s="828"/>
      <c r="ABB4" s="828"/>
      <c r="ABC4" s="828"/>
      <c r="ABD4" s="828"/>
      <c r="ABE4" s="828"/>
      <c r="ABF4" s="828"/>
      <c r="ABG4" s="828"/>
      <c r="ABH4" s="828"/>
      <c r="ABI4" s="828"/>
      <c r="ABJ4" s="828"/>
      <c r="ABK4" s="828"/>
      <c r="ABL4" s="828"/>
      <c r="ABM4" s="828"/>
      <c r="ABN4" s="828"/>
      <c r="ABO4" s="828"/>
      <c r="ABP4" s="828"/>
      <c r="ABQ4" s="828"/>
      <c r="ABR4" s="828"/>
      <c r="ABS4" s="828"/>
      <c r="ABT4" s="828"/>
      <c r="ABU4" s="828"/>
      <c r="ABV4" s="828"/>
      <c r="ABW4" s="828"/>
      <c r="ABX4" s="828"/>
      <c r="ABY4" s="828"/>
      <c r="ABZ4" s="828"/>
      <c r="ACA4" s="828"/>
      <c r="ACB4" s="828"/>
      <c r="ACC4" s="828"/>
      <c r="ACD4" s="828"/>
      <c r="ACE4" s="828"/>
      <c r="ACF4" s="828"/>
      <c r="ACG4" s="828"/>
      <c r="ACH4" s="828"/>
      <c r="ACI4" s="828"/>
      <c r="ACJ4" s="828"/>
      <c r="ACK4" s="828"/>
      <c r="ACL4" s="828"/>
      <c r="ACM4" s="828"/>
      <c r="ACN4" s="828"/>
      <c r="ACO4" s="828"/>
      <c r="ACP4" s="828"/>
      <c r="ACQ4" s="828"/>
      <c r="ACR4" s="828"/>
      <c r="ACS4" s="828"/>
      <c r="ACT4" s="828"/>
      <c r="ACU4" s="828"/>
      <c r="ACV4" s="828"/>
      <c r="ACW4" s="828"/>
      <c r="ACX4" s="828"/>
      <c r="ACY4" s="828"/>
      <c r="ACZ4" s="828"/>
      <c r="ADA4" s="828"/>
      <c r="ADB4" s="828"/>
      <c r="ADC4" s="828"/>
      <c r="ADD4" s="828"/>
      <c r="ADE4" s="828"/>
      <c r="ADF4" s="828"/>
      <c r="ADG4" s="828"/>
      <c r="ADH4" s="828"/>
      <c r="ADI4" s="828"/>
      <c r="ADJ4" s="828"/>
      <c r="ADK4" s="828"/>
      <c r="ADL4" s="828"/>
      <c r="ADM4" s="828"/>
      <c r="ADN4" s="828"/>
      <c r="ADO4" s="828"/>
      <c r="ADP4" s="828"/>
      <c r="ADQ4" s="828"/>
      <c r="ADR4" s="828"/>
      <c r="ADS4" s="828"/>
      <c r="ADT4" s="828"/>
      <c r="ADU4" s="828"/>
      <c r="ADV4" s="828"/>
      <c r="ADW4" s="828"/>
      <c r="ADX4" s="828"/>
      <c r="ADY4" s="828"/>
      <c r="ADZ4" s="828"/>
      <c r="AEA4" s="828"/>
      <c r="AEB4" s="828"/>
      <c r="AEC4" s="828"/>
      <c r="AED4" s="828"/>
      <c r="AEE4" s="828"/>
      <c r="AEF4" s="828"/>
      <c r="AEG4" s="828"/>
      <c r="AEH4" s="828"/>
      <c r="AEI4" s="828"/>
      <c r="AEJ4" s="828"/>
      <c r="AEK4" s="828"/>
      <c r="AEL4" s="828"/>
      <c r="AEM4" s="828"/>
      <c r="AEN4" s="828"/>
      <c r="AEO4" s="828"/>
      <c r="AEP4" s="828"/>
      <c r="AEQ4" s="828"/>
      <c r="AER4" s="828"/>
      <c r="AES4" s="828"/>
      <c r="AET4" s="828"/>
      <c r="AEU4" s="828"/>
      <c r="AEV4" s="828"/>
      <c r="AEW4" s="828"/>
      <c r="AEX4" s="828"/>
      <c r="AEY4" s="828"/>
      <c r="AEZ4" s="828"/>
      <c r="AFA4" s="828"/>
      <c r="AFB4" s="828"/>
      <c r="AFC4" s="828"/>
      <c r="AFD4" s="828"/>
      <c r="AFE4" s="828"/>
      <c r="AFF4" s="828"/>
      <c r="AFG4" s="828"/>
      <c r="AFH4" s="828"/>
      <c r="AFI4" s="828"/>
      <c r="AFJ4" s="828"/>
      <c r="AFK4" s="828"/>
      <c r="AFL4" s="828"/>
      <c r="AFM4" s="828"/>
      <c r="AFN4" s="828"/>
      <c r="AFO4" s="828"/>
      <c r="AFP4" s="828"/>
      <c r="AFQ4" s="828"/>
      <c r="AFR4" s="828"/>
      <c r="AFS4" s="828"/>
      <c r="AFT4" s="828"/>
      <c r="AFU4" s="828"/>
      <c r="AFV4" s="828"/>
      <c r="AFW4" s="828"/>
      <c r="AFX4" s="828"/>
      <c r="AFY4" s="828"/>
      <c r="AFZ4" s="828"/>
      <c r="AGA4" s="828"/>
      <c r="AGB4" s="828"/>
      <c r="AGC4" s="828"/>
      <c r="AGD4" s="828"/>
      <c r="AGE4" s="828"/>
      <c r="AGF4" s="828"/>
      <c r="AGG4" s="828"/>
      <c r="AGH4" s="828"/>
      <c r="AGI4" s="828"/>
      <c r="AGJ4" s="828"/>
      <c r="AGK4" s="828"/>
      <c r="AGL4" s="828"/>
      <c r="AGM4" s="828"/>
      <c r="AGN4" s="828"/>
      <c r="AGO4" s="828"/>
      <c r="AGP4" s="828"/>
      <c r="AGQ4" s="828"/>
      <c r="AGR4" s="828"/>
      <c r="AGS4" s="828"/>
      <c r="AGT4" s="828"/>
      <c r="AGU4" s="828"/>
      <c r="AGV4" s="828"/>
      <c r="AGW4" s="828"/>
      <c r="AGX4" s="828"/>
      <c r="AGY4" s="828"/>
      <c r="AGZ4" s="828"/>
      <c r="AHA4" s="828"/>
      <c r="AHB4" s="828"/>
      <c r="AHC4" s="828"/>
      <c r="AHD4" s="828"/>
      <c r="AHE4" s="828"/>
      <c r="AHF4" s="828"/>
      <c r="AHG4" s="828"/>
      <c r="AHH4" s="828"/>
      <c r="AHI4" s="828"/>
      <c r="AHJ4" s="828"/>
      <c r="AHK4" s="828"/>
      <c r="AHL4" s="828"/>
      <c r="AHM4" s="828"/>
      <c r="AHN4" s="828"/>
      <c r="AHO4" s="828"/>
      <c r="AHP4" s="828"/>
      <c r="AHQ4" s="828"/>
      <c r="AHR4" s="828"/>
      <c r="AHS4" s="828"/>
      <c r="AHT4" s="828"/>
      <c r="AHU4" s="828"/>
      <c r="AHV4" s="828"/>
      <c r="AHW4" s="828"/>
      <c r="AHX4" s="828"/>
      <c r="AHY4" s="828"/>
      <c r="AHZ4" s="828"/>
      <c r="AIA4" s="828"/>
      <c r="AIB4" s="828"/>
      <c r="AIC4" s="828"/>
      <c r="AID4" s="828"/>
      <c r="AIE4" s="828"/>
      <c r="AIF4" s="828"/>
      <c r="AIG4" s="828"/>
      <c r="AIH4" s="828"/>
      <c r="AII4" s="828"/>
      <c r="AIJ4" s="828"/>
      <c r="AIK4" s="828"/>
      <c r="AIL4" s="828"/>
      <c r="AIM4" s="828"/>
      <c r="AIN4" s="828"/>
      <c r="AIO4" s="828"/>
      <c r="AIP4" s="828"/>
      <c r="AIQ4" s="828"/>
      <c r="AIR4" s="828"/>
      <c r="AIS4" s="828"/>
      <c r="AIT4" s="828"/>
      <c r="AIU4" s="828"/>
      <c r="AIV4" s="828"/>
      <c r="AIW4" s="828"/>
      <c r="AIX4" s="828"/>
      <c r="AIY4" s="828"/>
      <c r="AIZ4" s="828"/>
      <c r="AJA4" s="828"/>
      <c r="AJB4" s="828"/>
      <c r="AJC4" s="828"/>
      <c r="AJD4" s="828"/>
      <c r="AJE4" s="828"/>
      <c r="AJF4" s="828"/>
      <c r="AJG4" s="828"/>
      <c r="AJH4" s="828"/>
      <c r="AJI4" s="828"/>
      <c r="AJJ4" s="828"/>
      <c r="AJK4" s="828"/>
      <c r="AJL4" s="828"/>
      <c r="AJM4" s="828"/>
      <c r="AJN4" s="828"/>
      <c r="AJO4" s="828"/>
      <c r="AJP4" s="828"/>
      <c r="AJQ4" s="828"/>
      <c r="AJR4" s="828"/>
      <c r="AJS4" s="828"/>
      <c r="AJT4" s="828"/>
      <c r="AJU4" s="828"/>
      <c r="AJV4" s="828"/>
      <c r="AJW4" s="828"/>
      <c r="AJX4" s="828"/>
      <c r="AJY4" s="828"/>
      <c r="AJZ4" s="828"/>
      <c r="AKA4" s="828"/>
      <c r="AKB4" s="828"/>
      <c r="AKC4" s="828"/>
      <c r="AKD4" s="828"/>
      <c r="AKE4" s="828"/>
      <c r="AKF4" s="828"/>
      <c r="AKG4" s="828"/>
      <c r="AKH4" s="828"/>
      <c r="AKI4" s="828"/>
      <c r="AKJ4" s="828"/>
      <c r="AKK4" s="828"/>
      <c r="AKL4" s="828"/>
      <c r="AKM4" s="828"/>
      <c r="AKN4" s="828"/>
      <c r="AKO4" s="828"/>
      <c r="AKP4" s="828"/>
      <c r="AKQ4" s="828"/>
      <c r="AKR4" s="828"/>
      <c r="AKS4" s="828"/>
      <c r="AKT4" s="828"/>
      <c r="AKU4" s="828"/>
      <c r="AKV4" s="828"/>
      <c r="AKW4" s="828"/>
      <c r="AKX4" s="828"/>
      <c r="AKY4" s="828"/>
      <c r="AKZ4" s="828"/>
      <c r="ALA4" s="828"/>
      <c r="ALB4" s="828"/>
      <c r="ALC4" s="828"/>
      <c r="ALD4" s="828"/>
      <c r="ALE4" s="828"/>
      <c r="ALF4" s="828"/>
      <c r="ALG4" s="828"/>
      <c r="ALH4" s="828"/>
      <c r="ALI4" s="828"/>
      <c r="ALJ4" s="828"/>
      <c r="ALK4" s="828"/>
      <c r="ALL4" s="828"/>
      <c r="ALM4" s="828"/>
      <c r="ALN4" s="828"/>
      <c r="ALO4" s="828"/>
      <c r="ALP4" s="828"/>
      <c r="ALQ4" s="828"/>
      <c r="ALR4" s="828"/>
      <c r="ALS4" s="828"/>
      <c r="ALT4" s="828"/>
      <c r="ALU4" s="828"/>
      <c r="ALV4" s="828"/>
      <c r="ALW4" s="828"/>
      <c r="ALX4" s="828"/>
      <c r="ALY4" s="828"/>
      <c r="ALZ4" s="828"/>
      <c r="AMA4" s="828"/>
      <c r="AMB4" s="828"/>
      <c r="AMC4" s="828"/>
      <c r="AMD4" s="828"/>
      <c r="AME4" s="828"/>
      <c r="AMF4" s="828"/>
      <c r="AMG4" s="828"/>
      <c r="AMH4" s="828"/>
      <c r="AMI4" s="828"/>
      <c r="AMJ4" s="828"/>
      <c r="AMK4" s="828"/>
      <c r="AML4" s="828"/>
      <c r="AMM4" s="828"/>
      <c r="AMN4" s="828"/>
      <c r="AMO4" s="828"/>
      <c r="AMP4" s="828"/>
      <c r="AMQ4" s="828"/>
      <c r="AMR4" s="828"/>
      <c r="AMS4" s="828"/>
      <c r="AMT4" s="828"/>
      <c r="AMU4" s="828"/>
      <c r="AMV4" s="828"/>
      <c r="AMW4" s="828"/>
      <c r="AMX4" s="828"/>
      <c r="AMY4" s="828"/>
      <c r="AMZ4" s="828"/>
      <c r="ANA4" s="828"/>
      <c r="ANB4" s="828"/>
      <c r="ANC4" s="828"/>
      <c r="AND4" s="828"/>
      <c r="ANE4" s="828"/>
      <c r="ANF4" s="828"/>
      <c r="ANG4" s="828"/>
      <c r="ANH4" s="828"/>
      <c r="ANI4" s="828"/>
      <c r="ANJ4" s="828"/>
      <c r="ANK4" s="828"/>
      <c r="ANL4" s="828"/>
      <c r="ANM4" s="828"/>
      <c r="ANN4" s="828"/>
      <c r="ANO4" s="828"/>
      <c r="ANP4" s="828"/>
      <c r="ANQ4" s="828"/>
      <c r="ANR4" s="828"/>
      <c r="ANS4" s="828"/>
      <c r="ANT4" s="828"/>
      <c r="ANU4" s="828"/>
      <c r="ANV4" s="828"/>
      <c r="ANW4" s="828"/>
      <c r="ANX4" s="828"/>
      <c r="ANY4" s="828"/>
      <c r="ANZ4" s="828"/>
      <c r="AOA4" s="828"/>
      <c r="AOB4" s="828"/>
      <c r="AOC4" s="828"/>
      <c r="AOD4" s="828"/>
      <c r="AOE4" s="828"/>
      <c r="AOF4" s="828"/>
      <c r="AOG4" s="828"/>
      <c r="AOH4" s="828"/>
      <c r="AOI4" s="828"/>
      <c r="AOJ4" s="828"/>
      <c r="AOK4" s="828"/>
      <c r="AOL4" s="828"/>
      <c r="AOM4" s="828"/>
      <c r="AON4" s="828"/>
      <c r="AOO4" s="828"/>
      <c r="AOP4" s="828"/>
      <c r="AOQ4" s="828"/>
      <c r="AOR4" s="828"/>
      <c r="AOS4" s="828"/>
      <c r="AOT4" s="828"/>
      <c r="AOU4" s="828"/>
      <c r="AOV4" s="828"/>
      <c r="AOW4" s="828"/>
      <c r="AOX4" s="828"/>
      <c r="AOY4" s="828"/>
      <c r="AOZ4" s="828"/>
      <c r="APA4" s="828"/>
      <c r="APB4" s="828"/>
      <c r="APC4" s="828"/>
      <c r="APD4" s="828"/>
      <c r="APE4" s="828"/>
      <c r="APF4" s="828"/>
      <c r="APG4" s="828"/>
      <c r="APH4" s="828"/>
      <c r="API4" s="828"/>
      <c r="APJ4" s="828"/>
      <c r="APK4" s="828"/>
      <c r="APL4" s="828"/>
      <c r="APM4" s="828"/>
      <c r="APN4" s="828"/>
      <c r="APO4" s="828"/>
      <c r="APP4" s="828"/>
      <c r="APQ4" s="828"/>
      <c r="APR4" s="828"/>
      <c r="APS4" s="828"/>
      <c r="APT4" s="828"/>
      <c r="APU4" s="828"/>
      <c r="APV4" s="828"/>
      <c r="APW4" s="828"/>
      <c r="APX4" s="828"/>
      <c r="APY4" s="828"/>
      <c r="APZ4" s="828"/>
      <c r="AQA4" s="828"/>
      <c r="AQB4" s="828"/>
      <c r="AQC4" s="828"/>
      <c r="AQD4" s="828"/>
      <c r="AQE4" s="828"/>
      <c r="AQF4" s="828"/>
      <c r="AQG4" s="828"/>
      <c r="AQH4" s="828"/>
      <c r="AQI4" s="828"/>
      <c r="AQJ4" s="828"/>
      <c r="AQK4" s="828"/>
      <c r="AQL4" s="828"/>
      <c r="AQM4" s="828"/>
      <c r="AQN4" s="828"/>
      <c r="AQO4" s="828"/>
      <c r="AQP4" s="828"/>
      <c r="AQQ4" s="828"/>
      <c r="AQR4" s="828"/>
      <c r="AQS4" s="828"/>
      <c r="AQT4" s="828"/>
      <c r="AQU4" s="828"/>
      <c r="AQV4" s="828"/>
      <c r="AQW4" s="828"/>
      <c r="AQX4" s="828"/>
      <c r="AQY4" s="828"/>
      <c r="AQZ4" s="828"/>
      <c r="ARA4" s="828"/>
      <c r="ARB4" s="828"/>
      <c r="ARC4" s="828"/>
      <c r="ARD4" s="828"/>
      <c r="ARE4" s="828"/>
      <c r="ARF4" s="828"/>
      <c r="ARG4" s="828"/>
      <c r="ARH4" s="828"/>
      <c r="ARI4" s="828"/>
      <c r="ARJ4" s="828"/>
      <c r="ARK4" s="828"/>
      <c r="ARL4" s="828"/>
      <c r="ARM4" s="828"/>
      <c r="ARN4" s="828"/>
      <c r="ARO4" s="828"/>
      <c r="ARP4" s="828"/>
      <c r="ARQ4" s="828"/>
      <c r="ARR4" s="828"/>
      <c r="ARS4" s="828"/>
      <c r="ART4" s="828"/>
      <c r="ARU4" s="828"/>
      <c r="ARV4" s="828"/>
      <c r="ARW4" s="828"/>
      <c r="ARX4" s="828"/>
      <c r="ARY4" s="828"/>
      <c r="ARZ4" s="828"/>
      <c r="ASA4" s="828"/>
      <c r="ASB4" s="828"/>
      <c r="ASC4" s="828"/>
      <c r="ASD4" s="828"/>
      <c r="ASE4" s="828"/>
      <c r="ASF4" s="828"/>
      <c r="ASG4" s="828"/>
      <c r="ASH4" s="828"/>
      <c r="ASI4" s="828"/>
      <c r="ASJ4" s="828"/>
      <c r="ASK4" s="828"/>
      <c r="ASL4" s="828"/>
      <c r="ASM4" s="828"/>
      <c r="ASN4" s="828"/>
      <c r="ASO4" s="828"/>
      <c r="ASP4" s="828"/>
      <c r="ASQ4" s="828"/>
      <c r="ASR4" s="828"/>
      <c r="ASS4" s="828"/>
      <c r="AST4" s="828"/>
      <c r="ASU4" s="828"/>
      <c r="ASV4" s="828"/>
      <c r="ASW4" s="828"/>
      <c r="ASX4" s="828"/>
      <c r="ASY4" s="828"/>
      <c r="ASZ4" s="828"/>
      <c r="ATA4" s="828"/>
      <c r="ATB4" s="828"/>
      <c r="ATC4" s="828"/>
      <c r="ATD4" s="828"/>
      <c r="ATE4" s="828"/>
      <c r="ATF4" s="828"/>
      <c r="ATG4" s="828"/>
      <c r="ATH4" s="828"/>
      <c r="ATI4" s="828"/>
      <c r="ATJ4" s="828"/>
      <c r="ATK4" s="828"/>
      <c r="ATL4" s="828"/>
      <c r="ATM4" s="828"/>
      <c r="ATN4" s="828"/>
      <c r="ATO4" s="828"/>
      <c r="ATP4" s="828"/>
      <c r="ATQ4" s="828"/>
      <c r="ATR4" s="828"/>
      <c r="ATS4" s="828"/>
      <c r="ATT4" s="828"/>
      <c r="ATU4" s="828"/>
      <c r="ATV4" s="828"/>
      <c r="ATW4" s="828"/>
      <c r="ATX4" s="828"/>
      <c r="ATY4" s="828"/>
      <c r="ATZ4" s="828"/>
      <c r="AUA4" s="828"/>
      <c r="AUB4" s="828"/>
      <c r="AUC4" s="828"/>
      <c r="AUD4" s="828"/>
      <c r="AUE4" s="828"/>
      <c r="AUF4" s="828"/>
      <c r="AUG4" s="828"/>
      <c r="AUH4" s="828"/>
      <c r="AUI4" s="828"/>
      <c r="AUJ4" s="828"/>
      <c r="AUK4" s="828"/>
      <c r="AUL4" s="828"/>
      <c r="AUM4" s="828"/>
      <c r="AUN4" s="828"/>
      <c r="AUO4" s="828"/>
      <c r="AUP4" s="828"/>
      <c r="AUQ4" s="828"/>
      <c r="AUR4" s="828"/>
      <c r="AUS4" s="828"/>
      <c r="AUT4" s="828"/>
      <c r="AUU4" s="828"/>
      <c r="AUV4" s="828"/>
      <c r="AUW4" s="828"/>
      <c r="AUX4" s="828"/>
      <c r="AUY4" s="828"/>
      <c r="AUZ4" s="828"/>
      <c r="AVA4" s="828"/>
      <c r="AVB4" s="828"/>
      <c r="AVC4" s="828"/>
      <c r="AVD4" s="828"/>
      <c r="AVE4" s="828"/>
      <c r="AVF4" s="828"/>
      <c r="AVG4" s="828"/>
      <c r="AVH4" s="828"/>
      <c r="AVI4" s="828"/>
      <c r="AVJ4" s="828"/>
      <c r="AVK4" s="828"/>
      <c r="AVL4" s="828"/>
      <c r="AVM4" s="828"/>
      <c r="AVN4" s="828"/>
      <c r="AVO4" s="828"/>
      <c r="AVP4" s="828"/>
      <c r="AVQ4" s="828"/>
      <c r="AVR4" s="828"/>
      <c r="AVS4" s="828"/>
      <c r="AVT4" s="828"/>
      <c r="AVU4" s="828"/>
      <c r="AVV4" s="828"/>
      <c r="AVW4" s="828"/>
      <c r="AVX4" s="828"/>
      <c r="AVY4" s="828"/>
      <c r="AVZ4" s="828"/>
      <c r="AWA4" s="828"/>
      <c r="AWB4" s="828"/>
      <c r="AWC4" s="828"/>
      <c r="AWD4" s="828"/>
      <c r="AWE4" s="828"/>
      <c r="AWF4" s="828"/>
      <c r="AWG4" s="828"/>
      <c r="AWH4" s="828"/>
      <c r="AWI4" s="828"/>
      <c r="AWJ4" s="828"/>
      <c r="AWK4" s="828"/>
      <c r="AWL4" s="828"/>
      <c r="AWM4" s="828"/>
      <c r="AWN4" s="828"/>
      <c r="AWO4" s="828"/>
      <c r="AWP4" s="828"/>
      <c r="AWQ4" s="828"/>
      <c r="AWR4" s="828"/>
      <c r="AWS4" s="828"/>
      <c r="AWT4" s="828"/>
      <c r="AWU4" s="828"/>
      <c r="AWV4" s="828"/>
      <c r="AWW4" s="828"/>
      <c r="AWX4" s="828"/>
      <c r="AWY4" s="828"/>
      <c r="AWZ4" s="828"/>
      <c r="AXA4" s="828"/>
      <c r="AXB4" s="828"/>
      <c r="AXC4" s="828"/>
      <c r="AXD4" s="828"/>
      <c r="AXE4" s="828"/>
      <c r="AXF4" s="828"/>
      <c r="AXG4" s="828"/>
      <c r="AXH4" s="828"/>
      <c r="AXI4" s="828"/>
      <c r="AXJ4" s="828"/>
      <c r="AXK4" s="828"/>
      <c r="AXL4" s="828"/>
      <c r="AXM4" s="828"/>
      <c r="AXN4" s="828"/>
      <c r="AXO4" s="828"/>
      <c r="AXP4" s="828"/>
      <c r="AXQ4" s="828"/>
      <c r="AXR4" s="828"/>
      <c r="AXS4" s="828"/>
      <c r="AXT4" s="828"/>
      <c r="AXU4" s="828"/>
      <c r="AXV4" s="828"/>
      <c r="AXW4" s="828"/>
      <c r="AXX4" s="828"/>
      <c r="AXY4" s="828"/>
      <c r="AXZ4" s="828"/>
      <c r="AYA4" s="828"/>
      <c r="AYB4" s="828"/>
      <c r="AYC4" s="828"/>
      <c r="AYD4" s="828"/>
      <c r="AYE4" s="828"/>
      <c r="AYF4" s="828"/>
      <c r="AYG4" s="828"/>
      <c r="AYH4" s="828"/>
      <c r="AYI4" s="828"/>
      <c r="AYJ4" s="828"/>
      <c r="AYK4" s="828"/>
      <c r="AYL4" s="828"/>
      <c r="AYM4" s="828"/>
      <c r="AYN4" s="828"/>
      <c r="AYO4" s="828"/>
      <c r="AYP4" s="828"/>
      <c r="AYQ4" s="828"/>
      <c r="AYR4" s="828"/>
      <c r="AYS4" s="828"/>
      <c r="AYT4" s="828"/>
      <c r="AYU4" s="828"/>
      <c r="AYV4" s="828"/>
      <c r="AYW4" s="828"/>
      <c r="AYX4" s="828"/>
      <c r="AYY4" s="828"/>
      <c r="AYZ4" s="828"/>
      <c r="AZA4" s="828"/>
      <c r="AZB4" s="828"/>
      <c r="AZC4" s="828"/>
      <c r="AZD4" s="828"/>
      <c r="AZE4" s="828"/>
      <c r="AZF4" s="828"/>
      <c r="AZG4" s="828"/>
      <c r="AZH4" s="828"/>
      <c r="AZI4" s="828"/>
      <c r="AZJ4" s="828"/>
      <c r="AZK4" s="828"/>
      <c r="AZL4" s="828"/>
      <c r="AZM4" s="828"/>
      <c r="AZN4" s="828"/>
      <c r="AZO4" s="828"/>
      <c r="AZP4" s="828"/>
      <c r="AZQ4" s="828"/>
      <c r="AZR4" s="828"/>
      <c r="AZS4" s="828"/>
      <c r="AZT4" s="828"/>
      <c r="AZU4" s="828"/>
      <c r="AZV4" s="828"/>
      <c r="AZW4" s="828"/>
      <c r="AZX4" s="828"/>
      <c r="AZY4" s="828"/>
      <c r="AZZ4" s="828"/>
      <c r="BAA4" s="828"/>
      <c r="BAB4" s="828"/>
      <c r="BAC4" s="828"/>
      <c r="BAD4" s="828"/>
      <c r="BAE4" s="828"/>
      <c r="BAF4" s="828"/>
      <c r="BAG4" s="828"/>
      <c r="BAH4" s="828"/>
      <c r="BAI4" s="828"/>
      <c r="BAJ4" s="828"/>
      <c r="BAK4" s="828"/>
      <c r="BAL4" s="828"/>
      <c r="BAM4" s="828"/>
      <c r="BAN4" s="828"/>
      <c r="BAO4" s="828"/>
      <c r="BAP4" s="828"/>
      <c r="BAQ4" s="828"/>
      <c r="BAR4" s="828"/>
      <c r="BAS4" s="828"/>
      <c r="BAT4" s="828"/>
      <c r="BAU4" s="828"/>
      <c r="BAV4" s="828"/>
      <c r="BAW4" s="828"/>
      <c r="BAX4" s="828"/>
      <c r="BAY4" s="828"/>
      <c r="BAZ4" s="828"/>
      <c r="BBA4" s="828"/>
      <c r="BBB4" s="828"/>
      <c r="BBC4" s="828"/>
      <c r="BBD4" s="828"/>
      <c r="BBE4" s="828"/>
      <c r="BBF4" s="828"/>
      <c r="BBG4" s="828"/>
      <c r="BBH4" s="828"/>
      <c r="BBI4" s="828"/>
      <c r="BBJ4" s="828"/>
      <c r="BBK4" s="828"/>
      <c r="BBL4" s="828"/>
      <c r="BBM4" s="828"/>
      <c r="BBN4" s="828"/>
      <c r="BBO4" s="828"/>
      <c r="BBP4" s="828"/>
      <c r="BBQ4" s="828"/>
      <c r="BBR4" s="828"/>
      <c r="BBS4" s="828"/>
      <c r="BBT4" s="828"/>
      <c r="BBU4" s="828"/>
      <c r="BBV4" s="828"/>
      <c r="BBW4" s="828"/>
      <c r="BBX4" s="828"/>
      <c r="BBY4" s="828"/>
      <c r="BBZ4" s="828"/>
      <c r="BCA4" s="828"/>
      <c r="BCB4" s="828"/>
      <c r="BCC4" s="828"/>
      <c r="BCD4" s="828"/>
      <c r="BCE4" s="828"/>
      <c r="BCF4" s="828"/>
      <c r="BCG4" s="828"/>
      <c r="BCH4" s="828"/>
      <c r="BCI4" s="828"/>
      <c r="BCJ4" s="828"/>
      <c r="BCK4" s="828"/>
      <c r="BCL4" s="828"/>
      <c r="BCM4" s="828"/>
      <c r="BCN4" s="828"/>
      <c r="BCO4" s="828"/>
      <c r="BCP4" s="828"/>
      <c r="BCQ4" s="828"/>
      <c r="BCR4" s="828"/>
      <c r="BCS4" s="828"/>
      <c r="BCT4" s="828"/>
      <c r="BCU4" s="828"/>
      <c r="BCV4" s="828"/>
      <c r="BCW4" s="828"/>
      <c r="BCX4" s="828"/>
      <c r="BCY4" s="828"/>
      <c r="BCZ4" s="828"/>
      <c r="BDA4" s="828"/>
      <c r="BDB4" s="828"/>
      <c r="BDC4" s="828"/>
      <c r="BDD4" s="828"/>
      <c r="BDE4" s="828"/>
      <c r="BDF4" s="828"/>
      <c r="BDG4" s="828"/>
      <c r="BDH4" s="828"/>
      <c r="BDI4" s="828"/>
      <c r="BDJ4" s="828"/>
      <c r="BDK4" s="828"/>
      <c r="BDL4" s="828"/>
      <c r="BDM4" s="828"/>
      <c r="BDN4" s="828"/>
      <c r="BDO4" s="828"/>
      <c r="BDP4" s="828"/>
      <c r="BDQ4" s="828"/>
      <c r="BDR4" s="828"/>
      <c r="BDS4" s="828"/>
      <c r="BDT4" s="828"/>
      <c r="BDU4" s="828"/>
      <c r="BDV4" s="828"/>
      <c r="BDW4" s="828"/>
      <c r="BDX4" s="828"/>
      <c r="BDY4" s="828"/>
      <c r="BDZ4" s="828"/>
      <c r="BEA4" s="828"/>
      <c r="BEB4" s="828"/>
      <c r="BEC4" s="828"/>
      <c r="BED4" s="828"/>
      <c r="BEE4" s="828"/>
      <c r="BEF4" s="828"/>
      <c r="BEG4" s="828"/>
      <c r="BEH4" s="828"/>
      <c r="BEI4" s="828"/>
      <c r="BEJ4" s="828"/>
      <c r="BEK4" s="828"/>
      <c r="BEL4" s="828"/>
      <c r="BEM4" s="828"/>
      <c r="BEN4" s="828"/>
      <c r="BEO4" s="828"/>
      <c r="BEP4" s="828"/>
      <c r="BEQ4" s="828"/>
      <c r="BER4" s="828"/>
      <c r="BES4" s="828"/>
      <c r="BET4" s="828"/>
      <c r="BEU4" s="828"/>
      <c r="BEV4" s="828"/>
      <c r="BEW4" s="828"/>
      <c r="BEX4" s="828"/>
      <c r="BEY4" s="828"/>
      <c r="BEZ4" s="828"/>
      <c r="BFA4" s="828"/>
      <c r="BFB4" s="828"/>
      <c r="BFC4" s="828"/>
      <c r="BFD4" s="828"/>
      <c r="BFE4" s="828"/>
      <c r="BFF4" s="828"/>
      <c r="BFG4" s="828"/>
      <c r="BFH4" s="828"/>
      <c r="BFI4" s="828"/>
      <c r="BFJ4" s="828"/>
      <c r="BFK4" s="828"/>
      <c r="BFL4" s="828"/>
      <c r="BFM4" s="828"/>
      <c r="BFN4" s="828"/>
      <c r="BFO4" s="828"/>
      <c r="BFP4" s="828"/>
      <c r="BFQ4" s="828"/>
      <c r="BFR4" s="828"/>
      <c r="BFS4" s="828"/>
      <c r="BFT4" s="828"/>
      <c r="BFU4" s="828"/>
      <c r="BFV4" s="828"/>
      <c r="BFW4" s="828"/>
      <c r="BFX4" s="828"/>
      <c r="BFY4" s="828"/>
      <c r="BFZ4" s="828"/>
      <c r="BGA4" s="828"/>
      <c r="BGB4" s="828"/>
      <c r="BGC4" s="828"/>
      <c r="BGD4" s="828"/>
      <c r="BGE4" s="828"/>
      <c r="BGF4" s="828"/>
      <c r="BGG4" s="828"/>
      <c r="BGH4" s="828"/>
      <c r="BGI4" s="828"/>
      <c r="BGJ4" s="828"/>
      <c r="BGK4" s="828"/>
      <c r="BGL4" s="828"/>
      <c r="BGM4" s="828"/>
      <c r="BGN4" s="828"/>
      <c r="BGO4" s="828"/>
      <c r="BGP4" s="828"/>
      <c r="BGQ4" s="828"/>
      <c r="BGR4" s="828"/>
      <c r="BGS4" s="828"/>
      <c r="BGT4" s="828"/>
      <c r="BGU4" s="828"/>
      <c r="BGV4" s="828"/>
      <c r="BGW4" s="828"/>
      <c r="BGX4" s="828"/>
      <c r="BGY4" s="828"/>
      <c r="BGZ4" s="828"/>
      <c r="BHA4" s="828"/>
      <c r="BHB4" s="828"/>
      <c r="BHC4" s="828"/>
      <c r="BHD4" s="828"/>
      <c r="BHE4" s="828"/>
      <c r="BHF4" s="828"/>
      <c r="BHG4" s="828"/>
      <c r="BHH4" s="828"/>
      <c r="BHI4" s="828"/>
      <c r="BHJ4" s="828"/>
      <c r="BHK4" s="828"/>
      <c r="BHL4" s="828"/>
      <c r="BHM4" s="828"/>
      <c r="BHN4" s="828"/>
      <c r="BHO4" s="828"/>
      <c r="BHP4" s="828"/>
      <c r="BHQ4" s="828"/>
      <c r="BHR4" s="828"/>
      <c r="BHS4" s="828"/>
      <c r="BHT4" s="828"/>
      <c r="BHU4" s="828"/>
      <c r="BHV4" s="828"/>
      <c r="BHW4" s="828"/>
      <c r="BHX4" s="828"/>
      <c r="BHY4" s="828"/>
      <c r="BHZ4" s="828"/>
      <c r="BIA4" s="828"/>
      <c r="BIB4" s="828"/>
      <c r="BIC4" s="828"/>
      <c r="BID4" s="828"/>
      <c r="BIE4" s="828"/>
      <c r="BIF4" s="828"/>
      <c r="BIG4" s="828"/>
      <c r="BIH4" s="828"/>
      <c r="BII4" s="828"/>
      <c r="BIJ4" s="828"/>
      <c r="BIK4" s="828"/>
      <c r="BIL4" s="828"/>
      <c r="BIM4" s="828"/>
      <c r="BIN4" s="828"/>
      <c r="BIO4" s="828"/>
      <c r="BIP4" s="828"/>
      <c r="BIQ4" s="828"/>
      <c r="BIR4" s="828"/>
      <c r="BIS4" s="828"/>
      <c r="BIT4" s="828"/>
      <c r="BIU4" s="828"/>
      <c r="BIV4" s="828"/>
      <c r="BIW4" s="828"/>
      <c r="BIX4" s="828"/>
      <c r="BIY4" s="828"/>
      <c r="BIZ4" s="828"/>
      <c r="BJA4" s="828"/>
      <c r="BJB4" s="828"/>
      <c r="BJC4" s="828"/>
      <c r="BJD4" s="828"/>
      <c r="BJE4" s="828"/>
      <c r="BJF4" s="828"/>
      <c r="BJG4" s="828"/>
      <c r="BJH4" s="828"/>
      <c r="BJI4" s="828"/>
      <c r="BJJ4" s="828"/>
      <c r="BJK4" s="828"/>
      <c r="BJL4" s="828"/>
      <c r="BJM4" s="828"/>
      <c r="BJN4" s="828"/>
      <c r="BJO4" s="828"/>
      <c r="BJP4" s="828"/>
      <c r="BJQ4" s="828"/>
      <c r="BJR4" s="828"/>
      <c r="BJS4" s="828"/>
      <c r="BJT4" s="828"/>
      <c r="BJU4" s="828"/>
      <c r="BJV4" s="828"/>
      <c r="BJW4" s="828"/>
      <c r="BJX4" s="828"/>
      <c r="BJY4" s="828"/>
      <c r="BJZ4" s="828"/>
      <c r="BKA4" s="828"/>
      <c r="BKB4" s="828"/>
      <c r="BKC4" s="828"/>
      <c r="BKD4" s="828"/>
      <c r="BKE4" s="828"/>
      <c r="BKF4" s="828"/>
      <c r="BKG4" s="828"/>
      <c r="BKH4" s="828"/>
      <c r="BKI4" s="828"/>
      <c r="BKJ4" s="828"/>
      <c r="BKK4" s="828"/>
      <c r="BKL4" s="828"/>
      <c r="BKM4" s="828"/>
      <c r="BKN4" s="828"/>
      <c r="BKO4" s="828"/>
      <c r="BKP4" s="828"/>
      <c r="BKQ4" s="828"/>
      <c r="BKR4" s="828"/>
      <c r="BKS4" s="828"/>
      <c r="BKT4" s="828"/>
      <c r="BKU4" s="828"/>
      <c r="BKV4" s="828"/>
      <c r="BKW4" s="828"/>
      <c r="BKX4" s="828"/>
      <c r="BKY4" s="828"/>
      <c r="BKZ4" s="828"/>
      <c r="BLA4" s="828"/>
      <c r="BLB4" s="828"/>
      <c r="BLC4" s="828"/>
      <c r="BLD4" s="828"/>
      <c r="BLE4" s="828"/>
      <c r="BLF4" s="828"/>
      <c r="BLG4" s="828"/>
      <c r="BLH4" s="828"/>
      <c r="BLI4" s="828"/>
      <c r="BLJ4" s="828"/>
      <c r="BLK4" s="828"/>
      <c r="BLL4" s="828"/>
      <c r="BLM4" s="828"/>
      <c r="BLN4" s="828"/>
      <c r="BLO4" s="828"/>
      <c r="BLP4" s="828"/>
      <c r="BLQ4" s="828"/>
      <c r="BLR4" s="828"/>
      <c r="BLS4" s="828"/>
      <c r="BLT4" s="828"/>
      <c r="BLU4" s="828"/>
      <c r="BLV4" s="828"/>
      <c r="BLW4" s="828"/>
      <c r="BLX4" s="828"/>
      <c r="BLY4" s="828"/>
      <c r="BLZ4" s="828"/>
      <c r="BMA4" s="828"/>
      <c r="BMB4" s="828"/>
      <c r="BMC4" s="828"/>
      <c r="BMD4" s="828"/>
      <c r="BME4" s="828"/>
      <c r="BMF4" s="828"/>
      <c r="BMG4" s="828"/>
      <c r="BMH4" s="828"/>
      <c r="BMI4" s="828"/>
      <c r="BMJ4" s="828"/>
      <c r="BMK4" s="828"/>
      <c r="BML4" s="828"/>
      <c r="BMM4" s="828"/>
      <c r="BMN4" s="828"/>
      <c r="BMO4" s="828"/>
      <c r="BMP4" s="828"/>
      <c r="BMQ4" s="828"/>
      <c r="BMR4" s="828"/>
      <c r="BMS4" s="828"/>
      <c r="BMT4" s="828"/>
      <c r="BMU4" s="828"/>
      <c r="BMV4" s="828"/>
      <c r="BMW4" s="828"/>
      <c r="BMX4" s="828"/>
      <c r="BMY4" s="828"/>
      <c r="BMZ4" s="828"/>
      <c r="BNA4" s="828"/>
      <c r="BNB4" s="828"/>
      <c r="BNC4" s="828"/>
      <c r="BND4" s="828"/>
      <c r="BNE4" s="828"/>
      <c r="BNF4" s="828"/>
      <c r="BNG4" s="828"/>
      <c r="BNH4" s="828"/>
      <c r="BNI4" s="828"/>
      <c r="BNJ4" s="828"/>
      <c r="BNK4" s="828"/>
      <c r="BNL4" s="828"/>
      <c r="BNM4" s="828"/>
      <c r="BNN4" s="828"/>
      <c r="BNO4" s="828"/>
      <c r="BNP4" s="828"/>
      <c r="BNQ4" s="828"/>
      <c r="BNR4" s="828"/>
      <c r="BNS4" s="828"/>
      <c r="BNT4" s="828"/>
      <c r="BNU4" s="828"/>
      <c r="BNV4" s="828"/>
      <c r="BNW4" s="828"/>
      <c r="BNX4" s="828"/>
      <c r="BNY4" s="828"/>
      <c r="BNZ4" s="828"/>
      <c r="BOA4" s="828"/>
      <c r="BOB4" s="828"/>
      <c r="BOC4" s="828"/>
      <c r="BOD4" s="828"/>
      <c r="BOE4" s="828"/>
      <c r="BOF4" s="828"/>
      <c r="BOG4" s="828"/>
      <c r="BOH4" s="828"/>
      <c r="BOI4" s="828"/>
      <c r="BOJ4" s="828"/>
      <c r="BOK4" s="828"/>
      <c r="BOL4" s="828"/>
      <c r="BOM4" s="828"/>
      <c r="BON4" s="828"/>
      <c r="BOO4" s="828"/>
      <c r="BOP4" s="828"/>
      <c r="BOQ4" s="828"/>
      <c r="BOR4" s="828"/>
      <c r="BOS4" s="828"/>
      <c r="BOT4" s="828"/>
      <c r="BOU4" s="828"/>
      <c r="BOV4" s="828"/>
      <c r="BOW4" s="828"/>
      <c r="BOX4" s="828"/>
      <c r="BOY4" s="828"/>
      <c r="BOZ4" s="828"/>
      <c r="BPA4" s="828"/>
      <c r="BPB4" s="828"/>
      <c r="BPC4" s="828"/>
      <c r="BPD4" s="828"/>
      <c r="BPE4" s="828"/>
      <c r="BPF4" s="828"/>
      <c r="BPG4" s="828"/>
      <c r="BPH4" s="828"/>
      <c r="BPI4" s="828"/>
      <c r="BPJ4" s="828"/>
      <c r="BPK4" s="828"/>
      <c r="BPL4" s="828"/>
      <c r="BPM4" s="828"/>
      <c r="BPN4" s="828"/>
      <c r="BPO4" s="828"/>
      <c r="BPP4" s="828"/>
      <c r="BPQ4" s="828"/>
      <c r="BPR4" s="828"/>
      <c r="BPS4" s="828"/>
      <c r="BPT4" s="828"/>
      <c r="BPU4" s="828"/>
      <c r="BPV4" s="828"/>
      <c r="BPW4" s="828"/>
      <c r="BPX4" s="828"/>
      <c r="BPY4" s="828"/>
      <c r="BPZ4" s="828"/>
      <c r="BQA4" s="828"/>
      <c r="BQB4" s="828"/>
      <c r="BQC4" s="828"/>
      <c r="BQD4" s="828"/>
      <c r="BQE4" s="828"/>
      <c r="BQF4" s="828"/>
      <c r="BQG4" s="828"/>
      <c r="BQH4" s="828"/>
      <c r="BQI4" s="828"/>
      <c r="BQJ4" s="828"/>
      <c r="BQK4" s="828"/>
      <c r="BQL4" s="828"/>
      <c r="BQM4" s="828"/>
      <c r="BQN4" s="828"/>
      <c r="BQO4" s="828"/>
      <c r="BQP4" s="828"/>
      <c r="BQQ4" s="828"/>
      <c r="BQR4" s="828"/>
      <c r="BQS4" s="828"/>
      <c r="BQT4" s="828"/>
      <c r="BQU4" s="828"/>
      <c r="BQV4" s="828"/>
      <c r="BQW4" s="828"/>
      <c r="BQX4" s="828"/>
      <c r="BQY4" s="828"/>
      <c r="BQZ4" s="828"/>
      <c r="BRA4" s="828"/>
      <c r="BRB4" s="828"/>
      <c r="BRC4" s="828"/>
      <c r="BRD4" s="828"/>
      <c r="BRE4" s="828"/>
      <c r="BRF4" s="828"/>
      <c r="BRG4" s="828"/>
      <c r="BRH4" s="828"/>
      <c r="BRI4" s="828"/>
      <c r="BRJ4" s="828"/>
      <c r="BRK4" s="828"/>
      <c r="BRL4" s="828"/>
      <c r="BRM4" s="828"/>
      <c r="BRN4" s="828"/>
      <c r="BRO4" s="828"/>
      <c r="BRP4" s="828"/>
      <c r="BRQ4" s="828"/>
      <c r="BRR4" s="828"/>
      <c r="BRS4" s="828"/>
      <c r="BRT4" s="828"/>
      <c r="BRU4" s="828"/>
      <c r="BRV4" s="828"/>
      <c r="BRW4" s="828"/>
      <c r="BRX4" s="828"/>
      <c r="BRY4" s="828"/>
      <c r="BRZ4" s="828"/>
      <c r="BSA4" s="828"/>
      <c r="BSB4" s="828"/>
      <c r="BSC4" s="828"/>
      <c r="BSD4" s="828"/>
      <c r="BSE4" s="828"/>
      <c r="BSF4" s="828"/>
      <c r="BSG4" s="828"/>
      <c r="BSH4" s="828"/>
      <c r="BSI4" s="828"/>
      <c r="BSJ4" s="828"/>
      <c r="BSK4" s="828"/>
      <c r="BSL4" s="828"/>
      <c r="BSM4" s="828"/>
      <c r="BSN4" s="828"/>
      <c r="BSO4" s="828"/>
      <c r="BSP4" s="828"/>
      <c r="BSQ4" s="828"/>
      <c r="BSR4" s="828"/>
      <c r="BSS4" s="828"/>
      <c r="BST4" s="828"/>
      <c r="BSU4" s="828"/>
      <c r="BSV4" s="828"/>
      <c r="BSW4" s="828"/>
      <c r="BSX4" s="828"/>
      <c r="BSY4" s="828"/>
      <c r="BSZ4" s="828"/>
      <c r="BTA4" s="828"/>
      <c r="BTB4" s="828"/>
      <c r="BTC4" s="828"/>
      <c r="BTD4" s="828"/>
      <c r="BTE4" s="828"/>
      <c r="BTF4" s="828"/>
      <c r="BTG4" s="828"/>
      <c r="BTH4" s="828"/>
      <c r="BTI4" s="828"/>
      <c r="BTJ4" s="828"/>
      <c r="BTK4" s="828"/>
      <c r="BTL4" s="828"/>
      <c r="BTM4" s="828"/>
      <c r="BTN4" s="828"/>
      <c r="BTO4" s="828"/>
      <c r="BTP4" s="828"/>
      <c r="BTQ4" s="828"/>
      <c r="BTR4" s="828"/>
      <c r="BTS4" s="828"/>
      <c r="BTT4" s="828"/>
      <c r="BTU4" s="828"/>
      <c r="BTV4" s="828"/>
      <c r="BTW4" s="828"/>
      <c r="BTX4" s="828"/>
      <c r="BTY4" s="828"/>
      <c r="BTZ4" s="828"/>
      <c r="BUA4" s="828"/>
      <c r="BUB4" s="828"/>
      <c r="BUC4" s="828"/>
      <c r="BUD4" s="828"/>
      <c r="BUE4" s="828"/>
      <c r="BUF4" s="828"/>
      <c r="BUG4" s="828"/>
      <c r="BUH4" s="828"/>
      <c r="BUI4" s="828"/>
      <c r="BUJ4" s="828"/>
      <c r="BUK4" s="828"/>
      <c r="BUL4" s="828"/>
      <c r="BUM4" s="828"/>
      <c r="BUN4" s="828"/>
      <c r="BUO4" s="828"/>
      <c r="BUP4" s="828"/>
      <c r="BUQ4" s="828"/>
      <c r="BUR4" s="828"/>
      <c r="BUS4" s="828"/>
      <c r="BUT4" s="828"/>
      <c r="BUU4" s="828"/>
      <c r="BUV4" s="828"/>
      <c r="BUW4" s="828"/>
      <c r="BUX4" s="828"/>
      <c r="BUY4" s="828"/>
      <c r="BUZ4" s="828"/>
      <c r="BVA4" s="828"/>
      <c r="BVB4" s="828"/>
      <c r="BVC4" s="828"/>
      <c r="BVD4" s="828"/>
      <c r="BVE4" s="828"/>
      <c r="BVF4" s="828"/>
      <c r="BVG4" s="828"/>
      <c r="BVH4" s="828"/>
      <c r="BVI4" s="828"/>
      <c r="BVJ4" s="828"/>
      <c r="BVK4" s="828"/>
      <c r="BVL4" s="828"/>
      <c r="BVM4" s="828"/>
      <c r="BVN4" s="828"/>
      <c r="BVO4" s="828"/>
      <c r="BVP4" s="828"/>
      <c r="BVQ4" s="828"/>
      <c r="BVR4" s="828"/>
      <c r="BVS4" s="828"/>
      <c r="BVT4" s="828"/>
      <c r="BVU4" s="828"/>
      <c r="BVV4" s="828"/>
      <c r="BVW4" s="828"/>
      <c r="BVX4" s="828"/>
      <c r="BVY4" s="828"/>
      <c r="BVZ4" s="828"/>
      <c r="BWA4" s="828"/>
      <c r="BWB4" s="828"/>
      <c r="BWC4" s="828"/>
      <c r="BWD4" s="828"/>
      <c r="BWE4" s="828"/>
      <c r="BWF4" s="828"/>
      <c r="BWG4" s="828"/>
      <c r="BWH4" s="828"/>
      <c r="BWI4" s="828"/>
      <c r="BWJ4" s="828"/>
      <c r="BWK4" s="828"/>
      <c r="BWL4" s="828"/>
      <c r="BWM4" s="828"/>
      <c r="BWN4" s="828"/>
      <c r="BWO4" s="828"/>
      <c r="BWP4" s="828"/>
      <c r="BWQ4" s="828"/>
      <c r="BWR4" s="828"/>
      <c r="BWS4" s="828"/>
      <c r="BWT4" s="828"/>
      <c r="BWU4" s="828"/>
      <c r="BWV4" s="828"/>
      <c r="BWW4" s="828"/>
      <c r="BWX4" s="828"/>
      <c r="BWY4" s="828"/>
      <c r="BWZ4" s="828"/>
      <c r="BXA4" s="828"/>
      <c r="BXB4" s="828"/>
      <c r="BXC4" s="828"/>
      <c r="BXD4" s="828"/>
      <c r="BXE4" s="828"/>
      <c r="BXF4" s="828"/>
      <c r="BXG4" s="828"/>
      <c r="BXH4" s="828"/>
      <c r="BXI4" s="828"/>
      <c r="BXJ4" s="828"/>
      <c r="BXK4" s="828"/>
      <c r="BXL4" s="828"/>
      <c r="BXM4" s="828"/>
      <c r="BXN4" s="828"/>
      <c r="BXO4" s="828"/>
      <c r="BXP4" s="828"/>
      <c r="BXQ4" s="828"/>
      <c r="BXR4" s="828"/>
      <c r="BXS4" s="828"/>
      <c r="BXT4" s="828"/>
      <c r="BXU4" s="828"/>
      <c r="BXV4" s="828"/>
      <c r="BXW4" s="828"/>
      <c r="BXX4" s="828"/>
      <c r="BXY4" s="828"/>
      <c r="BXZ4" s="828"/>
      <c r="BYA4" s="828"/>
      <c r="BYB4" s="828"/>
      <c r="BYC4" s="828"/>
      <c r="BYD4" s="828"/>
      <c r="BYE4" s="828"/>
      <c r="BYF4" s="828"/>
      <c r="BYG4" s="828"/>
      <c r="BYH4" s="828"/>
      <c r="BYI4" s="828"/>
      <c r="BYJ4" s="828"/>
      <c r="BYK4" s="828"/>
      <c r="BYL4" s="828"/>
      <c r="BYM4" s="828"/>
      <c r="BYN4" s="828"/>
      <c r="BYO4" s="828"/>
      <c r="BYP4" s="828"/>
      <c r="BYQ4" s="828"/>
      <c r="BYR4" s="828"/>
      <c r="BYS4" s="828"/>
      <c r="BYT4" s="828"/>
      <c r="BYU4" s="828"/>
      <c r="BYV4" s="828"/>
      <c r="BYW4" s="828"/>
      <c r="BYX4" s="828"/>
      <c r="BYY4" s="828"/>
      <c r="BYZ4" s="828"/>
      <c r="BZA4" s="828"/>
      <c r="BZB4" s="828"/>
      <c r="BZC4" s="828"/>
      <c r="BZD4" s="828"/>
      <c r="BZE4" s="828"/>
      <c r="BZF4" s="828"/>
      <c r="BZG4" s="828"/>
      <c r="BZH4" s="828"/>
      <c r="BZI4" s="828"/>
      <c r="BZJ4" s="828"/>
      <c r="BZK4" s="828"/>
      <c r="BZL4" s="828"/>
      <c r="BZM4" s="828"/>
      <c r="BZN4" s="828"/>
      <c r="BZO4" s="828"/>
      <c r="BZP4" s="828"/>
      <c r="BZQ4" s="828"/>
      <c r="BZR4" s="828"/>
      <c r="BZS4" s="828"/>
      <c r="BZT4" s="828"/>
      <c r="BZU4" s="828"/>
      <c r="BZV4" s="828"/>
      <c r="BZW4" s="828"/>
      <c r="BZX4" s="828"/>
      <c r="BZY4" s="828"/>
      <c r="BZZ4" s="828"/>
      <c r="CAA4" s="828"/>
      <c r="CAB4" s="828"/>
      <c r="CAC4" s="828"/>
      <c r="CAD4" s="828"/>
      <c r="CAE4" s="828"/>
      <c r="CAF4" s="828"/>
      <c r="CAG4" s="828"/>
      <c r="CAH4" s="828"/>
      <c r="CAI4" s="828"/>
      <c r="CAJ4" s="828"/>
      <c r="CAK4" s="828"/>
      <c r="CAL4" s="828"/>
      <c r="CAM4" s="828"/>
      <c r="CAN4" s="828"/>
      <c r="CAO4" s="828"/>
      <c r="CAP4" s="828"/>
      <c r="CAQ4" s="828"/>
      <c r="CAR4" s="828"/>
      <c r="CAS4" s="828"/>
      <c r="CAT4" s="828"/>
      <c r="CAU4" s="828"/>
      <c r="CAV4" s="828"/>
      <c r="CAW4" s="828"/>
      <c r="CAX4" s="828"/>
      <c r="CAY4" s="828"/>
      <c r="CAZ4" s="828"/>
      <c r="CBA4" s="828"/>
      <c r="CBB4" s="828"/>
      <c r="CBC4" s="828"/>
      <c r="CBD4" s="828"/>
      <c r="CBE4" s="828"/>
      <c r="CBF4" s="828"/>
      <c r="CBG4" s="828"/>
      <c r="CBH4" s="828"/>
      <c r="CBI4" s="828"/>
      <c r="CBJ4" s="828"/>
      <c r="CBK4" s="828"/>
      <c r="CBL4" s="828"/>
      <c r="CBM4" s="828"/>
      <c r="CBN4" s="828"/>
      <c r="CBO4" s="828"/>
      <c r="CBP4" s="828"/>
      <c r="CBQ4" s="828"/>
      <c r="CBR4" s="828"/>
      <c r="CBS4" s="828"/>
      <c r="CBT4" s="828"/>
      <c r="CBU4" s="828"/>
      <c r="CBV4" s="828"/>
      <c r="CBW4" s="828"/>
      <c r="CBX4" s="828"/>
      <c r="CBY4" s="828"/>
      <c r="CBZ4" s="828"/>
      <c r="CCA4" s="828"/>
      <c r="CCB4" s="828"/>
      <c r="CCC4" s="828"/>
      <c r="CCD4" s="828"/>
      <c r="CCE4" s="828"/>
      <c r="CCF4" s="828"/>
      <c r="CCG4" s="828"/>
      <c r="CCH4" s="828"/>
      <c r="CCI4" s="828"/>
      <c r="CCJ4" s="828"/>
      <c r="CCK4" s="828"/>
      <c r="CCL4" s="828"/>
      <c r="CCM4" s="828"/>
      <c r="CCN4" s="828"/>
      <c r="CCO4" s="828"/>
      <c r="CCP4" s="828"/>
      <c r="CCQ4" s="828"/>
      <c r="CCR4" s="828"/>
      <c r="CCS4" s="828"/>
      <c r="CCT4" s="828"/>
      <c r="CCU4" s="828"/>
      <c r="CCV4" s="828"/>
      <c r="CCW4" s="828"/>
      <c r="CCX4" s="828"/>
      <c r="CCY4" s="828"/>
      <c r="CCZ4" s="828"/>
      <c r="CDA4" s="828"/>
      <c r="CDB4" s="828"/>
      <c r="CDC4" s="828"/>
      <c r="CDD4" s="828"/>
      <c r="CDE4" s="828"/>
      <c r="CDF4" s="828"/>
      <c r="CDG4" s="828"/>
      <c r="CDH4" s="828"/>
      <c r="CDI4" s="828"/>
      <c r="CDJ4" s="828"/>
      <c r="CDK4" s="828"/>
      <c r="CDL4" s="828"/>
      <c r="CDM4" s="828"/>
      <c r="CDN4" s="828"/>
      <c r="CDO4" s="828"/>
      <c r="CDP4" s="828"/>
      <c r="CDQ4" s="828"/>
      <c r="CDR4" s="828"/>
      <c r="CDS4" s="828"/>
      <c r="CDT4" s="828"/>
      <c r="CDU4" s="828"/>
      <c r="CDV4" s="828"/>
      <c r="CDW4" s="828"/>
      <c r="CDX4" s="828"/>
      <c r="CDY4" s="828"/>
      <c r="CDZ4" s="828"/>
      <c r="CEA4" s="828"/>
      <c r="CEB4" s="828"/>
      <c r="CEC4" s="828"/>
      <c r="CED4" s="828"/>
      <c r="CEE4" s="828"/>
      <c r="CEF4" s="828"/>
      <c r="CEG4" s="828"/>
      <c r="CEH4" s="828"/>
      <c r="CEI4" s="828"/>
      <c r="CEJ4" s="828"/>
      <c r="CEK4" s="828"/>
      <c r="CEL4" s="828"/>
      <c r="CEM4" s="828"/>
      <c r="CEN4" s="828"/>
      <c r="CEO4" s="828"/>
      <c r="CEP4" s="828"/>
      <c r="CEQ4" s="828"/>
      <c r="CER4" s="828"/>
      <c r="CES4" s="828"/>
      <c r="CET4" s="828"/>
      <c r="CEU4" s="828"/>
      <c r="CEV4" s="828"/>
      <c r="CEW4" s="828"/>
      <c r="CEX4" s="828"/>
      <c r="CEY4" s="828"/>
      <c r="CEZ4" s="828"/>
      <c r="CFA4" s="828"/>
      <c r="CFB4" s="828"/>
      <c r="CFC4" s="828"/>
      <c r="CFD4" s="828"/>
      <c r="CFE4" s="828"/>
      <c r="CFF4" s="828"/>
      <c r="CFG4" s="828"/>
      <c r="CFH4" s="828"/>
      <c r="CFI4" s="828"/>
      <c r="CFJ4" s="828"/>
      <c r="CFK4" s="828"/>
      <c r="CFL4" s="828"/>
      <c r="CFM4" s="828"/>
      <c r="CFN4" s="828"/>
      <c r="CFO4" s="828"/>
      <c r="CFP4" s="828"/>
      <c r="CFQ4" s="828"/>
      <c r="CFR4" s="828"/>
      <c r="CFS4" s="828"/>
      <c r="CFT4" s="828"/>
      <c r="CFU4" s="828"/>
      <c r="CFV4" s="828"/>
      <c r="CFW4" s="828"/>
      <c r="CFX4" s="828"/>
      <c r="CFY4" s="828"/>
      <c r="CFZ4" s="828"/>
      <c r="CGA4" s="828"/>
      <c r="CGB4" s="828"/>
      <c r="CGC4" s="828"/>
      <c r="CGD4" s="828"/>
      <c r="CGE4" s="828"/>
      <c r="CGF4" s="828"/>
      <c r="CGG4" s="828"/>
      <c r="CGH4" s="828"/>
      <c r="CGI4" s="828"/>
      <c r="CGJ4" s="828"/>
      <c r="CGK4" s="828"/>
      <c r="CGL4" s="828"/>
      <c r="CGM4" s="828"/>
      <c r="CGN4" s="828"/>
      <c r="CGO4" s="828"/>
      <c r="CGP4" s="828"/>
      <c r="CGQ4" s="828"/>
      <c r="CGR4" s="828"/>
      <c r="CGS4" s="828"/>
      <c r="CGT4" s="828"/>
      <c r="CGU4" s="828"/>
      <c r="CGV4" s="828"/>
      <c r="CGW4" s="828"/>
      <c r="CGX4" s="828"/>
      <c r="CGY4" s="828"/>
      <c r="CGZ4" s="828"/>
      <c r="CHA4" s="828"/>
      <c r="CHB4" s="828"/>
      <c r="CHC4" s="828"/>
      <c r="CHD4" s="828"/>
      <c r="CHE4" s="828"/>
      <c r="CHF4" s="828"/>
      <c r="CHG4" s="828"/>
      <c r="CHH4" s="828"/>
      <c r="CHI4" s="828"/>
      <c r="CHJ4" s="828"/>
      <c r="CHK4" s="828"/>
      <c r="CHL4" s="828"/>
      <c r="CHM4" s="828"/>
      <c r="CHN4" s="828"/>
      <c r="CHO4" s="828"/>
      <c r="CHP4" s="828"/>
      <c r="CHQ4" s="828"/>
      <c r="CHR4" s="828"/>
      <c r="CHS4" s="828"/>
      <c r="CHT4" s="828"/>
      <c r="CHU4" s="828"/>
      <c r="CHV4" s="828"/>
      <c r="CHW4" s="828"/>
      <c r="CHX4" s="828"/>
      <c r="CHY4" s="828"/>
      <c r="CHZ4" s="828"/>
      <c r="CIA4" s="828"/>
      <c r="CIB4" s="828"/>
      <c r="CIC4" s="828"/>
      <c r="CID4" s="828"/>
      <c r="CIE4" s="828"/>
      <c r="CIF4" s="828"/>
      <c r="CIG4" s="828"/>
      <c r="CIH4" s="828"/>
      <c r="CII4" s="828"/>
      <c r="CIJ4" s="828"/>
      <c r="CIK4" s="828"/>
      <c r="CIL4" s="828"/>
      <c r="CIM4" s="828"/>
      <c r="CIN4" s="828"/>
      <c r="CIO4" s="828"/>
      <c r="CIP4" s="828"/>
      <c r="CIQ4" s="828"/>
      <c r="CIR4" s="828"/>
      <c r="CIS4" s="828"/>
      <c r="CIT4" s="828"/>
      <c r="CIU4" s="828"/>
      <c r="CIV4" s="828"/>
      <c r="CIW4" s="828"/>
      <c r="CIX4" s="828"/>
      <c r="CIY4" s="828"/>
      <c r="CIZ4" s="828"/>
      <c r="CJA4" s="828"/>
      <c r="CJB4" s="828"/>
      <c r="CJC4" s="828"/>
      <c r="CJD4" s="828"/>
      <c r="CJE4" s="828"/>
      <c r="CJF4" s="828"/>
      <c r="CJG4" s="828"/>
      <c r="CJH4" s="828"/>
      <c r="CJI4" s="828"/>
      <c r="CJJ4" s="828"/>
      <c r="CJK4" s="828"/>
      <c r="CJL4" s="828"/>
      <c r="CJM4" s="828"/>
      <c r="CJN4" s="828"/>
      <c r="CJO4" s="828"/>
      <c r="CJP4" s="828"/>
      <c r="CJQ4" s="828"/>
      <c r="CJR4" s="828"/>
      <c r="CJS4" s="828"/>
      <c r="CJT4" s="828"/>
      <c r="CJU4" s="828"/>
      <c r="CJV4" s="828"/>
      <c r="CJW4" s="828"/>
      <c r="CJX4" s="828"/>
      <c r="CJY4" s="828"/>
      <c r="CJZ4" s="828"/>
      <c r="CKA4" s="828"/>
      <c r="CKB4" s="828"/>
      <c r="CKC4" s="828"/>
      <c r="CKD4" s="828"/>
      <c r="CKE4" s="828"/>
      <c r="CKF4" s="828"/>
      <c r="CKG4" s="828"/>
      <c r="CKH4" s="828"/>
      <c r="CKI4" s="828"/>
      <c r="CKJ4" s="828"/>
      <c r="CKK4" s="828"/>
      <c r="CKL4" s="828"/>
      <c r="CKM4" s="828"/>
      <c r="CKN4" s="828"/>
      <c r="CKO4" s="828"/>
      <c r="CKP4" s="828"/>
      <c r="CKQ4" s="828"/>
      <c r="CKR4" s="828"/>
      <c r="CKS4" s="828"/>
      <c r="CKT4" s="828"/>
      <c r="CKU4" s="828"/>
      <c r="CKV4" s="828"/>
      <c r="CKW4" s="828"/>
      <c r="CKX4" s="828"/>
      <c r="CKY4" s="828"/>
      <c r="CKZ4" s="828"/>
      <c r="CLA4" s="828"/>
      <c r="CLB4" s="828"/>
      <c r="CLC4" s="828"/>
      <c r="CLD4" s="828"/>
      <c r="CLE4" s="828"/>
      <c r="CLF4" s="828"/>
      <c r="CLG4" s="828"/>
      <c r="CLH4" s="828"/>
      <c r="CLI4" s="828"/>
      <c r="CLJ4" s="828"/>
      <c r="CLK4" s="828"/>
      <c r="CLL4" s="828"/>
      <c r="CLM4" s="828"/>
      <c r="CLN4" s="828"/>
      <c r="CLO4" s="828"/>
      <c r="CLP4" s="828"/>
      <c r="CLQ4" s="828"/>
      <c r="CLR4" s="828"/>
      <c r="CLS4" s="828"/>
      <c r="CLT4" s="828"/>
      <c r="CLU4" s="828"/>
      <c r="CLV4" s="828"/>
      <c r="CLW4" s="828"/>
      <c r="CLX4" s="828"/>
      <c r="CLY4" s="828"/>
      <c r="CLZ4" s="828"/>
      <c r="CMA4" s="828"/>
      <c r="CMB4" s="828"/>
      <c r="CMC4" s="828"/>
      <c r="CMD4" s="828"/>
      <c r="CME4" s="828"/>
      <c r="CMF4" s="828"/>
      <c r="CMG4" s="828"/>
      <c r="CMH4" s="828"/>
      <c r="CMI4" s="828"/>
      <c r="CMJ4" s="828"/>
      <c r="CMK4" s="828"/>
      <c r="CML4" s="828"/>
      <c r="CMM4" s="828"/>
      <c r="CMN4" s="828"/>
      <c r="CMO4" s="828"/>
      <c r="CMP4" s="828"/>
      <c r="CMQ4" s="828"/>
      <c r="CMR4" s="828"/>
      <c r="CMS4" s="828"/>
      <c r="CMT4" s="828"/>
      <c r="CMU4" s="828"/>
      <c r="CMV4" s="828"/>
      <c r="CMW4" s="828"/>
      <c r="CMX4" s="828"/>
      <c r="CMY4" s="828"/>
      <c r="CMZ4" s="828"/>
      <c r="CNA4" s="828"/>
      <c r="CNB4" s="828"/>
      <c r="CNC4" s="828"/>
      <c r="CND4" s="828"/>
      <c r="CNE4" s="828"/>
      <c r="CNF4" s="828"/>
      <c r="CNG4" s="828"/>
      <c r="CNH4" s="828"/>
      <c r="CNI4" s="828"/>
      <c r="CNJ4" s="828"/>
      <c r="CNK4" s="828"/>
      <c r="CNL4" s="828"/>
      <c r="CNM4" s="828"/>
      <c r="CNN4" s="828"/>
      <c r="CNO4" s="828"/>
      <c r="CNP4" s="828"/>
      <c r="CNQ4" s="828"/>
      <c r="CNR4" s="828"/>
      <c r="CNS4" s="828"/>
      <c r="CNT4" s="828"/>
      <c r="CNU4" s="828"/>
      <c r="CNV4" s="828"/>
      <c r="CNW4" s="828"/>
      <c r="CNX4" s="828"/>
      <c r="CNY4" s="828"/>
      <c r="CNZ4" s="828"/>
      <c r="COA4" s="828"/>
      <c r="COB4" s="828"/>
      <c r="COC4" s="828"/>
      <c r="COD4" s="828"/>
      <c r="COE4" s="828"/>
      <c r="COF4" s="828"/>
      <c r="COG4" s="828"/>
      <c r="COH4" s="828"/>
      <c r="COI4" s="828"/>
      <c r="COJ4" s="828"/>
      <c r="COK4" s="828"/>
      <c r="COL4" s="828"/>
      <c r="COM4" s="828"/>
      <c r="CON4" s="828"/>
      <c r="COO4" s="828"/>
      <c r="COP4" s="828"/>
      <c r="COQ4" s="828"/>
      <c r="COR4" s="828"/>
      <c r="COS4" s="828"/>
      <c r="COT4" s="828"/>
      <c r="COU4" s="828"/>
      <c r="COV4" s="828"/>
      <c r="COW4" s="828"/>
      <c r="COX4" s="828"/>
      <c r="COY4" s="828"/>
      <c r="COZ4" s="828"/>
      <c r="CPA4" s="828"/>
      <c r="CPB4" s="828"/>
      <c r="CPC4" s="828"/>
      <c r="CPD4" s="828"/>
      <c r="CPE4" s="828"/>
      <c r="CPF4" s="828"/>
      <c r="CPG4" s="828"/>
      <c r="CPH4" s="828"/>
      <c r="CPI4" s="828"/>
      <c r="CPJ4" s="828"/>
      <c r="CPK4" s="828"/>
      <c r="CPL4" s="828"/>
      <c r="CPM4" s="828"/>
      <c r="CPN4" s="828"/>
      <c r="CPO4" s="828"/>
      <c r="CPP4" s="828"/>
      <c r="CPQ4" s="828"/>
      <c r="CPR4" s="828"/>
      <c r="CPS4" s="828"/>
      <c r="CPT4" s="828"/>
      <c r="CPU4" s="828"/>
      <c r="CPV4" s="828"/>
      <c r="CPW4" s="828"/>
      <c r="CPX4" s="828"/>
      <c r="CPY4" s="828"/>
      <c r="CPZ4" s="828"/>
      <c r="CQA4" s="828"/>
      <c r="CQB4" s="828"/>
      <c r="CQC4" s="828"/>
      <c r="CQD4" s="828"/>
      <c r="CQE4" s="828"/>
      <c r="CQF4" s="828"/>
      <c r="CQG4" s="828"/>
      <c r="CQH4" s="828"/>
      <c r="CQI4" s="828"/>
      <c r="CQJ4" s="828"/>
      <c r="CQK4" s="828"/>
      <c r="CQL4" s="828"/>
      <c r="CQM4" s="828"/>
      <c r="CQN4" s="828"/>
      <c r="CQO4" s="828"/>
      <c r="CQP4" s="828"/>
      <c r="CQQ4" s="828"/>
      <c r="CQR4" s="828"/>
      <c r="CQS4" s="828"/>
      <c r="CQT4" s="828"/>
      <c r="CQU4" s="828"/>
      <c r="CQV4" s="828"/>
      <c r="CQW4" s="828"/>
      <c r="CQX4" s="828"/>
      <c r="CQY4" s="828"/>
      <c r="CQZ4" s="828"/>
      <c r="CRA4" s="828"/>
      <c r="CRB4" s="828"/>
      <c r="CRC4" s="828"/>
      <c r="CRD4" s="828"/>
      <c r="CRE4" s="828"/>
      <c r="CRF4" s="828"/>
      <c r="CRG4" s="828"/>
      <c r="CRH4" s="828"/>
      <c r="CRI4" s="828"/>
      <c r="CRJ4" s="828"/>
      <c r="CRK4" s="828"/>
      <c r="CRL4" s="828"/>
      <c r="CRM4" s="828"/>
      <c r="CRN4" s="828"/>
      <c r="CRO4" s="828"/>
      <c r="CRP4" s="828"/>
      <c r="CRQ4" s="828"/>
      <c r="CRR4" s="828"/>
      <c r="CRS4" s="828"/>
      <c r="CRT4" s="828"/>
      <c r="CRU4" s="828"/>
      <c r="CRV4" s="828"/>
      <c r="CRW4" s="828"/>
      <c r="CRX4" s="828"/>
      <c r="CRY4" s="828"/>
      <c r="CRZ4" s="828"/>
      <c r="CSA4" s="828"/>
      <c r="CSB4" s="828"/>
      <c r="CSC4" s="828"/>
      <c r="CSD4" s="828"/>
      <c r="CSE4" s="828"/>
      <c r="CSF4" s="828"/>
      <c r="CSG4" s="828"/>
      <c r="CSH4" s="828"/>
      <c r="CSI4" s="828"/>
      <c r="CSJ4" s="828"/>
      <c r="CSK4" s="828"/>
      <c r="CSL4" s="828"/>
      <c r="CSM4" s="828"/>
      <c r="CSN4" s="828"/>
      <c r="CSO4" s="828"/>
      <c r="CSP4" s="828"/>
      <c r="CSQ4" s="828"/>
      <c r="CSR4" s="828"/>
      <c r="CSS4" s="828"/>
      <c r="CST4" s="828"/>
      <c r="CSU4" s="828"/>
      <c r="CSV4" s="828"/>
      <c r="CSW4" s="828"/>
      <c r="CSX4" s="828"/>
      <c r="CSY4" s="828"/>
      <c r="CSZ4" s="828"/>
      <c r="CTA4" s="828"/>
      <c r="CTB4" s="828"/>
      <c r="CTC4" s="828"/>
      <c r="CTD4" s="828"/>
      <c r="CTE4" s="828"/>
      <c r="CTF4" s="828"/>
      <c r="CTG4" s="828"/>
      <c r="CTH4" s="828"/>
      <c r="CTI4" s="828"/>
      <c r="CTJ4" s="828"/>
      <c r="CTK4" s="828"/>
      <c r="CTL4" s="828"/>
      <c r="CTM4" s="828"/>
      <c r="CTN4" s="828"/>
      <c r="CTO4" s="828"/>
      <c r="CTP4" s="828"/>
      <c r="CTQ4" s="828"/>
      <c r="CTR4" s="828"/>
      <c r="CTS4" s="828"/>
      <c r="CTT4" s="828"/>
      <c r="CTU4" s="828"/>
      <c r="CTV4" s="828"/>
      <c r="CTW4" s="828"/>
      <c r="CTX4" s="828"/>
      <c r="CTY4" s="828"/>
      <c r="CTZ4" s="828"/>
      <c r="CUA4" s="828"/>
      <c r="CUB4" s="828"/>
      <c r="CUC4" s="828"/>
      <c r="CUD4" s="828"/>
      <c r="CUE4" s="828"/>
      <c r="CUF4" s="828"/>
      <c r="CUG4" s="828"/>
      <c r="CUH4" s="828"/>
      <c r="CUI4" s="828"/>
      <c r="CUJ4" s="828"/>
      <c r="CUK4" s="828"/>
      <c r="CUL4" s="828"/>
      <c r="CUM4" s="828"/>
      <c r="CUN4" s="828"/>
      <c r="CUO4" s="828"/>
      <c r="CUP4" s="828"/>
      <c r="CUQ4" s="828"/>
      <c r="CUR4" s="828"/>
      <c r="CUS4" s="828"/>
      <c r="CUT4" s="828"/>
      <c r="CUU4" s="828"/>
      <c r="CUV4" s="828"/>
      <c r="CUW4" s="828"/>
      <c r="CUX4" s="828"/>
      <c r="CUY4" s="828"/>
      <c r="CUZ4" s="828"/>
      <c r="CVA4" s="828"/>
      <c r="CVB4" s="828"/>
      <c r="CVC4" s="828"/>
      <c r="CVD4" s="828"/>
      <c r="CVE4" s="828"/>
      <c r="CVF4" s="828"/>
      <c r="CVG4" s="828"/>
      <c r="CVH4" s="828"/>
      <c r="CVI4" s="828"/>
      <c r="CVJ4" s="828"/>
      <c r="CVK4" s="828"/>
      <c r="CVL4" s="828"/>
      <c r="CVM4" s="828"/>
      <c r="CVN4" s="828"/>
      <c r="CVO4" s="828"/>
      <c r="CVP4" s="828"/>
      <c r="CVQ4" s="828"/>
      <c r="CVR4" s="828"/>
      <c r="CVS4" s="828"/>
      <c r="CVT4" s="828"/>
      <c r="CVU4" s="828"/>
      <c r="CVV4" s="828"/>
      <c r="CVW4" s="828"/>
      <c r="CVX4" s="828"/>
      <c r="CVY4" s="828"/>
      <c r="CVZ4" s="828"/>
      <c r="CWA4" s="828"/>
      <c r="CWB4" s="828"/>
      <c r="CWC4" s="828"/>
      <c r="CWD4" s="828"/>
      <c r="CWE4" s="828"/>
      <c r="CWF4" s="828"/>
      <c r="CWG4" s="828"/>
      <c r="CWH4" s="828"/>
      <c r="CWI4" s="828"/>
      <c r="CWJ4" s="828"/>
      <c r="CWK4" s="828"/>
      <c r="CWL4" s="828"/>
      <c r="CWM4" s="828"/>
      <c r="CWN4" s="828"/>
      <c r="CWO4" s="828"/>
      <c r="CWP4" s="828"/>
      <c r="CWQ4" s="828"/>
      <c r="CWR4" s="828"/>
      <c r="CWS4" s="828"/>
      <c r="CWT4" s="828"/>
      <c r="CWU4" s="828"/>
      <c r="CWV4" s="828"/>
      <c r="CWW4" s="828"/>
      <c r="CWX4" s="828"/>
      <c r="CWY4" s="828"/>
      <c r="CWZ4" s="828"/>
      <c r="CXA4" s="828"/>
      <c r="CXB4" s="828"/>
      <c r="CXC4" s="828"/>
      <c r="CXD4" s="828"/>
      <c r="CXE4" s="828"/>
      <c r="CXF4" s="828"/>
      <c r="CXG4" s="828"/>
      <c r="CXH4" s="828"/>
      <c r="CXI4" s="828"/>
      <c r="CXJ4" s="828"/>
      <c r="CXK4" s="828"/>
      <c r="CXL4" s="828"/>
      <c r="CXM4" s="828"/>
      <c r="CXN4" s="828"/>
      <c r="CXO4" s="828"/>
      <c r="CXP4" s="828"/>
      <c r="CXQ4" s="828"/>
      <c r="CXR4" s="828"/>
      <c r="CXS4" s="828"/>
      <c r="CXT4" s="828"/>
      <c r="CXU4" s="828"/>
      <c r="CXV4" s="828"/>
      <c r="CXW4" s="828"/>
      <c r="CXX4" s="828"/>
      <c r="CXY4" s="828"/>
      <c r="CXZ4" s="828"/>
      <c r="CYA4" s="828"/>
      <c r="CYB4" s="828"/>
      <c r="CYC4" s="828"/>
      <c r="CYD4" s="828"/>
      <c r="CYE4" s="828"/>
      <c r="CYF4" s="828"/>
      <c r="CYG4" s="828"/>
      <c r="CYH4" s="828"/>
      <c r="CYI4" s="828"/>
      <c r="CYJ4" s="828"/>
      <c r="CYK4" s="828"/>
      <c r="CYL4" s="828"/>
      <c r="CYM4" s="828"/>
      <c r="CYN4" s="828"/>
      <c r="CYO4" s="828"/>
      <c r="CYP4" s="828"/>
      <c r="CYQ4" s="828"/>
      <c r="CYR4" s="828"/>
      <c r="CYS4" s="828"/>
      <c r="CYT4" s="828"/>
      <c r="CYU4" s="828"/>
      <c r="CYV4" s="828"/>
      <c r="CYW4" s="828"/>
      <c r="CYX4" s="828"/>
      <c r="CYY4" s="828"/>
      <c r="CYZ4" s="828"/>
      <c r="CZA4" s="828"/>
      <c r="CZB4" s="828"/>
      <c r="CZC4" s="828"/>
      <c r="CZD4" s="828"/>
      <c r="CZE4" s="828"/>
      <c r="CZF4" s="828"/>
      <c r="CZG4" s="828"/>
      <c r="CZH4" s="828"/>
      <c r="CZI4" s="828"/>
      <c r="CZJ4" s="828"/>
      <c r="CZK4" s="828"/>
      <c r="CZL4" s="828"/>
      <c r="CZM4" s="828"/>
      <c r="CZN4" s="828"/>
      <c r="CZO4" s="828"/>
      <c r="CZP4" s="828"/>
      <c r="CZQ4" s="828"/>
      <c r="CZR4" s="828"/>
      <c r="CZS4" s="828"/>
      <c r="CZT4" s="828"/>
      <c r="CZU4" s="828"/>
      <c r="CZV4" s="828"/>
      <c r="CZW4" s="828"/>
      <c r="CZX4" s="828"/>
      <c r="CZY4" s="828"/>
      <c r="CZZ4" s="828"/>
      <c r="DAA4" s="828"/>
      <c r="DAB4" s="828"/>
      <c r="DAC4" s="828"/>
      <c r="DAD4" s="828"/>
      <c r="DAE4" s="828"/>
      <c r="DAF4" s="828"/>
      <c r="DAG4" s="828"/>
      <c r="DAH4" s="828"/>
      <c r="DAI4" s="828"/>
      <c r="DAJ4" s="828"/>
      <c r="DAK4" s="828"/>
      <c r="DAL4" s="828"/>
      <c r="DAM4" s="828"/>
      <c r="DAN4" s="828"/>
      <c r="DAO4" s="828"/>
      <c r="DAP4" s="828"/>
      <c r="DAQ4" s="828"/>
      <c r="DAR4" s="828"/>
      <c r="DAS4" s="828"/>
      <c r="DAT4" s="828"/>
      <c r="DAU4" s="828"/>
      <c r="DAV4" s="828"/>
      <c r="DAW4" s="828"/>
      <c r="DAX4" s="828"/>
      <c r="DAY4" s="828"/>
      <c r="DAZ4" s="828"/>
      <c r="DBA4" s="828"/>
      <c r="DBB4" s="828"/>
      <c r="DBC4" s="828"/>
      <c r="DBD4" s="828"/>
      <c r="DBE4" s="828"/>
      <c r="DBF4" s="828"/>
      <c r="DBG4" s="828"/>
      <c r="DBH4" s="828"/>
      <c r="DBI4" s="828"/>
      <c r="DBJ4" s="828"/>
      <c r="DBK4" s="828"/>
      <c r="DBL4" s="828"/>
      <c r="DBM4" s="828"/>
      <c r="DBN4" s="828"/>
      <c r="DBO4" s="828"/>
      <c r="DBP4" s="828"/>
      <c r="DBQ4" s="828"/>
      <c r="DBR4" s="828"/>
      <c r="DBS4" s="828"/>
      <c r="DBT4" s="828"/>
      <c r="DBU4" s="828"/>
      <c r="DBV4" s="828"/>
      <c r="DBW4" s="828"/>
      <c r="DBX4" s="828"/>
      <c r="DBY4" s="828"/>
      <c r="DBZ4" s="828"/>
      <c r="DCA4" s="828"/>
      <c r="DCB4" s="828"/>
      <c r="DCC4" s="828"/>
      <c r="DCD4" s="828"/>
      <c r="DCE4" s="828"/>
      <c r="DCF4" s="828"/>
      <c r="DCG4" s="828"/>
      <c r="DCH4" s="828"/>
      <c r="DCI4" s="828"/>
      <c r="DCJ4" s="828"/>
      <c r="DCK4" s="828"/>
      <c r="DCL4" s="828"/>
      <c r="DCM4" s="828"/>
      <c r="DCN4" s="828"/>
      <c r="DCO4" s="828"/>
      <c r="DCP4" s="828"/>
      <c r="DCQ4" s="828"/>
      <c r="DCR4" s="828"/>
      <c r="DCS4" s="828"/>
      <c r="DCT4" s="828"/>
      <c r="DCU4" s="828"/>
      <c r="DCV4" s="828"/>
      <c r="DCW4" s="828"/>
      <c r="DCX4" s="828"/>
      <c r="DCY4" s="828"/>
      <c r="DCZ4" s="828"/>
      <c r="DDA4" s="828"/>
      <c r="DDB4" s="828"/>
      <c r="DDC4" s="828"/>
      <c r="DDD4" s="828"/>
      <c r="DDE4" s="828"/>
      <c r="DDF4" s="828"/>
      <c r="DDG4" s="828"/>
      <c r="DDH4" s="828"/>
      <c r="DDI4" s="828"/>
      <c r="DDJ4" s="828"/>
      <c r="DDK4" s="828"/>
      <c r="DDL4" s="828"/>
      <c r="DDM4" s="828"/>
      <c r="DDN4" s="828"/>
      <c r="DDO4" s="828"/>
      <c r="DDP4" s="828"/>
      <c r="DDQ4" s="828"/>
      <c r="DDR4" s="828"/>
      <c r="DDS4" s="828"/>
      <c r="DDT4" s="828"/>
      <c r="DDU4" s="828"/>
      <c r="DDV4" s="828"/>
      <c r="DDW4" s="828"/>
      <c r="DDX4" s="828"/>
      <c r="DDY4" s="828"/>
      <c r="DDZ4" s="828"/>
      <c r="DEA4" s="828"/>
      <c r="DEB4" s="828"/>
      <c r="DEC4" s="828"/>
      <c r="DED4" s="828"/>
      <c r="DEE4" s="828"/>
      <c r="DEF4" s="828"/>
      <c r="DEG4" s="828"/>
      <c r="DEH4" s="828"/>
      <c r="DEI4" s="828"/>
      <c r="DEJ4" s="828"/>
      <c r="DEK4" s="828"/>
      <c r="DEL4" s="828"/>
      <c r="DEM4" s="828"/>
      <c r="DEN4" s="828"/>
      <c r="DEO4" s="828"/>
      <c r="DEP4" s="828"/>
      <c r="DEQ4" s="828"/>
      <c r="DER4" s="828"/>
      <c r="DES4" s="828"/>
      <c r="DET4" s="828"/>
      <c r="DEU4" s="828"/>
      <c r="DEV4" s="828"/>
      <c r="DEW4" s="828"/>
      <c r="DEX4" s="828"/>
      <c r="DEY4" s="828"/>
      <c r="DEZ4" s="828"/>
      <c r="DFA4" s="828"/>
      <c r="DFB4" s="828"/>
      <c r="DFC4" s="828"/>
      <c r="DFD4" s="828"/>
      <c r="DFE4" s="828"/>
      <c r="DFF4" s="828"/>
      <c r="DFG4" s="828"/>
      <c r="DFH4" s="828"/>
      <c r="DFI4" s="828"/>
      <c r="DFJ4" s="828"/>
      <c r="DFK4" s="828"/>
      <c r="DFL4" s="828"/>
      <c r="DFM4" s="828"/>
      <c r="DFN4" s="828"/>
      <c r="DFO4" s="828"/>
      <c r="DFP4" s="828"/>
      <c r="DFQ4" s="828"/>
      <c r="DFR4" s="828"/>
      <c r="DFS4" s="828"/>
      <c r="DFT4" s="828"/>
      <c r="DFU4" s="828"/>
      <c r="DFV4" s="828"/>
      <c r="DFW4" s="828"/>
      <c r="DFX4" s="828"/>
      <c r="DFY4" s="828"/>
      <c r="DFZ4" s="828"/>
      <c r="DGA4" s="828"/>
      <c r="DGB4" s="828"/>
      <c r="DGC4" s="828"/>
      <c r="DGD4" s="828"/>
      <c r="DGE4" s="828"/>
      <c r="DGF4" s="828"/>
      <c r="DGG4" s="828"/>
      <c r="DGH4" s="828"/>
      <c r="DGI4" s="828"/>
      <c r="DGJ4" s="828"/>
      <c r="DGK4" s="828"/>
      <c r="DGL4" s="828"/>
      <c r="DGM4" s="828"/>
      <c r="DGN4" s="828"/>
      <c r="DGO4" s="828"/>
      <c r="DGP4" s="828"/>
      <c r="DGQ4" s="828"/>
      <c r="DGR4" s="828"/>
      <c r="DGS4" s="828"/>
      <c r="DGT4" s="828"/>
      <c r="DGU4" s="828"/>
      <c r="DGV4" s="828"/>
      <c r="DGW4" s="828"/>
      <c r="DGX4" s="828"/>
      <c r="DGY4" s="828"/>
      <c r="DGZ4" s="828"/>
      <c r="DHA4" s="828"/>
      <c r="DHB4" s="828"/>
      <c r="DHC4" s="828"/>
      <c r="DHD4" s="828"/>
      <c r="DHE4" s="828"/>
      <c r="DHF4" s="828"/>
      <c r="DHG4" s="828"/>
      <c r="DHH4" s="828"/>
      <c r="DHI4" s="828"/>
      <c r="DHJ4" s="828"/>
      <c r="DHK4" s="828"/>
      <c r="DHL4" s="828"/>
      <c r="DHM4" s="828"/>
      <c r="DHN4" s="828"/>
      <c r="DHO4" s="828"/>
      <c r="DHP4" s="828"/>
      <c r="DHQ4" s="828"/>
      <c r="DHR4" s="828"/>
      <c r="DHS4" s="828"/>
      <c r="DHT4" s="828"/>
      <c r="DHU4" s="828"/>
      <c r="DHV4" s="828"/>
      <c r="DHW4" s="828"/>
      <c r="DHX4" s="828"/>
      <c r="DHY4" s="828"/>
      <c r="DHZ4" s="828"/>
      <c r="DIA4" s="828"/>
      <c r="DIB4" s="828"/>
      <c r="DIC4" s="828"/>
      <c r="DID4" s="828"/>
      <c r="DIE4" s="828"/>
      <c r="DIF4" s="828"/>
      <c r="DIG4" s="828"/>
      <c r="DIH4" s="828"/>
      <c r="DII4" s="828"/>
      <c r="DIJ4" s="828"/>
      <c r="DIK4" s="828"/>
      <c r="DIL4" s="828"/>
      <c r="DIM4" s="828"/>
      <c r="DIN4" s="828"/>
      <c r="DIO4" s="828"/>
      <c r="DIP4" s="828"/>
      <c r="DIQ4" s="828"/>
      <c r="DIR4" s="828"/>
      <c r="DIS4" s="828"/>
      <c r="DIT4" s="828"/>
      <c r="DIU4" s="828"/>
      <c r="DIV4" s="828"/>
      <c r="DIW4" s="828"/>
      <c r="DIX4" s="828"/>
      <c r="DIY4" s="828"/>
      <c r="DIZ4" s="828"/>
      <c r="DJA4" s="828"/>
      <c r="DJB4" s="828"/>
      <c r="DJC4" s="828"/>
      <c r="DJD4" s="828"/>
      <c r="DJE4" s="828"/>
      <c r="DJF4" s="828"/>
      <c r="DJG4" s="828"/>
      <c r="DJH4" s="828"/>
      <c r="DJI4" s="828"/>
      <c r="DJJ4" s="828"/>
      <c r="DJK4" s="828"/>
      <c r="DJL4" s="828"/>
      <c r="DJM4" s="828"/>
      <c r="DJN4" s="828"/>
      <c r="DJO4" s="828"/>
      <c r="DJP4" s="828"/>
      <c r="DJQ4" s="828"/>
      <c r="DJR4" s="828"/>
      <c r="DJS4" s="828"/>
      <c r="DJT4" s="828"/>
      <c r="DJU4" s="828"/>
      <c r="DJV4" s="828"/>
      <c r="DJW4" s="828"/>
      <c r="DJX4" s="828"/>
      <c r="DJY4" s="828"/>
      <c r="DJZ4" s="828"/>
      <c r="DKA4" s="828"/>
      <c r="DKB4" s="828"/>
      <c r="DKC4" s="828"/>
      <c r="DKD4" s="828"/>
      <c r="DKE4" s="828"/>
      <c r="DKF4" s="828"/>
      <c r="DKG4" s="828"/>
      <c r="DKH4" s="828"/>
      <c r="DKI4" s="828"/>
      <c r="DKJ4" s="828"/>
      <c r="DKK4" s="828"/>
      <c r="DKL4" s="828"/>
      <c r="DKM4" s="828"/>
      <c r="DKN4" s="828"/>
      <c r="DKO4" s="828"/>
      <c r="DKP4" s="828"/>
      <c r="DKQ4" s="828"/>
      <c r="DKR4" s="828"/>
      <c r="DKS4" s="828"/>
      <c r="DKT4" s="828"/>
      <c r="DKU4" s="828"/>
      <c r="DKV4" s="828"/>
      <c r="DKW4" s="828"/>
      <c r="DKX4" s="828"/>
      <c r="DKY4" s="828"/>
      <c r="DKZ4" s="828"/>
      <c r="DLA4" s="828"/>
      <c r="DLB4" s="828"/>
      <c r="DLC4" s="828"/>
      <c r="DLD4" s="828"/>
      <c r="DLE4" s="828"/>
      <c r="DLF4" s="828"/>
      <c r="DLG4" s="828"/>
      <c r="DLH4" s="828"/>
      <c r="DLI4" s="828"/>
      <c r="DLJ4" s="828"/>
      <c r="DLK4" s="828"/>
      <c r="DLL4" s="828"/>
      <c r="DLM4" s="828"/>
      <c r="DLN4" s="828"/>
      <c r="DLO4" s="828"/>
      <c r="DLP4" s="828"/>
      <c r="DLQ4" s="828"/>
      <c r="DLR4" s="828"/>
      <c r="DLS4" s="828"/>
      <c r="DLT4" s="828"/>
      <c r="DLU4" s="828"/>
      <c r="DLV4" s="828"/>
      <c r="DLW4" s="828"/>
      <c r="DLX4" s="828"/>
      <c r="DLY4" s="828"/>
      <c r="DLZ4" s="828"/>
      <c r="DMA4" s="828"/>
      <c r="DMB4" s="828"/>
      <c r="DMC4" s="828"/>
      <c r="DMD4" s="828"/>
      <c r="DME4" s="828"/>
      <c r="DMF4" s="828"/>
      <c r="DMG4" s="828"/>
      <c r="DMH4" s="828"/>
      <c r="DMI4" s="828"/>
      <c r="DMJ4" s="828"/>
      <c r="DMK4" s="828"/>
      <c r="DML4" s="828"/>
      <c r="DMM4" s="828"/>
      <c r="DMN4" s="828"/>
      <c r="DMO4" s="828"/>
      <c r="DMP4" s="828"/>
      <c r="DMQ4" s="828"/>
      <c r="DMR4" s="828"/>
      <c r="DMS4" s="828"/>
      <c r="DMT4" s="828"/>
      <c r="DMU4" s="828"/>
      <c r="DMV4" s="828"/>
      <c r="DMW4" s="828"/>
      <c r="DMX4" s="828"/>
      <c r="DMY4" s="828"/>
      <c r="DMZ4" s="828"/>
      <c r="DNA4" s="828"/>
      <c r="DNB4" s="828"/>
      <c r="DNC4" s="828"/>
      <c r="DND4" s="828"/>
      <c r="DNE4" s="828"/>
      <c r="DNF4" s="828"/>
      <c r="DNG4" s="828"/>
      <c r="DNH4" s="828"/>
      <c r="DNI4" s="828"/>
      <c r="DNJ4" s="828"/>
      <c r="DNK4" s="828"/>
      <c r="DNL4" s="828"/>
      <c r="DNM4" s="828"/>
      <c r="DNN4" s="828"/>
      <c r="DNO4" s="828"/>
      <c r="DNP4" s="828"/>
      <c r="DNQ4" s="828"/>
      <c r="DNR4" s="828"/>
      <c r="DNS4" s="828"/>
      <c r="DNT4" s="828"/>
      <c r="DNU4" s="828"/>
      <c r="DNV4" s="828"/>
      <c r="DNW4" s="828"/>
      <c r="DNX4" s="828"/>
      <c r="DNY4" s="828"/>
      <c r="DNZ4" s="828"/>
      <c r="DOA4" s="828"/>
      <c r="DOB4" s="828"/>
      <c r="DOC4" s="828"/>
      <c r="DOD4" s="828"/>
      <c r="DOE4" s="828"/>
      <c r="DOF4" s="828"/>
      <c r="DOG4" s="828"/>
      <c r="DOH4" s="828"/>
      <c r="DOI4" s="828"/>
      <c r="DOJ4" s="828"/>
      <c r="DOK4" s="828"/>
      <c r="DOL4" s="828"/>
      <c r="DOM4" s="828"/>
      <c r="DON4" s="828"/>
      <c r="DOO4" s="828"/>
      <c r="DOP4" s="828"/>
      <c r="DOQ4" s="828"/>
      <c r="DOR4" s="828"/>
      <c r="DOS4" s="828"/>
      <c r="DOT4" s="828"/>
      <c r="DOU4" s="828"/>
      <c r="DOV4" s="828"/>
      <c r="DOW4" s="828"/>
      <c r="DOX4" s="828"/>
      <c r="DOY4" s="828"/>
      <c r="DOZ4" s="828"/>
      <c r="DPA4" s="828"/>
      <c r="DPB4" s="828"/>
      <c r="DPC4" s="828"/>
      <c r="DPD4" s="828"/>
      <c r="DPE4" s="828"/>
      <c r="DPF4" s="828"/>
      <c r="DPG4" s="828"/>
      <c r="DPH4" s="828"/>
      <c r="DPI4" s="828"/>
      <c r="DPJ4" s="828"/>
      <c r="DPK4" s="828"/>
      <c r="DPL4" s="828"/>
      <c r="DPM4" s="828"/>
      <c r="DPN4" s="828"/>
      <c r="DPO4" s="828"/>
      <c r="DPP4" s="828"/>
      <c r="DPQ4" s="828"/>
      <c r="DPR4" s="828"/>
      <c r="DPS4" s="828"/>
      <c r="DPT4" s="828"/>
      <c r="DPU4" s="828"/>
      <c r="DPV4" s="828"/>
      <c r="DPW4" s="828"/>
      <c r="DPX4" s="828"/>
      <c r="DPY4" s="828"/>
      <c r="DPZ4" s="828"/>
      <c r="DQA4" s="828"/>
      <c r="DQB4" s="828"/>
      <c r="DQC4" s="828"/>
      <c r="DQD4" s="828"/>
      <c r="DQE4" s="828"/>
      <c r="DQF4" s="828"/>
      <c r="DQG4" s="828"/>
      <c r="DQH4" s="828"/>
      <c r="DQI4" s="828"/>
      <c r="DQJ4" s="828"/>
      <c r="DQK4" s="828"/>
      <c r="DQL4" s="828"/>
      <c r="DQM4" s="828"/>
      <c r="DQN4" s="828"/>
      <c r="DQO4" s="828"/>
      <c r="DQP4" s="828"/>
      <c r="DQQ4" s="828"/>
      <c r="DQR4" s="828"/>
      <c r="DQS4" s="828"/>
      <c r="DQT4" s="828"/>
      <c r="DQU4" s="828"/>
      <c r="DQV4" s="828"/>
      <c r="DQW4" s="828"/>
      <c r="DQX4" s="828"/>
      <c r="DQY4" s="828"/>
      <c r="DQZ4" s="828"/>
      <c r="DRA4" s="828"/>
      <c r="DRB4" s="828"/>
      <c r="DRC4" s="828"/>
      <c r="DRD4" s="828"/>
      <c r="DRE4" s="828"/>
      <c r="DRF4" s="828"/>
      <c r="DRG4" s="828"/>
      <c r="DRH4" s="828"/>
      <c r="DRI4" s="828"/>
      <c r="DRJ4" s="828"/>
      <c r="DRK4" s="828"/>
      <c r="DRL4" s="828"/>
      <c r="DRM4" s="828"/>
      <c r="DRN4" s="828"/>
      <c r="DRO4" s="828"/>
      <c r="DRP4" s="828"/>
      <c r="DRQ4" s="828"/>
      <c r="DRR4" s="828"/>
      <c r="DRS4" s="828"/>
      <c r="DRT4" s="828"/>
      <c r="DRU4" s="828"/>
      <c r="DRV4" s="828"/>
      <c r="DRW4" s="828"/>
      <c r="DRX4" s="828"/>
      <c r="DRY4" s="828"/>
      <c r="DRZ4" s="828"/>
      <c r="DSA4" s="828"/>
      <c r="DSB4" s="828"/>
      <c r="DSC4" s="828"/>
      <c r="DSD4" s="828"/>
      <c r="DSE4" s="828"/>
      <c r="DSF4" s="828"/>
      <c r="DSG4" s="828"/>
      <c r="DSH4" s="828"/>
      <c r="DSI4" s="828"/>
      <c r="DSJ4" s="828"/>
      <c r="DSK4" s="828"/>
      <c r="DSL4" s="828"/>
      <c r="DSM4" s="828"/>
      <c r="DSN4" s="828"/>
      <c r="DSO4" s="828"/>
      <c r="DSP4" s="828"/>
      <c r="DSQ4" s="828"/>
      <c r="DSR4" s="828"/>
      <c r="DSS4" s="828"/>
      <c r="DST4" s="828"/>
      <c r="DSU4" s="828"/>
      <c r="DSV4" s="828"/>
      <c r="DSW4" s="828"/>
      <c r="DSX4" s="828"/>
      <c r="DSY4" s="828"/>
      <c r="DSZ4" s="828"/>
      <c r="DTA4" s="828"/>
      <c r="DTB4" s="828"/>
      <c r="DTC4" s="828"/>
      <c r="DTD4" s="828"/>
      <c r="DTE4" s="828"/>
      <c r="DTF4" s="828"/>
      <c r="DTG4" s="828"/>
      <c r="DTH4" s="828"/>
      <c r="DTI4" s="828"/>
      <c r="DTJ4" s="828"/>
      <c r="DTK4" s="828"/>
      <c r="DTL4" s="828"/>
      <c r="DTM4" s="828"/>
      <c r="DTN4" s="828"/>
      <c r="DTO4" s="828"/>
      <c r="DTP4" s="828"/>
      <c r="DTQ4" s="828"/>
      <c r="DTR4" s="828"/>
      <c r="DTS4" s="828"/>
      <c r="DTT4" s="828"/>
      <c r="DTU4" s="828"/>
      <c r="DTV4" s="828"/>
      <c r="DTW4" s="828"/>
      <c r="DTX4" s="828"/>
      <c r="DTY4" s="828"/>
      <c r="DTZ4" s="828"/>
      <c r="DUA4" s="828"/>
      <c r="DUB4" s="828"/>
      <c r="DUC4" s="828"/>
      <c r="DUD4" s="828"/>
      <c r="DUE4" s="828"/>
      <c r="DUF4" s="828"/>
      <c r="DUG4" s="828"/>
      <c r="DUH4" s="828"/>
      <c r="DUI4" s="828"/>
      <c r="DUJ4" s="828"/>
      <c r="DUK4" s="828"/>
      <c r="DUL4" s="828"/>
      <c r="DUM4" s="828"/>
      <c r="DUN4" s="828"/>
      <c r="DUO4" s="828"/>
      <c r="DUP4" s="828"/>
      <c r="DUQ4" s="828"/>
      <c r="DUR4" s="828"/>
      <c r="DUS4" s="828"/>
      <c r="DUT4" s="828"/>
      <c r="DUU4" s="828"/>
      <c r="DUV4" s="828"/>
      <c r="DUW4" s="828"/>
      <c r="DUX4" s="828"/>
      <c r="DUY4" s="828"/>
      <c r="DUZ4" s="828"/>
      <c r="DVA4" s="828"/>
      <c r="DVB4" s="828"/>
      <c r="DVC4" s="828"/>
      <c r="DVD4" s="828"/>
      <c r="DVE4" s="828"/>
      <c r="DVF4" s="828"/>
      <c r="DVG4" s="828"/>
      <c r="DVH4" s="828"/>
      <c r="DVI4" s="828"/>
      <c r="DVJ4" s="828"/>
      <c r="DVK4" s="828"/>
      <c r="DVL4" s="828"/>
      <c r="DVM4" s="828"/>
      <c r="DVN4" s="828"/>
      <c r="DVO4" s="828"/>
      <c r="DVP4" s="828"/>
      <c r="DVQ4" s="828"/>
      <c r="DVR4" s="828"/>
      <c r="DVS4" s="828"/>
      <c r="DVT4" s="828"/>
      <c r="DVU4" s="828"/>
      <c r="DVV4" s="828"/>
      <c r="DVW4" s="828"/>
      <c r="DVX4" s="828"/>
      <c r="DVY4" s="828"/>
      <c r="DVZ4" s="828"/>
      <c r="DWA4" s="828"/>
      <c r="DWB4" s="828"/>
      <c r="DWC4" s="828"/>
      <c r="DWD4" s="828"/>
      <c r="DWE4" s="828"/>
      <c r="DWF4" s="828"/>
      <c r="DWG4" s="828"/>
      <c r="DWH4" s="828"/>
      <c r="DWI4" s="828"/>
      <c r="DWJ4" s="828"/>
      <c r="DWK4" s="828"/>
      <c r="DWL4" s="828"/>
      <c r="DWM4" s="828"/>
      <c r="DWN4" s="828"/>
      <c r="DWO4" s="828"/>
      <c r="DWP4" s="828"/>
      <c r="DWQ4" s="828"/>
      <c r="DWR4" s="828"/>
      <c r="DWS4" s="828"/>
      <c r="DWT4" s="828"/>
      <c r="DWU4" s="828"/>
      <c r="DWV4" s="828"/>
      <c r="DWW4" s="828"/>
      <c r="DWX4" s="828"/>
      <c r="DWY4" s="828"/>
      <c r="DWZ4" s="828"/>
      <c r="DXA4" s="828"/>
      <c r="DXB4" s="828"/>
      <c r="DXC4" s="828"/>
      <c r="DXD4" s="828"/>
      <c r="DXE4" s="828"/>
      <c r="DXF4" s="828"/>
      <c r="DXG4" s="828"/>
      <c r="DXH4" s="828"/>
      <c r="DXI4" s="828"/>
      <c r="DXJ4" s="828"/>
      <c r="DXK4" s="828"/>
      <c r="DXL4" s="828"/>
      <c r="DXM4" s="828"/>
      <c r="DXN4" s="828"/>
      <c r="DXO4" s="828"/>
      <c r="DXP4" s="828"/>
      <c r="DXQ4" s="828"/>
      <c r="DXR4" s="828"/>
      <c r="DXS4" s="828"/>
      <c r="DXT4" s="828"/>
      <c r="DXU4" s="828"/>
      <c r="DXV4" s="828"/>
      <c r="DXW4" s="828"/>
      <c r="DXX4" s="828"/>
      <c r="DXY4" s="828"/>
      <c r="DXZ4" s="828"/>
      <c r="DYA4" s="828"/>
      <c r="DYB4" s="828"/>
      <c r="DYC4" s="828"/>
      <c r="DYD4" s="828"/>
      <c r="DYE4" s="828"/>
      <c r="DYF4" s="828"/>
      <c r="DYG4" s="828"/>
      <c r="DYH4" s="828"/>
      <c r="DYI4" s="828"/>
      <c r="DYJ4" s="828"/>
      <c r="DYK4" s="828"/>
      <c r="DYL4" s="828"/>
      <c r="DYM4" s="828"/>
      <c r="DYN4" s="828"/>
      <c r="DYO4" s="828"/>
      <c r="DYP4" s="828"/>
      <c r="DYQ4" s="828"/>
      <c r="DYR4" s="828"/>
      <c r="DYS4" s="828"/>
      <c r="DYT4" s="828"/>
      <c r="DYU4" s="828"/>
      <c r="DYV4" s="828"/>
      <c r="DYW4" s="828"/>
      <c r="DYX4" s="828"/>
      <c r="DYY4" s="828"/>
      <c r="DYZ4" s="828"/>
      <c r="DZA4" s="828"/>
      <c r="DZB4" s="828"/>
      <c r="DZC4" s="828"/>
      <c r="DZD4" s="828"/>
      <c r="DZE4" s="828"/>
      <c r="DZF4" s="828"/>
      <c r="DZG4" s="828"/>
      <c r="DZH4" s="828"/>
      <c r="DZI4" s="828"/>
      <c r="DZJ4" s="828"/>
      <c r="DZK4" s="828"/>
      <c r="DZL4" s="828"/>
      <c r="DZM4" s="828"/>
      <c r="DZN4" s="828"/>
      <c r="DZO4" s="828"/>
      <c r="DZP4" s="828"/>
      <c r="DZQ4" s="828"/>
      <c r="DZR4" s="828"/>
      <c r="DZS4" s="828"/>
      <c r="DZT4" s="828"/>
      <c r="DZU4" s="828"/>
      <c r="DZV4" s="828"/>
      <c r="DZW4" s="828"/>
      <c r="DZX4" s="828"/>
      <c r="DZY4" s="828"/>
      <c r="DZZ4" s="828"/>
      <c r="EAA4" s="828"/>
      <c r="EAB4" s="828"/>
      <c r="EAC4" s="828"/>
      <c r="EAD4" s="828"/>
      <c r="EAE4" s="828"/>
      <c r="EAF4" s="828"/>
      <c r="EAG4" s="828"/>
      <c r="EAH4" s="828"/>
      <c r="EAI4" s="828"/>
      <c r="EAJ4" s="828"/>
      <c r="EAK4" s="828"/>
      <c r="EAL4" s="828"/>
      <c r="EAM4" s="828"/>
      <c r="EAN4" s="828"/>
      <c r="EAO4" s="828"/>
      <c r="EAP4" s="828"/>
      <c r="EAQ4" s="828"/>
      <c r="EAR4" s="828"/>
      <c r="EAS4" s="828"/>
      <c r="EAT4" s="828"/>
      <c r="EAU4" s="828"/>
      <c r="EAV4" s="828"/>
      <c r="EAW4" s="828"/>
      <c r="EAX4" s="828"/>
      <c r="EAY4" s="828"/>
      <c r="EAZ4" s="828"/>
      <c r="EBA4" s="828"/>
      <c r="EBB4" s="828"/>
      <c r="EBC4" s="828"/>
      <c r="EBD4" s="828"/>
      <c r="EBE4" s="828"/>
      <c r="EBF4" s="828"/>
      <c r="EBG4" s="828"/>
      <c r="EBH4" s="828"/>
      <c r="EBI4" s="828"/>
      <c r="EBJ4" s="828"/>
      <c r="EBK4" s="828"/>
      <c r="EBL4" s="828"/>
      <c r="EBM4" s="828"/>
      <c r="EBN4" s="828"/>
      <c r="EBO4" s="828"/>
      <c r="EBP4" s="828"/>
      <c r="EBQ4" s="828"/>
      <c r="EBR4" s="828"/>
      <c r="EBS4" s="828"/>
      <c r="EBT4" s="828"/>
      <c r="EBU4" s="828"/>
      <c r="EBV4" s="828"/>
      <c r="EBW4" s="828"/>
      <c r="EBX4" s="828"/>
      <c r="EBY4" s="828"/>
      <c r="EBZ4" s="828"/>
      <c r="ECA4" s="828"/>
      <c r="ECB4" s="828"/>
      <c r="ECC4" s="828"/>
      <c r="ECD4" s="828"/>
      <c r="ECE4" s="828"/>
      <c r="ECF4" s="828"/>
      <c r="ECG4" s="828"/>
      <c r="ECH4" s="828"/>
      <c r="ECI4" s="828"/>
      <c r="ECJ4" s="828"/>
      <c r="ECK4" s="828"/>
      <c r="ECL4" s="828"/>
      <c r="ECM4" s="828"/>
      <c r="ECN4" s="828"/>
      <c r="ECO4" s="828"/>
      <c r="ECP4" s="828"/>
      <c r="ECQ4" s="828"/>
      <c r="ECR4" s="828"/>
      <c r="ECS4" s="828"/>
      <c r="ECT4" s="828"/>
      <c r="ECU4" s="828"/>
      <c r="ECV4" s="828"/>
      <c r="ECW4" s="828"/>
      <c r="ECX4" s="828"/>
      <c r="ECY4" s="828"/>
      <c r="ECZ4" s="828"/>
      <c r="EDA4" s="828"/>
      <c r="EDB4" s="828"/>
      <c r="EDC4" s="828"/>
      <c r="EDD4" s="828"/>
      <c r="EDE4" s="828"/>
      <c r="EDF4" s="828"/>
      <c r="EDG4" s="828"/>
      <c r="EDH4" s="828"/>
      <c r="EDI4" s="828"/>
      <c r="EDJ4" s="828"/>
      <c r="EDK4" s="828"/>
      <c r="EDL4" s="828"/>
      <c r="EDM4" s="828"/>
      <c r="EDN4" s="828"/>
      <c r="EDO4" s="828"/>
      <c r="EDP4" s="828"/>
      <c r="EDQ4" s="828"/>
      <c r="EDR4" s="828"/>
      <c r="EDS4" s="828"/>
      <c r="EDT4" s="828"/>
      <c r="EDU4" s="828"/>
      <c r="EDV4" s="828"/>
      <c r="EDW4" s="828"/>
      <c r="EDX4" s="828"/>
      <c r="EDY4" s="828"/>
      <c r="EDZ4" s="828"/>
      <c r="EEA4" s="828"/>
      <c r="EEB4" s="828"/>
      <c r="EEC4" s="828"/>
      <c r="EED4" s="828"/>
      <c r="EEE4" s="828"/>
      <c r="EEF4" s="828"/>
      <c r="EEG4" s="828"/>
      <c r="EEH4" s="828"/>
      <c r="EEI4" s="828"/>
      <c r="EEJ4" s="828"/>
      <c r="EEK4" s="828"/>
      <c r="EEL4" s="828"/>
      <c r="EEM4" s="828"/>
      <c r="EEN4" s="828"/>
      <c r="EEO4" s="828"/>
      <c r="EEP4" s="828"/>
      <c r="EEQ4" s="828"/>
      <c r="EER4" s="828"/>
      <c r="EES4" s="828"/>
      <c r="EET4" s="828"/>
      <c r="EEU4" s="828"/>
      <c r="EEV4" s="828"/>
      <c r="EEW4" s="828"/>
      <c r="EEX4" s="828"/>
      <c r="EEY4" s="828"/>
      <c r="EEZ4" s="828"/>
      <c r="EFA4" s="828"/>
      <c r="EFB4" s="828"/>
      <c r="EFC4" s="828"/>
      <c r="EFD4" s="828"/>
      <c r="EFE4" s="828"/>
      <c r="EFF4" s="828"/>
      <c r="EFG4" s="828"/>
      <c r="EFH4" s="828"/>
      <c r="EFI4" s="828"/>
      <c r="EFJ4" s="828"/>
      <c r="EFK4" s="828"/>
      <c r="EFL4" s="828"/>
      <c r="EFM4" s="828"/>
      <c r="EFN4" s="828"/>
      <c r="EFO4" s="828"/>
      <c r="EFP4" s="828"/>
      <c r="EFQ4" s="828"/>
      <c r="EFR4" s="828"/>
      <c r="EFS4" s="828"/>
      <c r="EFT4" s="828"/>
      <c r="EFU4" s="828"/>
      <c r="EFV4" s="828"/>
      <c r="EFW4" s="828"/>
      <c r="EFX4" s="828"/>
      <c r="EFY4" s="828"/>
      <c r="EFZ4" s="828"/>
      <c r="EGA4" s="828"/>
      <c r="EGB4" s="828"/>
      <c r="EGC4" s="828"/>
      <c r="EGD4" s="828"/>
      <c r="EGE4" s="828"/>
      <c r="EGF4" s="828"/>
      <c r="EGG4" s="828"/>
      <c r="EGH4" s="828"/>
      <c r="EGI4" s="828"/>
      <c r="EGJ4" s="828"/>
      <c r="EGK4" s="828"/>
      <c r="EGL4" s="828"/>
      <c r="EGM4" s="828"/>
      <c r="EGN4" s="828"/>
      <c r="EGO4" s="828"/>
      <c r="EGP4" s="828"/>
      <c r="EGQ4" s="828"/>
      <c r="EGR4" s="828"/>
      <c r="EGS4" s="828"/>
      <c r="EGT4" s="828"/>
      <c r="EGU4" s="828"/>
      <c r="EGV4" s="828"/>
      <c r="EGW4" s="828"/>
      <c r="EGX4" s="828"/>
      <c r="EGY4" s="828"/>
      <c r="EGZ4" s="828"/>
      <c r="EHA4" s="828"/>
      <c r="EHB4" s="828"/>
      <c r="EHC4" s="828"/>
      <c r="EHD4" s="828"/>
      <c r="EHE4" s="828"/>
      <c r="EHF4" s="828"/>
      <c r="EHG4" s="828"/>
      <c r="EHH4" s="828"/>
      <c r="EHI4" s="828"/>
      <c r="EHJ4" s="828"/>
      <c r="EHK4" s="828"/>
      <c r="EHL4" s="828"/>
      <c r="EHM4" s="828"/>
      <c r="EHN4" s="828"/>
      <c r="EHO4" s="828"/>
      <c r="EHP4" s="828"/>
      <c r="EHQ4" s="828"/>
      <c r="EHR4" s="828"/>
      <c r="EHS4" s="828"/>
      <c r="EHT4" s="828"/>
      <c r="EHU4" s="828"/>
      <c r="EHV4" s="828"/>
      <c r="EHW4" s="828"/>
      <c r="EHX4" s="828"/>
      <c r="EHY4" s="828"/>
      <c r="EHZ4" s="828"/>
      <c r="EIA4" s="828"/>
      <c r="EIB4" s="828"/>
      <c r="EIC4" s="828"/>
      <c r="EID4" s="828"/>
      <c r="EIE4" s="828"/>
      <c r="EIF4" s="828"/>
      <c r="EIG4" s="828"/>
      <c r="EIH4" s="828"/>
      <c r="EII4" s="828"/>
      <c r="EIJ4" s="828"/>
      <c r="EIK4" s="828"/>
      <c r="EIL4" s="828"/>
      <c r="EIM4" s="828"/>
      <c r="EIN4" s="828"/>
      <c r="EIO4" s="828"/>
      <c r="EIP4" s="828"/>
      <c r="EIQ4" s="828"/>
      <c r="EIR4" s="828"/>
      <c r="EIS4" s="828"/>
      <c r="EIT4" s="828"/>
      <c r="EIU4" s="828"/>
      <c r="EIV4" s="828"/>
      <c r="EIW4" s="828"/>
      <c r="EIX4" s="828"/>
      <c r="EIY4" s="828"/>
      <c r="EIZ4" s="828"/>
      <c r="EJA4" s="828"/>
      <c r="EJB4" s="828"/>
      <c r="EJC4" s="828"/>
      <c r="EJD4" s="828"/>
      <c r="EJE4" s="828"/>
      <c r="EJF4" s="828"/>
      <c r="EJG4" s="828"/>
      <c r="EJH4" s="828"/>
      <c r="EJI4" s="828"/>
      <c r="EJJ4" s="828"/>
      <c r="EJK4" s="828"/>
      <c r="EJL4" s="828"/>
      <c r="EJM4" s="828"/>
      <c r="EJN4" s="828"/>
      <c r="EJO4" s="828"/>
      <c r="EJP4" s="828"/>
      <c r="EJQ4" s="828"/>
      <c r="EJR4" s="828"/>
      <c r="EJS4" s="828"/>
      <c r="EJT4" s="828"/>
      <c r="EJU4" s="828"/>
      <c r="EJV4" s="828"/>
      <c r="EJW4" s="828"/>
      <c r="EJX4" s="828"/>
      <c r="EJY4" s="828"/>
      <c r="EJZ4" s="828"/>
      <c r="EKA4" s="828"/>
      <c r="EKB4" s="828"/>
      <c r="EKC4" s="828"/>
      <c r="EKD4" s="828"/>
      <c r="EKE4" s="828"/>
      <c r="EKF4" s="828"/>
      <c r="EKG4" s="828"/>
      <c r="EKH4" s="828"/>
      <c r="EKI4" s="828"/>
      <c r="EKJ4" s="828"/>
      <c r="EKK4" s="828"/>
      <c r="EKL4" s="828"/>
      <c r="EKM4" s="828"/>
      <c r="EKN4" s="828"/>
      <c r="EKO4" s="828"/>
      <c r="EKP4" s="828"/>
      <c r="EKQ4" s="828"/>
      <c r="EKR4" s="828"/>
      <c r="EKS4" s="828"/>
      <c r="EKT4" s="828"/>
      <c r="EKU4" s="828"/>
      <c r="EKV4" s="828"/>
      <c r="EKW4" s="828"/>
      <c r="EKX4" s="828"/>
      <c r="EKY4" s="828"/>
      <c r="EKZ4" s="828"/>
      <c r="ELA4" s="828"/>
      <c r="ELB4" s="828"/>
      <c r="ELC4" s="828"/>
      <c r="ELD4" s="828"/>
      <c r="ELE4" s="828"/>
      <c r="ELF4" s="828"/>
      <c r="ELG4" s="828"/>
      <c r="ELH4" s="828"/>
      <c r="ELI4" s="828"/>
      <c r="ELJ4" s="828"/>
      <c r="ELK4" s="828"/>
      <c r="ELL4" s="828"/>
      <c r="ELM4" s="828"/>
      <c r="ELN4" s="828"/>
      <c r="ELO4" s="828"/>
      <c r="ELP4" s="828"/>
      <c r="ELQ4" s="828"/>
      <c r="ELR4" s="828"/>
      <c r="ELS4" s="828"/>
      <c r="ELT4" s="828"/>
      <c r="ELU4" s="828"/>
      <c r="ELV4" s="828"/>
      <c r="ELW4" s="828"/>
      <c r="ELX4" s="828"/>
      <c r="ELY4" s="828"/>
      <c r="ELZ4" s="828"/>
      <c r="EMA4" s="828"/>
      <c r="EMB4" s="828"/>
      <c r="EMC4" s="828"/>
      <c r="EMD4" s="828"/>
      <c r="EME4" s="828"/>
      <c r="EMF4" s="828"/>
      <c r="EMG4" s="828"/>
      <c r="EMH4" s="828"/>
      <c r="EMI4" s="828"/>
      <c r="EMJ4" s="828"/>
      <c r="EMK4" s="828"/>
      <c r="EML4" s="828"/>
      <c r="EMM4" s="828"/>
      <c r="EMN4" s="828"/>
      <c r="EMO4" s="828"/>
      <c r="EMP4" s="828"/>
      <c r="EMQ4" s="828"/>
      <c r="EMR4" s="828"/>
      <c r="EMS4" s="828"/>
      <c r="EMT4" s="828"/>
      <c r="EMU4" s="828"/>
      <c r="EMV4" s="828"/>
      <c r="EMW4" s="828"/>
      <c r="EMX4" s="828"/>
      <c r="EMY4" s="828"/>
      <c r="EMZ4" s="828"/>
      <c r="ENA4" s="828"/>
      <c r="ENB4" s="828"/>
      <c r="ENC4" s="828"/>
      <c r="END4" s="828"/>
      <c r="ENE4" s="828"/>
      <c r="ENF4" s="828"/>
      <c r="ENG4" s="828"/>
      <c r="ENH4" s="828"/>
      <c r="ENI4" s="828"/>
      <c r="ENJ4" s="828"/>
      <c r="ENK4" s="828"/>
      <c r="ENL4" s="828"/>
      <c r="ENM4" s="828"/>
      <c r="ENN4" s="828"/>
      <c r="ENO4" s="828"/>
      <c r="ENP4" s="828"/>
      <c r="ENQ4" s="828"/>
      <c r="ENR4" s="828"/>
      <c r="ENS4" s="828"/>
      <c r="ENT4" s="828"/>
      <c r="ENU4" s="828"/>
      <c r="ENV4" s="828"/>
      <c r="ENW4" s="828"/>
      <c r="ENX4" s="828"/>
      <c r="ENY4" s="828"/>
      <c r="ENZ4" s="828"/>
      <c r="EOA4" s="828"/>
      <c r="EOB4" s="828"/>
      <c r="EOC4" s="828"/>
      <c r="EOD4" s="828"/>
      <c r="EOE4" s="828"/>
      <c r="EOF4" s="828"/>
      <c r="EOG4" s="828"/>
      <c r="EOH4" s="828"/>
      <c r="EOI4" s="828"/>
      <c r="EOJ4" s="828"/>
      <c r="EOK4" s="828"/>
      <c r="EOL4" s="828"/>
      <c r="EOM4" s="828"/>
      <c r="EON4" s="828"/>
      <c r="EOO4" s="828"/>
      <c r="EOP4" s="828"/>
      <c r="EOQ4" s="828"/>
      <c r="EOR4" s="828"/>
      <c r="EOS4" s="828"/>
      <c r="EOT4" s="828"/>
      <c r="EOU4" s="828"/>
      <c r="EOV4" s="828"/>
      <c r="EOW4" s="828"/>
      <c r="EOX4" s="828"/>
      <c r="EOY4" s="828"/>
      <c r="EOZ4" s="828"/>
      <c r="EPA4" s="828"/>
      <c r="EPB4" s="828"/>
      <c r="EPC4" s="828"/>
      <c r="EPD4" s="828"/>
      <c r="EPE4" s="828"/>
      <c r="EPF4" s="828"/>
      <c r="EPG4" s="828"/>
      <c r="EPH4" s="828"/>
      <c r="EPI4" s="828"/>
      <c r="EPJ4" s="828"/>
      <c r="EPK4" s="828"/>
      <c r="EPL4" s="828"/>
      <c r="EPM4" s="828"/>
      <c r="EPN4" s="828"/>
      <c r="EPO4" s="828"/>
      <c r="EPP4" s="828"/>
      <c r="EPQ4" s="828"/>
      <c r="EPR4" s="828"/>
      <c r="EPS4" s="828"/>
      <c r="EPT4" s="828"/>
      <c r="EPU4" s="828"/>
      <c r="EPV4" s="828"/>
      <c r="EPW4" s="828"/>
      <c r="EPX4" s="828"/>
      <c r="EPY4" s="828"/>
      <c r="EPZ4" s="828"/>
      <c r="EQA4" s="828"/>
      <c r="EQB4" s="828"/>
      <c r="EQC4" s="828"/>
      <c r="EQD4" s="828"/>
      <c r="EQE4" s="828"/>
      <c r="EQF4" s="828"/>
      <c r="EQG4" s="828"/>
      <c r="EQH4" s="828"/>
      <c r="EQI4" s="828"/>
      <c r="EQJ4" s="828"/>
      <c r="EQK4" s="828"/>
      <c r="EQL4" s="828"/>
      <c r="EQM4" s="828"/>
      <c r="EQN4" s="828"/>
      <c r="EQO4" s="828"/>
      <c r="EQP4" s="828"/>
      <c r="EQQ4" s="828"/>
      <c r="EQR4" s="828"/>
      <c r="EQS4" s="828"/>
      <c r="EQT4" s="828"/>
      <c r="EQU4" s="828"/>
      <c r="EQV4" s="828"/>
      <c r="EQW4" s="828"/>
      <c r="EQX4" s="828"/>
      <c r="EQY4" s="828"/>
      <c r="EQZ4" s="828"/>
      <c r="ERA4" s="828"/>
      <c r="ERB4" s="828"/>
      <c r="ERC4" s="828"/>
      <c r="ERD4" s="828"/>
      <c r="ERE4" s="828"/>
      <c r="ERF4" s="828"/>
      <c r="ERG4" s="828"/>
      <c r="ERH4" s="828"/>
      <c r="ERI4" s="828"/>
      <c r="ERJ4" s="828"/>
      <c r="ERK4" s="828"/>
      <c r="ERL4" s="828"/>
      <c r="ERM4" s="828"/>
      <c r="ERN4" s="828"/>
      <c r="ERO4" s="828"/>
      <c r="ERP4" s="828"/>
      <c r="ERQ4" s="828"/>
      <c r="ERR4" s="828"/>
      <c r="ERS4" s="828"/>
      <c r="ERT4" s="828"/>
      <c r="ERU4" s="828"/>
      <c r="ERV4" s="828"/>
      <c r="ERW4" s="828"/>
      <c r="ERX4" s="828"/>
      <c r="ERY4" s="828"/>
      <c r="ERZ4" s="828"/>
      <c r="ESA4" s="828"/>
      <c r="ESB4" s="828"/>
      <c r="ESC4" s="828"/>
      <c r="ESD4" s="828"/>
      <c r="ESE4" s="828"/>
      <c r="ESF4" s="828"/>
      <c r="ESG4" s="828"/>
      <c r="ESH4" s="828"/>
      <c r="ESI4" s="828"/>
      <c r="ESJ4" s="828"/>
      <c r="ESK4" s="828"/>
      <c r="ESL4" s="828"/>
      <c r="ESM4" s="828"/>
      <c r="ESN4" s="828"/>
      <c r="ESO4" s="828"/>
      <c r="ESP4" s="828"/>
      <c r="ESQ4" s="828"/>
      <c r="ESR4" s="828"/>
      <c r="ESS4" s="828"/>
      <c r="EST4" s="828"/>
      <c r="ESU4" s="828"/>
      <c r="ESV4" s="828"/>
      <c r="ESW4" s="828"/>
      <c r="ESX4" s="828"/>
      <c r="ESY4" s="828"/>
      <c r="ESZ4" s="828"/>
      <c r="ETA4" s="828"/>
      <c r="ETB4" s="828"/>
      <c r="ETC4" s="828"/>
      <c r="ETD4" s="828"/>
      <c r="ETE4" s="828"/>
      <c r="ETF4" s="828"/>
      <c r="ETG4" s="828"/>
      <c r="ETH4" s="828"/>
      <c r="ETI4" s="828"/>
      <c r="ETJ4" s="828"/>
      <c r="ETK4" s="828"/>
      <c r="ETL4" s="828"/>
      <c r="ETM4" s="828"/>
      <c r="ETN4" s="828"/>
      <c r="ETO4" s="828"/>
      <c r="ETP4" s="828"/>
      <c r="ETQ4" s="828"/>
      <c r="ETR4" s="828"/>
      <c r="ETS4" s="828"/>
      <c r="ETT4" s="828"/>
      <c r="ETU4" s="828"/>
      <c r="ETV4" s="828"/>
      <c r="ETW4" s="828"/>
      <c r="ETX4" s="828"/>
      <c r="ETY4" s="828"/>
      <c r="ETZ4" s="828"/>
      <c r="EUA4" s="828"/>
      <c r="EUB4" s="828"/>
      <c r="EUC4" s="828"/>
      <c r="EUD4" s="828"/>
      <c r="EUE4" s="828"/>
      <c r="EUF4" s="828"/>
      <c r="EUG4" s="828"/>
      <c r="EUH4" s="828"/>
      <c r="EUI4" s="828"/>
      <c r="EUJ4" s="828"/>
      <c r="EUK4" s="828"/>
      <c r="EUL4" s="828"/>
      <c r="EUM4" s="828"/>
      <c r="EUN4" s="828"/>
      <c r="EUO4" s="828"/>
      <c r="EUP4" s="828"/>
      <c r="EUQ4" s="828"/>
      <c r="EUR4" s="828"/>
      <c r="EUS4" s="828"/>
      <c r="EUT4" s="828"/>
      <c r="EUU4" s="828"/>
      <c r="EUV4" s="828"/>
      <c r="EUW4" s="828"/>
      <c r="EUX4" s="828"/>
      <c r="EUY4" s="828"/>
      <c r="EUZ4" s="828"/>
      <c r="EVA4" s="828"/>
      <c r="EVB4" s="828"/>
      <c r="EVC4" s="828"/>
      <c r="EVD4" s="828"/>
      <c r="EVE4" s="828"/>
      <c r="EVF4" s="828"/>
      <c r="EVG4" s="828"/>
      <c r="EVH4" s="828"/>
      <c r="EVI4" s="828"/>
      <c r="EVJ4" s="828"/>
      <c r="EVK4" s="828"/>
      <c r="EVL4" s="828"/>
      <c r="EVM4" s="828"/>
      <c r="EVN4" s="828"/>
      <c r="EVO4" s="828"/>
      <c r="EVP4" s="828"/>
      <c r="EVQ4" s="828"/>
      <c r="EVR4" s="828"/>
      <c r="EVS4" s="828"/>
      <c r="EVT4" s="828"/>
      <c r="EVU4" s="828"/>
      <c r="EVV4" s="828"/>
      <c r="EVW4" s="828"/>
      <c r="EVX4" s="828"/>
      <c r="EVY4" s="828"/>
      <c r="EVZ4" s="828"/>
      <c r="EWA4" s="828"/>
      <c r="EWB4" s="828"/>
      <c r="EWC4" s="828"/>
      <c r="EWD4" s="828"/>
      <c r="EWE4" s="828"/>
      <c r="EWF4" s="828"/>
      <c r="EWG4" s="828"/>
      <c r="EWH4" s="828"/>
      <c r="EWI4" s="828"/>
      <c r="EWJ4" s="828"/>
      <c r="EWK4" s="828"/>
      <c r="EWL4" s="828"/>
      <c r="EWM4" s="828"/>
      <c r="EWN4" s="828"/>
      <c r="EWO4" s="828"/>
      <c r="EWP4" s="828"/>
      <c r="EWQ4" s="828"/>
      <c r="EWR4" s="828"/>
      <c r="EWS4" s="828"/>
      <c r="EWT4" s="828"/>
      <c r="EWU4" s="828"/>
      <c r="EWV4" s="828"/>
      <c r="EWW4" s="828"/>
      <c r="EWX4" s="828"/>
      <c r="EWY4" s="828"/>
      <c r="EWZ4" s="828"/>
      <c r="EXA4" s="828"/>
      <c r="EXB4" s="828"/>
      <c r="EXC4" s="828"/>
      <c r="EXD4" s="828"/>
      <c r="EXE4" s="828"/>
      <c r="EXF4" s="828"/>
      <c r="EXG4" s="828"/>
      <c r="EXH4" s="828"/>
      <c r="EXI4" s="828"/>
      <c r="EXJ4" s="828"/>
      <c r="EXK4" s="828"/>
      <c r="EXL4" s="828"/>
      <c r="EXM4" s="828"/>
      <c r="EXN4" s="828"/>
      <c r="EXO4" s="828"/>
      <c r="EXP4" s="828"/>
      <c r="EXQ4" s="828"/>
      <c r="EXR4" s="828"/>
      <c r="EXS4" s="828"/>
      <c r="EXT4" s="828"/>
      <c r="EXU4" s="828"/>
      <c r="EXV4" s="828"/>
      <c r="EXW4" s="828"/>
      <c r="EXX4" s="828"/>
      <c r="EXY4" s="828"/>
      <c r="EXZ4" s="828"/>
      <c r="EYA4" s="828"/>
      <c r="EYB4" s="828"/>
      <c r="EYC4" s="828"/>
      <c r="EYD4" s="828"/>
      <c r="EYE4" s="828"/>
      <c r="EYF4" s="828"/>
      <c r="EYG4" s="828"/>
      <c r="EYH4" s="828"/>
      <c r="EYI4" s="828"/>
      <c r="EYJ4" s="828"/>
      <c r="EYK4" s="828"/>
      <c r="EYL4" s="828"/>
      <c r="EYM4" s="828"/>
      <c r="EYN4" s="828"/>
      <c r="EYO4" s="828"/>
      <c r="EYP4" s="828"/>
      <c r="EYQ4" s="828"/>
      <c r="EYR4" s="828"/>
      <c r="EYS4" s="828"/>
      <c r="EYT4" s="828"/>
      <c r="EYU4" s="828"/>
      <c r="EYV4" s="828"/>
      <c r="EYW4" s="828"/>
      <c r="EYX4" s="828"/>
      <c r="EYY4" s="828"/>
      <c r="EYZ4" s="828"/>
      <c r="EZA4" s="828"/>
      <c r="EZB4" s="828"/>
      <c r="EZC4" s="828"/>
      <c r="EZD4" s="828"/>
      <c r="EZE4" s="828"/>
      <c r="EZF4" s="828"/>
      <c r="EZG4" s="828"/>
      <c r="EZH4" s="828"/>
      <c r="EZI4" s="828"/>
      <c r="EZJ4" s="828"/>
      <c r="EZK4" s="828"/>
      <c r="EZL4" s="828"/>
      <c r="EZM4" s="828"/>
      <c r="EZN4" s="828"/>
      <c r="EZO4" s="828"/>
      <c r="EZP4" s="828"/>
      <c r="EZQ4" s="828"/>
      <c r="EZR4" s="828"/>
      <c r="EZS4" s="828"/>
      <c r="EZT4" s="828"/>
      <c r="EZU4" s="828"/>
      <c r="EZV4" s="828"/>
      <c r="EZW4" s="828"/>
      <c r="EZX4" s="828"/>
      <c r="EZY4" s="828"/>
      <c r="EZZ4" s="828"/>
      <c r="FAA4" s="828"/>
      <c r="FAB4" s="828"/>
      <c r="FAC4" s="828"/>
      <c r="FAD4" s="828"/>
      <c r="FAE4" s="828"/>
      <c r="FAF4" s="828"/>
      <c r="FAG4" s="828"/>
      <c r="FAH4" s="828"/>
      <c r="FAI4" s="828"/>
      <c r="FAJ4" s="828"/>
      <c r="FAK4" s="828"/>
      <c r="FAL4" s="828"/>
      <c r="FAM4" s="828"/>
      <c r="FAN4" s="828"/>
      <c r="FAO4" s="828"/>
      <c r="FAP4" s="828"/>
      <c r="FAQ4" s="828"/>
      <c r="FAR4" s="828"/>
      <c r="FAS4" s="828"/>
      <c r="FAT4" s="828"/>
      <c r="FAU4" s="828"/>
      <c r="FAV4" s="828"/>
      <c r="FAW4" s="828"/>
      <c r="FAX4" s="828"/>
      <c r="FAY4" s="828"/>
      <c r="FAZ4" s="828"/>
      <c r="FBA4" s="828"/>
      <c r="FBB4" s="828"/>
      <c r="FBC4" s="828"/>
      <c r="FBD4" s="828"/>
      <c r="FBE4" s="828"/>
      <c r="FBF4" s="828"/>
      <c r="FBG4" s="828"/>
      <c r="FBH4" s="828"/>
      <c r="FBI4" s="828"/>
      <c r="FBJ4" s="828"/>
      <c r="FBK4" s="828"/>
      <c r="FBL4" s="828"/>
      <c r="FBM4" s="828"/>
      <c r="FBN4" s="828"/>
      <c r="FBO4" s="828"/>
      <c r="FBP4" s="828"/>
      <c r="FBQ4" s="828"/>
      <c r="FBR4" s="828"/>
      <c r="FBS4" s="828"/>
      <c r="FBT4" s="828"/>
      <c r="FBU4" s="828"/>
      <c r="FBV4" s="828"/>
      <c r="FBW4" s="828"/>
      <c r="FBX4" s="828"/>
      <c r="FBY4" s="828"/>
      <c r="FBZ4" s="828"/>
      <c r="FCA4" s="828"/>
      <c r="FCB4" s="828"/>
      <c r="FCC4" s="828"/>
      <c r="FCD4" s="828"/>
      <c r="FCE4" s="828"/>
      <c r="FCF4" s="828"/>
      <c r="FCG4" s="828"/>
      <c r="FCH4" s="828"/>
      <c r="FCI4" s="828"/>
      <c r="FCJ4" s="828"/>
      <c r="FCK4" s="828"/>
      <c r="FCL4" s="828"/>
      <c r="FCM4" s="828"/>
      <c r="FCN4" s="828"/>
      <c r="FCO4" s="828"/>
      <c r="FCP4" s="828"/>
      <c r="FCQ4" s="828"/>
      <c r="FCR4" s="828"/>
      <c r="FCS4" s="828"/>
      <c r="FCT4" s="828"/>
      <c r="FCU4" s="828"/>
      <c r="FCV4" s="828"/>
      <c r="FCW4" s="828"/>
      <c r="FCX4" s="828"/>
      <c r="FCY4" s="828"/>
      <c r="FCZ4" s="828"/>
      <c r="FDA4" s="828"/>
      <c r="FDB4" s="828"/>
      <c r="FDC4" s="828"/>
      <c r="FDD4" s="828"/>
      <c r="FDE4" s="828"/>
      <c r="FDF4" s="828"/>
      <c r="FDG4" s="828"/>
      <c r="FDH4" s="828"/>
      <c r="FDI4" s="828"/>
      <c r="FDJ4" s="828"/>
      <c r="FDK4" s="828"/>
      <c r="FDL4" s="828"/>
      <c r="FDM4" s="828"/>
      <c r="FDN4" s="828"/>
      <c r="FDO4" s="828"/>
      <c r="FDP4" s="828"/>
      <c r="FDQ4" s="828"/>
      <c r="FDR4" s="828"/>
      <c r="FDS4" s="828"/>
      <c r="FDT4" s="828"/>
      <c r="FDU4" s="828"/>
      <c r="FDV4" s="828"/>
      <c r="FDW4" s="828"/>
      <c r="FDX4" s="828"/>
      <c r="FDY4" s="828"/>
      <c r="FDZ4" s="828"/>
      <c r="FEA4" s="828"/>
      <c r="FEB4" s="828"/>
      <c r="FEC4" s="828"/>
      <c r="FED4" s="828"/>
      <c r="FEE4" s="828"/>
      <c r="FEF4" s="828"/>
      <c r="FEG4" s="828"/>
      <c r="FEH4" s="828"/>
      <c r="FEI4" s="828"/>
      <c r="FEJ4" s="828"/>
      <c r="FEK4" s="828"/>
      <c r="FEL4" s="828"/>
      <c r="FEM4" s="828"/>
      <c r="FEN4" s="828"/>
      <c r="FEO4" s="828"/>
      <c r="FEP4" s="828"/>
      <c r="FEQ4" s="828"/>
      <c r="FER4" s="828"/>
      <c r="FES4" s="828"/>
      <c r="FET4" s="828"/>
      <c r="FEU4" s="828"/>
      <c r="FEV4" s="828"/>
      <c r="FEW4" s="828"/>
      <c r="FEX4" s="828"/>
      <c r="FEY4" s="828"/>
      <c r="FEZ4" s="828"/>
      <c r="FFA4" s="828"/>
      <c r="FFB4" s="828"/>
      <c r="FFC4" s="828"/>
      <c r="FFD4" s="828"/>
      <c r="FFE4" s="828"/>
      <c r="FFF4" s="828"/>
      <c r="FFG4" s="828"/>
      <c r="FFH4" s="828"/>
      <c r="FFI4" s="828"/>
      <c r="FFJ4" s="828"/>
      <c r="FFK4" s="828"/>
      <c r="FFL4" s="828"/>
      <c r="FFM4" s="828"/>
      <c r="FFN4" s="828"/>
      <c r="FFO4" s="828"/>
      <c r="FFP4" s="828"/>
      <c r="FFQ4" s="828"/>
      <c r="FFR4" s="828"/>
      <c r="FFS4" s="828"/>
      <c r="FFT4" s="828"/>
      <c r="FFU4" s="828"/>
      <c r="FFV4" s="828"/>
      <c r="FFW4" s="828"/>
      <c r="FFX4" s="828"/>
      <c r="FFY4" s="828"/>
      <c r="FFZ4" s="828"/>
      <c r="FGA4" s="828"/>
      <c r="FGB4" s="828"/>
      <c r="FGC4" s="828"/>
      <c r="FGD4" s="828"/>
      <c r="FGE4" s="828"/>
      <c r="FGF4" s="828"/>
      <c r="FGG4" s="828"/>
      <c r="FGH4" s="828"/>
      <c r="FGI4" s="828"/>
      <c r="FGJ4" s="828"/>
      <c r="FGK4" s="828"/>
      <c r="FGL4" s="828"/>
      <c r="FGM4" s="828"/>
      <c r="FGN4" s="828"/>
      <c r="FGO4" s="828"/>
      <c r="FGP4" s="828"/>
      <c r="FGQ4" s="828"/>
      <c r="FGR4" s="828"/>
      <c r="FGS4" s="828"/>
      <c r="FGT4" s="828"/>
      <c r="FGU4" s="828"/>
      <c r="FGV4" s="828"/>
      <c r="FGW4" s="828"/>
      <c r="FGX4" s="828"/>
      <c r="FGY4" s="828"/>
      <c r="FGZ4" s="828"/>
      <c r="FHA4" s="828"/>
      <c r="FHB4" s="828"/>
      <c r="FHC4" s="828"/>
      <c r="FHD4" s="828"/>
      <c r="FHE4" s="828"/>
      <c r="FHF4" s="828"/>
      <c r="FHG4" s="828"/>
      <c r="FHH4" s="828"/>
      <c r="FHI4" s="828"/>
      <c r="FHJ4" s="828"/>
      <c r="FHK4" s="828"/>
      <c r="FHL4" s="828"/>
      <c r="FHM4" s="828"/>
      <c r="FHN4" s="828"/>
      <c r="FHO4" s="828"/>
      <c r="FHP4" s="828"/>
      <c r="FHQ4" s="828"/>
      <c r="FHR4" s="828"/>
      <c r="FHS4" s="828"/>
      <c r="FHT4" s="828"/>
      <c r="FHU4" s="828"/>
      <c r="FHV4" s="828"/>
      <c r="FHW4" s="828"/>
      <c r="FHX4" s="828"/>
      <c r="FHY4" s="828"/>
      <c r="FHZ4" s="828"/>
      <c r="FIA4" s="828"/>
      <c r="FIB4" s="828"/>
      <c r="FIC4" s="828"/>
      <c r="FID4" s="828"/>
      <c r="FIE4" s="828"/>
      <c r="FIF4" s="828"/>
      <c r="FIG4" s="828"/>
      <c r="FIH4" s="828"/>
      <c r="FII4" s="828"/>
      <c r="FIJ4" s="828"/>
      <c r="FIK4" s="828"/>
      <c r="FIL4" s="828"/>
      <c r="FIM4" s="828"/>
      <c r="FIN4" s="828"/>
      <c r="FIO4" s="828"/>
      <c r="FIP4" s="828"/>
      <c r="FIQ4" s="828"/>
      <c r="FIR4" s="828"/>
      <c r="FIS4" s="828"/>
      <c r="FIT4" s="828"/>
      <c r="FIU4" s="828"/>
      <c r="FIV4" s="828"/>
      <c r="FIW4" s="828"/>
      <c r="FIX4" s="828"/>
      <c r="FIY4" s="828"/>
      <c r="FIZ4" s="828"/>
      <c r="FJA4" s="828"/>
      <c r="FJB4" s="828"/>
      <c r="FJC4" s="828"/>
      <c r="FJD4" s="828"/>
      <c r="FJE4" s="828"/>
      <c r="FJF4" s="828"/>
      <c r="FJG4" s="828"/>
      <c r="FJH4" s="828"/>
      <c r="FJI4" s="828"/>
      <c r="FJJ4" s="828"/>
      <c r="FJK4" s="828"/>
      <c r="FJL4" s="828"/>
      <c r="FJM4" s="828"/>
      <c r="FJN4" s="828"/>
      <c r="FJO4" s="828"/>
      <c r="FJP4" s="828"/>
      <c r="FJQ4" s="828"/>
      <c r="FJR4" s="828"/>
      <c r="FJS4" s="828"/>
      <c r="FJT4" s="828"/>
      <c r="FJU4" s="828"/>
      <c r="FJV4" s="828"/>
      <c r="FJW4" s="828"/>
      <c r="FJX4" s="828"/>
      <c r="FJY4" s="828"/>
      <c r="FJZ4" s="828"/>
      <c r="FKA4" s="828"/>
      <c r="FKB4" s="828"/>
      <c r="FKC4" s="828"/>
      <c r="FKD4" s="828"/>
      <c r="FKE4" s="828"/>
      <c r="FKF4" s="828"/>
      <c r="FKG4" s="828"/>
      <c r="FKH4" s="828"/>
      <c r="FKI4" s="828"/>
      <c r="FKJ4" s="828"/>
      <c r="FKK4" s="828"/>
      <c r="FKL4" s="828"/>
      <c r="FKM4" s="828"/>
      <c r="FKN4" s="828"/>
      <c r="FKO4" s="828"/>
      <c r="FKP4" s="828"/>
      <c r="FKQ4" s="828"/>
      <c r="FKR4" s="828"/>
      <c r="FKS4" s="828"/>
      <c r="FKT4" s="828"/>
      <c r="FKU4" s="828"/>
      <c r="FKV4" s="828"/>
      <c r="FKW4" s="828"/>
      <c r="FKX4" s="828"/>
      <c r="FKY4" s="828"/>
      <c r="FKZ4" s="828"/>
      <c r="FLA4" s="828"/>
      <c r="FLB4" s="828"/>
      <c r="FLC4" s="828"/>
      <c r="FLD4" s="828"/>
      <c r="FLE4" s="828"/>
      <c r="FLF4" s="828"/>
      <c r="FLG4" s="828"/>
      <c r="FLH4" s="828"/>
      <c r="FLI4" s="828"/>
      <c r="FLJ4" s="828"/>
      <c r="FLK4" s="828"/>
      <c r="FLL4" s="828"/>
      <c r="FLM4" s="828"/>
      <c r="FLN4" s="828"/>
      <c r="FLO4" s="828"/>
      <c r="FLP4" s="828"/>
      <c r="FLQ4" s="828"/>
      <c r="FLR4" s="828"/>
      <c r="FLS4" s="828"/>
      <c r="FLT4" s="828"/>
      <c r="FLU4" s="828"/>
      <c r="FLV4" s="828"/>
      <c r="FLW4" s="828"/>
      <c r="FLX4" s="828"/>
      <c r="FLY4" s="828"/>
      <c r="FLZ4" s="828"/>
      <c r="FMA4" s="828"/>
      <c r="FMB4" s="828"/>
      <c r="FMC4" s="828"/>
      <c r="FMD4" s="828"/>
      <c r="FME4" s="828"/>
      <c r="FMF4" s="828"/>
      <c r="FMG4" s="828"/>
      <c r="FMH4" s="828"/>
      <c r="FMI4" s="828"/>
      <c r="FMJ4" s="828"/>
      <c r="FMK4" s="828"/>
      <c r="FML4" s="828"/>
      <c r="FMM4" s="828"/>
      <c r="FMN4" s="828"/>
      <c r="FMO4" s="828"/>
      <c r="FMP4" s="828"/>
      <c r="FMQ4" s="828"/>
      <c r="FMR4" s="828"/>
      <c r="FMS4" s="828"/>
      <c r="FMT4" s="828"/>
      <c r="FMU4" s="828"/>
      <c r="FMV4" s="828"/>
      <c r="FMW4" s="828"/>
      <c r="FMX4" s="828"/>
      <c r="FMY4" s="828"/>
      <c r="FMZ4" s="828"/>
      <c r="FNA4" s="828"/>
      <c r="FNB4" s="828"/>
      <c r="FNC4" s="828"/>
      <c r="FND4" s="828"/>
      <c r="FNE4" s="828"/>
      <c r="FNF4" s="828"/>
      <c r="FNG4" s="828"/>
      <c r="FNH4" s="828"/>
      <c r="FNI4" s="828"/>
      <c r="FNJ4" s="828"/>
      <c r="FNK4" s="828"/>
      <c r="FNL4" s="828"/>
      <c r="FNM4" s="828"/>
      <c r="FNN4" s="828"/>
      <c r="FNO4" s="828"/>
      <c r="FNP4" s="828"/>
      <c r="FNQ4" s="828"/>
      <c r="FNR4" s="828"/>
      <c r="FNS4" s="828"/>
      <c r="FNT4" s="828"/>
      <c r="FNU4" s="828"/>
      <c r="FNV4" s="828"/>
      <c r="FNW4" s="828"/>
      <c r="FNX4" s="828"/>
      <c r="FNY4" s="828"/>
      <c r="FNZ4" s="828"/>
      <c r="FOA4" s="828"/>
      <c r="FOB4" s="828"/>
      <c r="FOC4" s="828"/>
      <c r="FOD4" s="828"/>
      <c r="FOE4" s="828"/>
      <c r="FOF4" s="828"/>
      <c r="FOG4" s="828"/>
      <c r="FOH4" s="828"/>
      <c r="FOI4" s="828"/>
      <c r="FOJ4" s="828"/>
      <c r="FOK4" s="828"/>
      <c r="FOL4" s="828"/>
      <c r="FOM4" s="828"/>
      <c r="FON4" s="828"/>
      <c r="FOO4" s="828"/>
      <c r="FOP4" s="828"/>
      <c r="FOQ4" s="828"/>
      <c r="FOR4" s="828"/>
      <c r="FOS4" s="828"/>
      <c r="FOT4" s="828"/>
      <c r="FOU4" s="828"/>
      <c r="FOV4" s="828"/>
      <c r="FOW4" s="828"/>
      <c r="FOX4" s="828"/>
      <c r="FOY4" s="828"/>
      <c r="FOZ4" s="828"/>
      <c r="FPA4" s="828"/>
      <c r="FPB4" s="828"/>
      <c r="FPC4" s="828"/>
      <c r="FPD4" s="828"/>
      <c r="FPE4" s="828"/>
      <c r="FPF4" s="828"/>
      <c r="FPG4" s="828"/>
      <c r="FPH4" s="828"/>
      <c r="FPI4" s="828"/>
      <c r="FPJ4" s="828"/>
      <c r="FPK4" s="828"/>
      <c r="FPL4" s="828"/>
      <c r="FPM4" s="828"/>
      <c r="FPN4" s="828"/>
      <c r="FPO4" s="828"/>
      <c r="FPP4" s="828"/>
      <c r="FPQ4" s="828"/>
      <c r="FPR4" s="828"/>
      <c r="FPS4" s="828"/>
      <c r="FPT4" s="828"/>
      <c r="FPU4" s="828"/>
      <c r="FPV4" s="828"/>
      <c r="FPW4" s="828"/>
      <c r="FPX4" s="828"/>
      <c r="FPY4" s="828"/>
      <c r="FPZ4" s="828"/>
      <c r="FQA4" s="828"/>
      <c r="FQB4" s="828"/>
      <c r="FQC4" s="828"/>
      <c r="FQD4" s="828"/>
      <c r="FQE4" s="828"/>
      <c r="FQF4" s="828"/>
      <c r="FQG4" s="828"/>
      <c r="FQH4" s="828"/>
      <c r="FQI4" s="828"/>
      <c r="FQJ4" s="828"/>
      <c r="FQK4" s="828"/>
      <c r="FQL4" s="828"/>
      <c r="FQM4" s="828"/>
      <c r="FQN4" s="828"/>
      <c r="FQO4" s="828"/>
      <c r="FQP4" s="828"/>
      <c r="FQQ4" s="828"/>
      <c r="FQR4" s="828"/>
      <c r="FQS4" s="828"/>
      <c r="FQT4" s="828"/>
      <c r="FQU4" s="828"/>
      <c r="FQV4" s="828"/>
      <c r="FQW4" s="828"/>
      <c r="FQX4" s="828"/>
      <c r="FQY4" s="828"/>
      <c r="FQZ4" s="828"/>
      <c r="FRA4" s="828"/>
      <c r="FRB4" s="828"/>
      <c r="FRC4" s="828"/>
      <c r="FRD4" s="828"/>
      <c r="FRE4" s="828"/>
      <c r="FRF4" s="828"/>
      <c r="FRG4" s="828"/>
      <c r="FRH4" s="828"/>
      <c r="FRI4" s="828"/>
      <c r="FRJ4" s="828"/>
      <c r="FRK4" s="828"/>
      <c r="FRL4" s="828"/>
      <c r="FRM4" s="828"/>
      <c r="FRN4" s="828"/>
      <c r="FRO4" s="828"/>
      <c r="FRP4" s="828"/>
      <c r="FRQ4" s="828"/>
      <c r="FRR4" s="828"/>
      <c r="FRS4" s="828"/>
      <c r="FRT4" s="828"/>
      <c r="FRU4" s="828"/>
      <c r="FRV4" s="828"/>
      <c r="FRW4" s="828"/>
      <c r="FRX4" s="828"/>
      <c r="FRY4" s="828"/>
      <c r="FRZ4" s="828"/>
      <c r="FSA4" s="828"/>
      <c r="FSB4" s="828"/>
      <c r="FSC4" s="828"/>
      <c r="FSD4" s="828"/>
      <c r="FSE4" s="828"/>
      <c r="FSF4" s="828"/>
      <c r="FSG4" s="828"/>
      <c r="FSH4" s="828"/>
      <c r="FSI4" s="828"/>
      <c r="FSJ4" s="828"/>
      <c r="FSK4" s="828"/>
      <c r="FSL4" s="828"/>
      <c r="FSM4" s="828"/>
      <c r="FSN4" s="828"/>
      <c r="FSO4" s="828"/>
      <c r="FSP4" s="828"/>
      <c r="FSQ4" s="828"/>
      <c r="FSR4" s="828"/>
      <c r="FSS4" s="828"/>
      <c r="FST4" s="828"/>
      <c r="FSU4" s="828"/>
      <c r="FSV4" s="828"/>
      <c r="FSW4" s="828"/>
      <c r="FSX4" s="828"/>
      <c r="FSY4" s="828"/>
      <c r="FSZ4" s="828"/>
      <c r="FTA4" s="828"/>
      <c r="FTB4" s="828"/>
      <c r="FTC4" s="828"/>
      <c r="FTD4" s="828"/>
      <c r="FTE4" s="828"/>
      <c r="FTF4" s="828"/>
      <c r="FTG4" s="828"/>
      <c r="FTH4" s="828"/>
      <c r="FTI4" s="828"/>
      <c r="FTJ4" s="828"/>
      <c r="FTK4" s="828"/>
      <c r="FTL4" s="828"/>
      <c r="FTM4" s="828"/>
      <c r="FTN4" s="828"/>
      <c r="FTO4" s="828"/>
      <c r="FTP4" s="828"/>
      <c r="FTQ4" s="828"/>
      <c r="FTR4" s="828"/>
      <c r="FTS4" s="828"/>
      <c r="FTT4" s="828"/>
      <c r="FTU4" s="828"/>
      <c r="FTV4" s="828"/>
      <c r="FTW4" s="828"/>
      <c r="FTX4" s="828"/>
      <c r="FTY4" s="828"/>
      <c r="FTZ4" s="828"/>
      <c r="FUA4" s="828"/>
      <c r="FUB4" s="828"/>
      <c r="FUC4" s="828"/>
      <c r="FUD4" s="828"/>
      <c r="FUE4" s="828"/>
      <c r="FUF4" s="828"/>
      <c r="FUG4" s="828"/>
      <c r="FUH4" s="828"/>
      <c r="FUI4" s="828"/>
      <c r="FUJ4" s="828"/>
      <c r="FUK4" s="828"/>
      <c r="FUL4" s="828"/>
      <c r="FUM4" s="828"/>
      <c r="FUN4" s="828"/>
      <c r="FUO4" s="828"/>
      <c r="FUP4" s="828"/>
      <c r="FUQ4" s="828"/>
      <c r="FUR4" s="828"/>
      <c r="FUS4" s="828"/>
      <c r="FUT4" s="828"/>
      <c r="FUU4" s="828"/>
      <c r="FUV4" s="828"/>
      <c r="FUW4" s="828"/>
      <c r="FUX4" s="828"/>
      <c r="FUY4" s="828"/>
      <c r="FUZ4" s="828"/>
      <c r="FVA4" s="828"/>
      <c r="FVB4" s="828"/>
      <c r="FVC4" s="828"/>
      <c r="FVD4" s="828"/>
      <c r="FVE4" s="828"/>
      <c r="FVF4" s="828"/>
      <c r="FVG4" s="828"/>
      <c r="FVH4" s="828"/>
      <c r="FVI4" s="828"/>
      <c r="FVJ4" s="828"/>
      <c r="FVK4" s="828"/>
      <c r="FVL4" s="828"/>
      <c r="FVM4" s="828"/>
      <c r="FVN4" s="828"/>
      <c r="FVO4" s="828"/>
      <c r="FVP4" s="828"/>
      <c r="FVQ4" s="828"/>
      <c r="FVR4" s="828"/>
      <c r="FVS4" s="828"/>
      <c r="FVT4" s="828"/>
      <c r="FVU4" s="828"/>
      <c r="FVV4" s="828"/>
      <c r="FVW4" s="828"/>
      <c r="FVX4" s="828"/>
      <c r="FVY4" s="828"/>
      <c r="FVZ4" s="828"/>
      <c r="FWA4" s="828"/>
      <c r="FWB4" s="828"/>
      <c r="FWC4" s="828"/>
      <c r="FWD4" s="828"/>
      <c r="FWE4" s="828"/>
      <c r="FWF4" s="828"/>
      <c r="FWG4" s="828"/>
      <c r="FWH4" s="828"/>
      <c r="FWI4" s="828"/>
      <c r="FWJ4" s="828"/>
      <c r="FWK4" s="828"/>
      <c r="FWL4" s="828"/>
      <c r="FWM4" s="828"/>
      <c r="FWN4" s="828"/>
      <c r="FWO4" s="828"/>
      <c r="FWP4" s="828"/>
      <c r="FWQ4" s="828"/>
      <c r="FWR4" s="828"/>
      <c r="FWS4" s="828"/>
      <c r="FWT4" s="828"/>
      <c r="FWU4" s="828"/>
      <c r="FWV4" s="828"/>
      <c r="FWW4" s="828"/>
      <c r="FWX4" s="828"/>
      <c r="FWY4" s="828"/>
      <c r="FWZ4" s="828"/>
      <c r="FXA4" s="828"/>
      <c r="FXB4" s="828"/>
      <c r="FXC4" s="828"/>
      <c r="FXD4" s="828"/>
      <c r="FXE4" s="828"/>
      <c r="FXF4" s="828"/>
      <c r="FXG4" s="828"/>
      <c r="FXH4" s="828"/>
      <c r="FXI4" s="828"/>
      <c r="FXJ4" s="828"/>
      <c r="FXK4" s="828"/>
      <c r="FXL4" s="828"/>
      <c r="FXM4" s="828"/>
      <c r="FXN4" s="828"/>
      <c r="FXO4" s="828"/>
      <c r="FXP4" s="828"/>
      <c r="FXQ4" s="828"/>
      <c r="FXR4" s="828"/>
      <c r="FXS4" s="828"/>
      <c r="FXT4" s="828"/>
      <c r="FXU4" s="828"/>
      <c r="FXV4" s="828"/>
      <c r="FXW4" s="828"/>
      <c r="FXX4" s="828"/>
      <c r="FXY4" s="828"/>
      <c r="FXZ4" s="828"/>
      <c r="FYA4" s="828"/>
      <c r="FYB4" s="828"/>
      <c r="FYC4" s="828"/>
      <c r="FYD4" s="828"/>
      <c r="FYE4" s="828"/>
      <c r="FYF4" s="828"/>
      <c r="FYG4" s="828"/>
      <c r="FYH4" s="828"/>
      <c r="FYI4" s="828"/>
      <c r="FYJ4" s="828"/>
      <c r="FYK4" s="828"/>
      <c r="FYL4" s="828"/>
      <c r="FYM4" s="828"/>
      <c r="FYN4" s="828"/>
      <c r="FYO4" s="828"/>
      <c r="FYP4" s="828"/>
      <c r="FYQ4" s="828"/>
      <c r="FYR4" s="828"/>
      <c r="FYS4" s="828"/>
      <c r="FYT4" s="828"/>
      <c r="FYU4" s="828"/>
      <c r="FYV4" s="828"/>
      <c r="FYW4" s="828"/>
      <c r="FYX4" s="828"/>
      <c r="FYY4" s="828"/>
      <c r="FYZ4" s="828"/>
      <c r="FZA4" s="828"/>
      <c r="FZB4" s="828"/>
      <c r="FZC4" s="828"/>
      <c r="FZD4" s="828"/>
      <c r="FZE4" s="828"/>
      <c r="FZF4" s="828"/>
      <c r="FZG4" s="828"/>
      <c r="FZH4" s="828"/>
      <c r="FZI4" s="828"/>
      <c r="FZJ4" s="828"/>
      <c r="FZK4" s="828"/>
      <c r="FZL4" s="828"/>
      <c r="FZM4" s="828"/>
      <c r="FZN4" s="828"/>
      <c r="FZO4" s="828"/>
      <c r="FZP4" s="828"/>
      <c r="FZQ4" s="828"/>
      <c r="FZR4" s="828"/>
      <c r="FZS4" s="828"/>
      <c r="FZT4" s="828"/>
      <c r="FZU4" s="828"/>
      <c r="FZV4" s="828"/>
      <c r="FZW4" s="828"/>
      <c r="FZX4" s="828"/>
      <c r="FZY4" s="828"/>
      <c r="FZZ4" s="828"/>
      <c r="GAA4" s="828"/>
      <c r="GAB4" s="828"/>
      <c r="GAC4" s="828"/>
      <c r="GAD4" s="828"/>
      <c r="GAE4" s="828"/>
      <c r="GAF4" s="828"/>
      <c r="GAG4" s="828"/>
      <c r="GAH4" s="828"/>
      <c r="GAI4" s="828"/>
      <c r="GAJ4" s="828"/>
      <c r="GAK4" s="828"/>
      <c r="GAL4" s="828"/>
      <c r="GAM4" s="828"/>
      <c r="GAN4" s="828"/>
      <c r="GAO4" s="828"/>
      <c r="GAP4" s="828"/>
      <c r="GAQ4" s="828"/>
      <c r="GAR4" s="828"/>
      <c r="GAS4" s="828"/>
      <c r="GAT4" s="828"/>
      <c r="GAU4" s="828"/>
      <c r="GAV4" s="828"/>
      <c r="GAW4" s="828"/>
      <c r="GAX4" s="828"/>
      <c r="GAY4" s="828"/>
      <c r="GAZ4" s="828"/>
      <c r="GBA4" s="828"/>
      <c r="GBB4" s="828"/>
      <c r="GBC4" s="828"/>
      <c r="GBD4" s="828"/>
      <c r="GBE4" s="828"/>
      <c r="GBF4" s="828"/>
      <c r="GBG4" s="828"/>
      <c r="GBH4" s="828"/>
      <c r="GBI4" s="828"/>
      <c r="GBJ4" s="828"/>
      <c r="GBK4" s="828"/>
      <c r="GBL4" s="828"/>
      <c r="GBM4" s="828"/>
      <c r="GBN4" s="828"/>
      <c r="GBO4" s="828"/>
      <c r="GBP4" s="828"/>
      <c r="GBQ4" s="828"/>
      <c r="GBR4" s="828"/>
      <c r="GBS4" s="828"/>
      <c r="GBT4" s="828"/>
      <c r="GBU4" s="828"/>
      <c r="GBV4" s="828"/>
      <c r="GBW4" s="828"/>
      <c r="GBX4" s="828"/>
      <c r="GBY4" s="828"/>
      <c r="GBZ4" s="828"/>
      <c r="GCA4" s="828"/>
      <c r="GCB4" s="828"/>
      <c r="GCC4" s="828"/>
      <c r="GCD4" s="828"/>
      <c r="GCE4" s="828"/>
      <c r="GCF4" s="828"/>
      <c r="GCG4" s="828"/>
      <c r="GCH4" s="828"/>
      <c r="GCI4" s="828"/>
      <c r="GCJ4" s="828"/>
      <c r="GCK4" s="828"/>
      <c r="GCL4" s="828"/>
      <c r="GCM4" s="828"/>
      <c r="GCN4" s="828"/>
      <c r="GCO4" s="828"/>
      <c r="GCP4" s="828"/>
      <c r="GCQ4" s="828"/>
      <c r="GCR4" s="828"/>
      <c r="GCS4" s="828"/>
      <c r="GCT4" s="828"/>
      <c r="GCU4" s="828"/>
      <c r="GCV4" s="828"/>
      <c r="GCW4" s="828"/>
      <c r="GCX4" s="828"/>
      <c r="GCY4" s="828"/>
      <c r="GCZ4" s="828"/>
      <c r="GDA4" s="828"/>
      <c r="GDB4" s="828"/>
      <c r="GDC4" s="828"/>
      <c r="GDD4" s="828"/>
      <c r="GDE4" s="828"/>
      <c r="GDF4" s="828"/>
      <c r="GDG4" s="828"/>
      <c r="GDH4" s="828"/>
      <c r="GDI4" s="828"/>
      <c r="GDJ4" s="828"/>
      <c r="GDK4" s="828"/>
      <c r="GDL4" s="828"/>
      <c r="GDM4" s="828"/>
      <c r="GDN4" s="828"/>
      <c r="GDO4" s="828"/>
      <c r="GDP4" s="828"/>
      <c r="GDQ4" s="828"/>
      <c r="GDR4" s="828"/>
      <c r="GDS4" s="828"/>
      <c r="GDT4" s="828"/>
      <c r="GDU4" s="828"/>
      <c r="GDV4" s="828"/>
      <c r="GDW4" s="828"/>
      <c r="GDX4" s="828"/>
      <c r="GDY4" s="828"/>
      <c r="GDZ4" s="828"/>
      <c r="GEA4" s="828"/>
      <c r="GEB4" s="828"/>
      <c r="GEC4" s="828"/>
      <c r="GED4" s="828"/>
      <c r="GEE4" s="828"/>
      <c r="GEF4" s="828"/>
      <c r="GEG4" s="828"/>
      <c r="GEH4" s="828"/>
      <c r="GEI4" s="828"/>
      <c r="GEJ4" s="828"/>
      <c r="GEK4" s="828"/>
      <c r="GEL4" s="828"/>
      <c r="GEM4" s="828"/>
      <c r="GEN4" s="828"/>
      <c r="GEO4" s="828"/>
      <c r="GEP4" s="828"/>
      <c r="GEQ4" s="828"/>
      <c r="GER4" s="828"/>
      <c r="GES4" s="828"/>
      <c r="GET4" s="828"/>
      <c r="GEU4" s="828"/>
      <c r="GEV4" s="828"/>
      <c r="GEW4" s="828"/>
      <c r="GEX4" s="828"/>
      <c r="GEY4" s="828"/>
      <c r="GEZ4" s="828"/>
      <c r="GFA4" s="828"/>
      <c r="GFB4" s="828"/>
      <c r="GFC4" s="828"/>
      <c r="GFD4" s="828"/>
      <c r="GFE4" s="828"/>
      <c r="GFF4" s="828"/>
      <c r="GFG4" s="828"/>
      <c r="GFH4" s="828"/>
      <c r="GFI4" s="828"/>
      <c r="GFJ4" s="828"/>
      <c r="GFK4" s="828"/>
      <c r="GFL4" s="828"/>
      <c r="GFM4" s="828"/>
      <c r="GFN4" s="828"/>
      <c r="GFO4" s="828"/>
      <c r="GFP4" s="828"/>
      <c r="GFQ4" s="828"/>
      <c r="GFR4" s="828"/>
      <c r="GFS4" s="828"/>
      <c r="GFT4" s="828"/>
      <c r="GFU4" s="828"/>
      <c r="GFV4" s="828"/>
      <c r="GFW4" s="828"/>
      <c r="GFX4" s="828"/>
      <c r="GFY4" s="828"/>
      <c r="GFZ4" s="828"/>
      <c r="GGA4" s="828"/>
      <c r="GGB4" s="828"/>
      <c r="GGC4" s="828"/>
      <c r="GGD4" s="828"/>
      <c r="GGE4" s="828"/>
      <c r="GGF4" s="828"/>
      <c r="GGG4" s="828"/>
      <c r="GGH4" s="828"/>
      <c r="GGI4" s="828"/>
      <c r="GGJ4" s="828"/>
      <c r="GGK4" s="828"/>
      <c r="GGL4" s="828"/>
      <c r="GGM4" s="828"/>
      <c r="GGN4" s="828"/>
      <c r="GGO4" s="828"/>
      <c r="GGP4" s="828"/>
      <c r="GGQ4" s="828"/>
      <c r="GGR4" s="828"/>
      <c r="GGS4" s="828"/>
      <c r="GGT4" s="828"/>
      <c r="GGU4" s="828"/>
      <c r="GGV4" s="828"/>
      <c r="GGW4" s="828"/>
      <c r="GGX4" s="828"/>
      <c r="GGY4" s="828"/>
      <c r="GGZ4" s="828"/>
      <c r="GHA4" s="828"/>
      <c r="GHB4" s="828"/>
      <c r="GHC4" s="828"/>
      <c r="GHD4" s="828"/>
      <c r="GHE4" s="828"/>
      <c r="GHF4" s="828"/>
      <c r="GHG4" s="828"/>
      <c r="GHH4" s="828"/>
      <c r="GHI4" s="828"/>
      <c r="GHJ4" s="828"/>
      <c r="GHK4" s="828"/>
      <c r="GHL4" s="828"/>
      <c r="GHM4" s="828"/>
      <c r="GHN4" s="828"/>
      <c r="GHO4" s="828"/>
      <c r="GHP4" s="828"/>
      <c r="GHQ4" s="828"/>
      <c r="GHR4" s="828"/>
      <c r="GHS4" s="828"/>
      <c r="GHT4" s="828"/>
      <c r="GHU4" s="828"/>
      <c r="GHV4" s="828"/>
      <c r="GHW4" s="828"/>
      <c r="GHX4" s="828"/>
      <c r="GHY4" s="828"/>
      <c r="GHZ4" s="828"/>
      <c r="GIA4" s="828"/>
      <c r="GIB4" s="828"/>
      <c r="GIC4" s="828"/>
      <c r="GID4" s="828"/>
      <c r="GIE4" s="828"/>
      <c r="GIF4" s="828"/>
      <c r="GIG4" s="828"/>
      <c r="GIH4" s="828"/>
      <c r="GII4" s="828"/>
      <c r="GIJ4" s="828"/>
      <c r="GIK4" s="828"/>
      <c r="GIL4" s="828"/>
      <c r="GIM4" s="828"/>
      <c r="GIN4" s="828"/>
      <c r="GIO4" s="828"/>
      <c r="GIP4" s="828"/>
      <c r="GIQ4" s="828"/>
      <c r="GIR4" s="828"/>
      <c r="GIS4" s="828"/>
      <c r="GIT4" s="828"/>
      <c r="GIU4" s="828"/>
      <c r="GIV4" s="828"/>
      <c r="GIW4" s="828"/>
      <c r="GIX4" s="828"/>
      <c r="GIY4" s="828"/>
      <c r="GIZ4" s="828"/>
      <c r="GJA4" s="828"/>
      <c r="GJB4" s="828"/>
      <c r="GJC4" s="828"/>
      <c r="GJD4" s="828"/>
      <c r="GJE4" s="828"/>
      <c r="GJF4" s="828"/>
      <c r="GJG4" s="828"/>
      <c r="GJH4" s="828"/>
      <c r="GJI4" s="828"/>
      <c r="GJJ4" s="828"/>
      <c r="GJK4" s="828"/>
      <c r="GJL4" s="828"/>
      <c r="GJM4" s="828"/>
      <c r="GJN4" s="828"/>
      <c r="GJO4" s="828"/>
      <c r="GJP4" s="828"/>
      <c r="GJQ4" s="828"/>
      <c r="GJR4" s="828"/>
      <c r="GJS4" s="828"/>
      <c r="GJT4" s="828"/>
      <c r="GJU4" s="828"/>
      <c r="GJV4" s="828"/>
      <c r="GJW4" s="828"/>
      <c r="GJX4" s="828"/>
      <c r="GJY4" s="828"/>
      <c r="GJZ4" s="828"/>
      <c r="GKA4" s="828"/>
      <c r="GKB4" s="828"/>
      <c r="GKC4" s="828"/>
      <c r="GKD4" s="828"/>
      <c r="GKE4" s="828"/>
      <c r="GKF4" s="828"/>
      <c r="GKG4" s="828"/>
      <c r="GKH4" s="828"/>
      <c r="GKI4" s="828"/>
      <c r="GKJ4" s="828"/>
      <c r="GKK4" s="828"/>
      <c r="GKL4" s="828"/>
      <c r="GKM4" s="828"/>
      <c r="GKN4" s="828"/>
      <c r="GKO4" s="828"/>
      <c r="GKP4" s="828"/>
      <c r="GKQ4" s="828"/>
      <c r="GKR4" s="828"/>
      <c r="GKS4" s="828"/>
      <c r="GKT4" s="828"/>
      <c r="GKU4" s="828"/>
      <c r="GKV4" s="828"/>
      <c r="GKW4" s="828"/>
      <c r="GKX4" s="828"/>
      <c r="GKY4" s="828"/>
      <c r="GKZ4" s="828"/>
      <c r="GLA4" s="828"/>
      <c r="GLB4" s="828"/>
      <c r="GLC4" s="828"/>
      <c r="GLD4" s="828"/>
      <c r="GLE4" s="828"/>
      <c r="GLF4" s="828"/>
      <c r="GLG4" s="828"/>
      <c r="GLH4" s="828"/>
      <c r="GLI4" s="828"/>
      <c r="GLJ4" s="828"/>
      <c r="GLK4" s="828"/>
      <c r="GLL4" s="828"/>
      <c r="GLM4" s="828"/>
      <c r="GLN4" s="828"/>
      <c r="GLO4" s="828"/>
      <c r="GLP4" s="828"/>
      <c r="GLQ4" s="828"/>
      <c r="GLR4" s="828"/>
      <c r="GLS4" s="828"/>
      <c r="GLT4" s="828"/>
      <c r="GLU4" s="828"/>
      <c r="GLV4" s="828"/>
      <c r="GLW4" s="828"/>
      <c r="GLX4" s="828"/>
      <c r="GLY4" s="828"/>
      <c r="GLZ4" s="828"/>
      <c r="GMA4" s="828"/>
      <c r="GMB4" s="828"/>
      <c r="GMC4" s="828"/>
      <c r="GMD4" s="828"/>
      <c r="GME4" s="828"/>
      <c r="GMF4" s="828"/>
      <c r="GMG4" s="828"/>
      <c r="GMH4" s="828"/>
      <c r="GMI4" s="828"/>
      <c r="GMJ4" s="828"/>
      <c r="GMK4" s="828"/>
      <c r="GML4" s="828"/>
      <c r="GMM4" s="828"/>
      <c r="GMN4" s="828"/>
      <c r="GMO4" s="828"/>
      <c r="GMP4" s="828"/>
      <c r="GMQ4" s="828"/>
      <c r="GMR4" s="828"/>
      <c r="GMS4" s="828"/>
      <c r="GMT4" s="828"/>
      <c r="GMU4" s="828"/>
      <c r="GMV4" s="828"/>
      <c r="GMW4" s="828"/>
      <c r="GMX4" s="828"/>
      <c r="GMY4" s="828"/>
      <c r="GMZ4" s="828"/>
      <c r="GNA4" s="828"/>
      <c r="GNB4" s="828"/>
      <c r="GNC4" s="828"/>
      <c r="GND4" s="828"/>
      <c r="GNE4" s="828"/>
      <c r="GNF4" s="828"/>
      <c r="GNG4" s="828"/>
      <c r="GNH4" s="828"/>
      <c r="GNI4" s="828"/>
      <c r="GNJ4" s="828"/>
      <c r="GNK4" s="828"/>
      <c r="GNL4" s="828"/>
      <c r="GNM4" s="828"/>
      <c r="GNN4" s="828"/>
      <c r="GNO4" s="828"/>
      <c r="GNP4" s="828"/>
      <c r="GNQ4" s="828"/>
      <c r="GNR4" s="828"/>
      <c r="GNS4" s="828"/>
      <c r="GNT4" s="828"/>
      <c r="GNU4" s="828"/>
      <c r="GNV4" s="828"/>
      <c r="GNW4" s="828"/>
      <c r="GNX4" s="828"/>
      <c r="GNY4" s="828"/>
      <c r="GNZ4" s="828"/>
      <c r="GOA4" s="828"/>
      <c r="GOB4" s="828"/>
      <c r="GOC4" s="828"/>
      <c r="GOD4" s="828"/>
      <c r="GOE4" s="828"/>
      <c r="GOF4" s="828"/>
      <c r="GOG4" s="828"/>
      <c r="GOH4" s="828"/>
      <c r="GOI4" s="828"/>
      <c r="GOJ4" s="828"/>
      <c r="GOK4" s="828"/>
      <c r="GOL4" s="828"/>
      <c r="GOM4" s="828"/>
      <c r="GON4" s="828"/>
      <c r="GOO4" s="828"/>
      <c r="GOP4" s="828"/>
      <c r="GOQ4" s="828"/>
      <c r="GOR4" s="828"/>
      <c r="GOS4" s="828"/>
      <c r="GOT4" s="828"/>
      <c r="GOU4" s="828"/>
      <c r="GOV4" s="828"/>
      <c r="GOW4" s="828"/>
      <c r="GOX4" s="828"/>
      <c r="GOY4" s="828"/>
      <c r="GOZ4" s="828"/>
      <c r="GPA4" s="828"/>
      <c r="GPB4" s="828"/>
      <c r="GPC4" s="828"/>
      <c r="GPD4" s="828"/>
      <c r="GPE4" s="828"/>
      <c r="GPF4" s="828"/>
      <c r="GPG4" s="828"/>
      <c r="GPH4" s="828"/>
      <c r="GPI4" s="828"/>
      <c r="GPJ4" s="828"/>
      <c r="GPK4" s="828"/>
      <c r="GPL4" s="828"/>
      <c r="GPM4" s="828"/>
      <c r="GPN4" s="828"/>
      <c r="GPO4" s="828"/>
      <c r="GPP4" s="828"/>
      <c r="GPQ4" s="828"/>
      <c r="GPR4" s="828"/>
      <c r="GPS4" s="828"/>
      <c r="GPT4" s="828"/>
      <c r="GPU4" s="828"/>
      <c r="GPV4" s="828"/>
      <c r="GPW4" s="828"/>
      <c r="GPX4" s="828"/>
      <c r="GPY4" s="828"/>
      <c r="GPZ4" s="828"/>
      <c r="GQA4" s="828"/>
      <c r="GQB4" s="828"/>
      <c r="GQC4" s="828"/>
      <c r="GQD4" s="828"/>
      <c r="GQE4" s="828"/>
      <c r="GQF4" s="828"/>
      <c r="GQG4" s="828"/>
      <c r="GQH4" s="828"/>
      <c r="GQI4" s="828"/>
      <c r="GQJ4" s="828"/>
      <c r="GQK4" s="828"/>
      <c r="GQL4" s="828"/>
      <c r="GQM4" s="828"/>
      <c r="GQN4" s="828"/>
      <c r="GQO4" s="828"/>
      <c r="GQP4" s="828"/>
      <c r="GQQ4" s="828"/>
      <c r="GQR4" s="828"/>
      <c r="GQS4" s="828"/>
      <c r="GQT4" s="828"/>
      <c r="GQU4" s="828"/>
      <c r="GQV4" s="828"/>
      <c r="GQW4" s="828"/>
      <c r="GQX4" s="828"/>
      <c r="GQY4" s="828"/>
      <c r="GQZ4" s="828"/>
      <c r="GRA4" s="828"/>
      <c r="GRB4" s="828"/>
      <c r="GRC4" s="828"/>
      <c r="GRD4" s="828"/>
      <c r="GRE4" s="828"/>
      <c r="GRF4" s="828"/>
      <c r="GRG4" s="828"/>
      <c r="GRH4" s="828"/>
      <c r="GRI4" s="828"/>
      <c r="GRJ4" s="828"/>
      <c r="GRK4" s="828"/>
      <c r="GRL4" s="828"/>
      <c r="GRM4" s="828"/>
      <c r="GRN4" s="828"/>
      <c r="GRO4" s="828"/>
      <c r="GRP4" s="828"/>
      <c r="GRQ4" s="828"/>
      <c r="GRR4" s="828"/>
      <c r="GRS4" s="828"/>
      <c r="GRT4" s="828"/>
      <c r="GRU4" s="828"/>
      <c r="GRV4" s="828"/>
      <c r="GRW4" s="828"/>
      <c r="GRX4" s="828"/>
      <c r="GRY4" s="828"/>
      <c r="GRZ4" s="828"/>
      <c r="GSA4" s="828"/>
      <c r="GSB4" s="828"/>
      <c r="GSC4" s="828"/>
      <c r="GSD4" s="828"/>
      <c r="GSE4" s="828"/>
      <c r="GSF4" s="828"/>
      <c r="GSG4" s="828"/>
      <c r="GSH4" s="828"/>
      <c r="GSI4" s="828"/>
      <c r="GSJ4" s="828"/>
      <c r="GSK4" s="828"/>
      <c r="GSL4" s="828"/>
      <c r="GSM4" s="828"/>
      <c r="GSN4" s="828"/>
      <c r="GSO4" s="828"/>
      <c r="GSP4" s="828"/>
      <c r="GSQ4" s="828"/>
      <c r="GSR4" s="828"/>
      <c r="GSS4" s="828"/>
      <c r="GST4" s="828"/>
      <c r="GSU4" s="828"/>
      <c r="GSV4" s="828"/>
      <c r="GSW4" s="828"/>
      <c r="GSX4" s="828"/>
      <c r="GSY4" s="828"/>
      <c r="GSZ4" s="828"/>
      <c r="GTA4" s="828"/>
      <c r="GTB4" s="828"/>
      <c r="GTC4" s="828"/>
      <c r="GTD4" s="828"/>
      <c r="GTE4" s="828"/>
      <c r="GTF4" s="828"/>
      <c r="GTG4" s="828"/>
      <c r="GTH4" s="828"/>
      <c r="GTI4" s="828"/>
      <c r="GTJ4" s="828"/>
      <c r="GTK4" s="828"/>
      <c r="GTL4" s="828"/>
      <c r="GTM4" s="828"/>
      <c r="GTN4" s="828"/>
      <c r="GTO4" s="828"/>
      <c r="GTP4" s="828"/>
      <c r="GTQ4" s="828"/>
      <c r="GTR4" s="828"/>
      <c r="GTS4" s="828"/>
      <c r="GTT4" s="828"/>
      <c r="GTU4" s="828"/>
      <c r="GTV4" s="828"/>
      <c r="GTW4" s="828"/>
      <c r="GTX4" s="828"/>
      <c r="GTY4" s="828"/>
      <c r="GTZ4" s="828"/>
      <c r="GUA4" s="828"/>
      <c r="GUB4" s="828"/>
      <c r="GUC4" s="828"/>
      <c r="GUD4" s="828"/>
      <c r="GUE4" s="828"/>
      <c r="GUF4" s="828"/>
      <c r="GUG4" s="828"/>
      <c r="GUH4" s="828"/>
      <c r="GUI4" s="828"/>
      <c r="GUJ4" s="828"/>
      <c r="GUK4" s="828"/>
      <c r="GUL4" s="828"/>
      <c r="GUM4" s="828"/>
      <c r="GUN4" s="828"/>
      <c r="GUO4" s="828"/>
      <c r="GUP4" s="828"/>
      <c r="GUQ4" s="828"/>
      <c r="GUR4" s="828"/>
      <c r="GUS4" s="828"/>
      <c r="GUT4" s="828"/>
      <c r="GUU4" s="828"/>
      <c r="GUV4" s="828"/>
      <c r="GUW4" s="828"/>
      <c r="GUX4" s="828"/>
      <c r="GUY4" s="828"/>
      <c r="GUZ4" s="828"/>
      <c r="GVA4" s="828"/>
      <c r="GVB4" s="828"/>
      <c r="GVC4" s="828"/>
      <c r="GVD4" s="828"/>
      <c r="GVE4" s="828"/>
      <c r="GVF4" s="828"/>
      <c r="GVG4" s="828"/>
      <c r="GVH4" s="828"/>
      <c r="GVI4" s="828"/>
      <c r="GVJ4" s="828"/>
      <c r="GVK4" s="828"/>
      <c r="GVL4" s="828"/>
      <c r="GVM4" s="828"/>
      <c r="GVN4" s="828"/>
      <c r="GVO4" s="828"/>
      <c r="GVP4" s="828"/>
      <c r="GVQ4" s="828"/>
      <c r="GVR4" s="828"/>
      <c r="GVS4" s="828"/>
      <c r="GVT4" s="828"/>
      <c r="GVU4" s="828"/>
      <c r="GVV4" s="828"/>
      <c r="GVW4" s="828"/>
      <c r="GVX4" s="828"/>
      <c r="GVY4" s="828"/>
      <c r="GVZ4" s="828"/>
      <c r="GWA4" s="828"/>
      <c r="GWB4" s="828"/>
      <c r="GWC4" s="828"/>
      <c r="GWD4" s="828"/>
      <c r="GWE4" s="828"/>
      <c r="GWF4" s="828"/>
      <c r="GWG4" s="828"/>
      <c r="GWH4" s="828"/>
      <c r="GWI4" s="828"/>
      <c r="GWJ4" s="828"/>
      <c r="GWK4" s="828"/>
      <c r="GWL4" s="828"/>
      <c r="GWM4" s="828"/>
      <c r="GWN4" s="828"/>
      <c r="GWO4" s="828"/>
      <c r="GWP4" s="828"/>
      <c r="GWQ4" s="828"/>
      <c r="GWR4" s="828"/>
      <c r="GWS4" s="828"/>
      <c r="GWT4" s="828"/>
      <c r="GWU4" s="828"/>
      <c r="GWV4" s="828"/>
      <c r="GWW4" s="828"/>
      <c r="GWX4" s="828"/>
      <c r="GWY4" s="828"/>
      <c r="GWZ4" s="828"/>
      <c r="GXA4" s="828"/>
      <c r="GXB4" s="828"/>
      <c r="GXC4" s="828"/>
      <c r="GXD4" s="828"/>
      <c r="GXE4" s="828"/>
      <c r="GXF4" s="828"/>
      <c r="GXG4" s="828"/>
      <c r="GXH4" s="828"/>
      <c r="GXI4" s="828"/>
      <c r="GXJ4" s="828"/>
      <c r="GXK4" s="828"/>
      <c r="GXL4" s="828"/>
      <c r="GXM4" s="828"/>
      <c r="GXN4" s="828"/>
      <c r="GXO4" s="828"/>
      <c r="GXP4" s="828"/>
      <c r="GXQ4" s="828"/>
      <c r="GXR4" s="828"/>
      <c r="GXS4" s="828"/>
      <c r="GXT4" s="828"/>
      <c r="GXU4" s="828"/>
      <c r="GXV4" s="828"/>
      <c r="GXW4" s="828"/>
      <c r="GXX4" s="828"/>
      <c r="GXY4" s="828"/>
      <c r="GXZ4" s="828"/>
      <c r="GYA4" s="828"/>
      <c r="GYB4" s="828"/>
      <c r="GYC4" s="828"/>
      <c r="GYD4" s="828"/>
      <c r="GYE4" s="828"/>
      <c r="GYF4" s="828"/>
      <c r="GYG4" s="828"/>
      <c r="GYH4" s="828"/>
      <c r="GYI4" s="828"/>
      <c r="GYJ4" s="828"/>
      <c r="GYK4" s="828"/>
      <c r="GYL4" s="828"/>
      <c r="GYM4" s="828"/>
      <c r="GYN4" s="828"/>
      <c r="GYO4" s="828"/>
      <c r="GYP4" s="828"/>
      <c r="GYQ4" s="828"/>
      <c r="GYR4" s="828"/>
      <c r="GYS4" s="828"/>
      <c r="GYT4" s="828"/>
      <c r="GYU4" s="828"/>
      <c r="GYV4" s="828"/>
      <c r="GYW4" s="828"/>
      <c r="GYX4" s="828"/>
      <c r="GYY4" s="828"/>
      <c r="GYZ4" s="828"/>
      <c r="GZA4" s="828"/>
      <c r="GZB4" s="828"/>
      <c r="GZC4" s="828"/>
      <c r="GZD4" s="828"/>
      <c r="GZE4" s="828"/>
      <c r="GZF4" s="828"/>
      <c r="GZG4" s="828"/>
      <c r="GZH4" s="828"/>
      <c r="GZI4" s="828"/>
      <c r="GZJ4" s="828"/>
      <c r="GZK4" s="828"/>
      <c r="GZL4" s="828"/>
      <c r="GZM4" s="828"/>
      <c r="GZN4" s="828"/>
      <c r="GZO4" s="828"/>
      <c r="GZP4" s="828"/>
      <c r="GZQ4" s="828"/>
      <c r="GZR4" s="828"/>
      <c r="GZS4" s="828"/>
      <c r="GZT4" s="828"/>
      <c r="GZU4" s="828"/>
      <c r="GZV4" s="828"/>
      <c r="GZW4" s="828"/>
      <c r="GZX4" s="828"/>
      <c r="GZY4" s="828"/>
      <c r="GZZ4" s="828"/>
      <c r="HAA4" s="828"/>
      <c r="HAB4" s="828"/>
      <c r="HAC4" s="828"/>
      <c r="HAD4" s="828"/>
      <c r="HAE4" s="828"/>
      <c r="HAF4" s="828"/>
      <c r="HAG4" s="828"/>
      <c r="HAH4" s="828"/>
      <c r="HAI4" s="828"/>
      <c r="HAJ4" s="828"/>
      <c r="HAK4" s="828"/>
      <c r="HAL4" s="828"/>
      <c r="HAM4" s="828"/>
      <c r="HAN4" s="828"/>
      <c r="HAO4" s="828"/>
      <c r="HAP4" s="828"/>
      <c r="HAQ4" s="828"/>
      <c r="HAR4" s="828"/>
      <c r="HAS4" s="828"/>
      <c r="HAT4" s="828"/>
      <c r="HAU4" s="828"/>
      <c r="HAV4" s="828"/>
      <c r="HAW4" s="828"/>
      <c r="HAX4" s="828"/>
      <c r="HAY4" s="828"/>
      <c r="HAZ4" s="828"/>
      <c r="HBA4" s="828"/>
      <c r="HBB4" s="828"/>
      <c r="HBC4" s="828"/>
      <c r="HBD4" s="828"/>
      <c r="HBE4" s="828"/>
      <c r="HBF4" s="828"/>
      <c r="HBG4" s="828"/>
      <c r="HBH4" s="828"/>
      <c r="HBI4" s="828"/>
      <c r="HBJ4" s="828"/>
      <c r="HBK4" s="828"/>
      <c r="HBL4" s="828"/>
      <c r="HBM4" s="828"/>
      <c r="HBN4" s="828"/>
      <c r="HBO4" s="828"/>
      <c r="HBP4" s="828"/>
      <c r="HBQ4" s="828"/>
      <c r="HBR4" s="828"/>
      <c r="HBS4" s="828"/>
      <c r="HBT4" s="828"/>
      <c r="HBU4" s="828"/>
      <c r="HBV4" s="828"/>
      <c r="HBW4" s="828"/>
      <c r="HBX4" s="828"/>
      <c r="HBY4" s="828"/>
      <c r="HBZ4" s="828"/>
      <c r="HCA4" s="828"/>
      <c r="HCB4" s="828"/>
      <c r="HCC4" s="828"/>
      <c r="HCD4" s="828"/>
      <c r="HCE4" s="828"/>
      <c r="HCF4" s="828"/>
      <c r="HCG4" s="828"/>
      <c r="HCH4" s="828"/>
      <c r="HCI4" s="828"/>
      <c r="HCJ4" s="828"/>
      <c r="HCK4" s="828"/>
      <c r="HCL4" s="828"/>
      <c r="HCM4" s="828"/>
      <c r="HCN4" s="828"/>
      <c r="HCO4" s="828"/>
      <c r="HCP4" s="828"/>
      <c r="HCQ4" s="828"/>
      <c r="HCR4" s="828"/>
      <c r="HCS4" s="828"/>
      <c r="HCT4" s="828"/>
      <c r="HCU4" s="828"/>
      <c r="HCV4" s="828"/>
      <c r="HCW4" s="828"/>
      <c r="HCX4" s="828"/>
      <c r="HCY4" s="828"/>
      <c r="HCZ4" s="828"/>
      <c r="HDA4" s="828"/>
      <c r="HDB4" s="828"/>
      <c r="HDC4" s="828"/>
      <c r="HDD4" s="828"/>
      <c r="HDE4" s="828"/>
      <c r="HDF4" s="828"/>
      <c r="HDG4" s="828"/>
      <c r="HDH4" s="828"/>
      <c r="HDI4" s="828"/>
      <c r="HDJ4" s="828"/>
      <c r="HDK4" s="828"/>
      <c r="HDL4" s="828"/>
      <c r="HDM4" s="828"/>
      <c r="HDN4" s="828"/>
      <c r="HDO4" s="828"/>
      <c r="HDP4" s="828"/>
      <c r="HDQ4" s="828"/>
      <c r="HDR4" s="828"/>
      <c r="HDS4" s="828"/>
      <c r="HDT4" s="828"/>
      <c r="HDU4" s="828"/>
      <c r="HDV4" s="828"/>
      <c r="HDW4" s="828"/>
      <c r="HDX4" s="828"/>
      <c r="HDY4" s="828"/>
      <c r="HDZ4" s="828"/>
      <c r="HEA4" s="828"/>
      <c r="HEB4" s="828"/>
      <c r="HEC4" s="828"/>
      <c r="HED4" s="828"/>
      <c r="HEE4" s="828"/>
      <c r="HEF4" s="828"/>
      <c r="HEG4" s="828"/>
      <c r="HEH4" s="828"/>
      <c r="HEI4" s="828"/>
      <c r="HEJ4" s="828"/>
      <c r="HEK4" s="828"/>
      <c r="HEL4" s="828"/>
      <c r="HEM4" s="828"/>
      <c r="HEN4" s="828"/>
      <c r="HEO4" s="828"/>
      <c r="HEP4" s="828"/>
      <c r="HEQ4" s="828"/>
      <c r="HER4" s="828"/>
      <c r="HES4" s="828"/>
      <c r="HET4" s="828"/>
      <c r="HEU4" s="828"/>
      <c r="HEV4" s="828"/>
      <c r="HEW4" s="828"/>
      <c r="HEX4" s="828"/>
      <c r="HEY4" s="828"/>
      <c r="HEZ4" s="828"/>
      <c r="HFA4" s="828"/>
      <c r="HFB4" s="828"/>
      <c r="HFC4" s="828"/>
      <c r="HFD4" s="828"/>
      <c r="HFE4" s="828"/>
      <c r="HFF4" s="828"/>
      <c r="HFG4" s="828"/>
      <c r="HFH4" s="828"/>
      <c r="HFI4" s="828"/>
      <c r="HFJ4" s="828"/>
      <c r="HFK4" s="828"/>
      <c r="HFL4" s="828"/>
      <c r="HFM4" s="828"/>
      <c r="HFN4" s="828"/>
      <c r="HFO4" s="828"/>
      <c r="HFP4" s="828"/>
      <c r="HFQ4" s="828"/>
      <c r="HFR4" s="828"/>
      <c r="HFS4" s="828"/>
      <c r="HFT4" s="828"/>
      <c r="HFU4" s="828"/>
      <c r="HFV4" s="828"/>
      <c r="HFW4" s="828"/>
      <c r="HFX4" s="828"/>
      <c r="HFY4" s="828"/>
      <c r="HFZ4" s="828"/>
      <c r="HGA4" s="828"/>
      <c r="HGB4" s="828"/>
      <c r="HGC4" s="828"/>
      <c r="HGD4" s="828"/>
      <c r="HGE4" s="828"/>
      <c r="HGF4" s="828"/>
      <c r="HGG4" s="828"/>
      <c r="HGH4" s="828"/>
      <c r="HGI4" s="828"/>
      <c r="HGJ4" s="828"/>
      <c r="HGK4" s="828"/>
      <c r="HGL4" s="828"/>
      <c r="HGM4" s="828"/>
      <c r="HGN4" s="828"/>
      <c r="HGO4" s="828"/>
      <c r="HGP4" s="828"/>
      <c r="HGQ4" s="828"/>
      <c r="HGR4" s="828"/>
      <c r="HGS4" s="828"/>
      <c r="HGT4" s="828"/>
      <c r="HGU4" s="828"/>
      <c r="HGV4" s="828"/>
      <c r="HGW4" s="828"/>
      <c r="HGX4" s="828"/>
      <c r="HGY4" s="828"/>
      <c r="HGZ4" s="828"/>
      <c r="HHA4" s="828"/>
      <c r="HHB4" s="828"/>
      <c r="HHC4" s="828"/>
      <c r="HHD4" s="828"/>
      <c r="HHE4" s="828"/>
      <c r="HHF4" s="828"/>
      <c r="HHG4" s="828"/>
      <c r="HHH4" s="828"/>
      <c r="HHI4" s="828"/>
      <c r="HHJ4" s="828"/>
      <c r="HHK4" s="828"/>
      <c r="HHL4" s="828"/>
      <c r="HHM4" s="828"/>
      <c r="HHN4" s="828"/>
      <c r="HHO4" s="828"/>
      <c r="HHP4" s="828"/>
      <c r="HHQ4" s="828"/>
      <c r="HHR4" s="828"/>
      <c r="HHS4" s="828"/>
      <c r="HHT4" s="828"/>
      <c r="HHU4" s="828"/>
      <c r="HHV4" s="828"/>
      <c r="HHW4" s="828"/>
      <c r="HHX4" s="828"/>
      <c r="HHY4" s="828"/>
      <c r="HHZ4" s="828"/>
      <c r="HIA4" s="828"/>
      <c r="HIB4" s="828"/>
      <c r="HIC4" s="828"/>
      <c r="HID4" s="828"/>
      <c r="HIE4" s="828"/>
      <c r="HIF4" s="828"/>
      <c r="HIG4" s="828"/>
      <c r="HIH4" s="828"/>
      <c r="HII4" s="828"/>
      <c r="HIJ4" s="828"/>
      <c r="HIK4" s="828"/>
      <c r="HIL4" s="828"/>
      <c r="HIM4" s="828"/>
      <c r="HIN4" s="828"/>
      <c r="HIO4" s="828"/>
      <c r="HIP4" s="828"/>
      <c r="HIQ4" s="828"/>
      <c r="HIR4" s="828"/>
      <c r="HIS4" s="828"/>
      <c r="HIT4" s="828"/>
      <c r="HIU4" s="828"/>
      <c r="HIV4" s="828"/>
      <c r="HIW4" s="828"/>
      <c r="HIX4" s="828"/>
      <c r="HIY4" s="828"/>
      <c r="HIZ4" s="828"/>
      <c r="HJA4" s="828"/>
      <c r="HJB4" s="828"/>
      <c r="HJC4" s="828"/>
      <c r="HJD4" s="828"/>
      <c r="HJE4" s="828"/>
      <c r="HJF4" s="828"/>
      <c r="HJG4" s="828"/>
      <c r="HJH4" s="828"/>
      <c r="HJI4" s="828"/>
      <c r="HJJ4" s="828"/>
      <c r="HJK4" s="828"/>
      <c r="HJL4" s="828"/>
      <c r="HJM4" s="828"/>
      <c r="HJN4" s="828"/>
      <c r="HJO4" s="828"/>
      <c r="HJP4" s="828"/>
      <c r="HJQ4" s="828"/>
      <c r="HJR4" s="828"/>
      <c r="HJS4" s="828"/>
      <c r="HJT4" s="828"/>
      <c r="HJU4" s="828"/>
      <c r="HJV4" s="828"/>
      <c r="HJW4" s="828"/>
      <c r="HJX4" s="828"/>
      <c r="HJY4" s="828"/>
      <c r="HJZ4" s="828"/>
      <c r="HKA4" s="828"/>
      <c r="HKB4" s="828"/>
      <c r="HKC4" s="828"/>
      <c r="HKD4" s="828"/>
      <c r="HKE4" s="828"/>
      <c r="HKF4" s="828"/>
      <c r="HKG4" s="828"/>
      <c r="HKH4" s="828"/>
      <c r="HKI4" s="828"/>
      <c r="HKJ4" s="828"/>
      <c r="HKK4" s="828"/>
      <c r="HKL4" s="828"/>
      <c r="HKM4" s="828"/>
      <c r="HKN4" s="828"/>
      <c r="HKO4" s="828"/>
      <c r="HKP4" s="828"/>
      <c r="HKQ4" s="828"/>
      <c r="HKR4" s="828"/>
      <c r="HKS4" s="828"/>
      <c r="HKT4" s="828"/>
      <c r="HKU4" s="828"/>
      <c r="HKV4" s="828"/>
      <c r="HKW4" s="828"/>
      <c r="HKX4" s="828"/>
      <c r="HKY4" s="828"/>
      <c r="HKZ4" s="828"/>
      <c r="HLA4" s="828"/>
      <c r="HLB4" s="828"/>
      <c r="HLC4" s="828"/>
      <c r="HLD4" s="828"/>
      <c r="HLE4" s="828"/>
      <c r="HLF4" s="828"/>
      <c r="HLG4" s="828"/>
      <c r="HLH4" s="828"/>
      <c r="HLI4" s="828"/>
      <c r="HLJ4" s="828"/>
      <c r="HLK4" s="828"/>
      <c r="HLL4" s="828"/>
      <c r="HLM4" s="828"/>
      <c r="HLN4" s="828"/>
      <c r="HLO4" s="828"/>
      <c r="HLP4" s="828"/>
      <c r="HLQ4" s="828"/>
      <c r="HLR4" s="828"/>
      <c r="HLS4" s="828"/>
      <c r="HLT4" s="828"/>
      <c r="HLU4" s="828"/>
      <c r="HLV4" s="828"/>
      <c r="HLW4" s="828"/>
      <c r="HLX4" s="828"/>
      <c r="HLY4" s="828"/>
      <c r="HLZ4" s="828"/>
      <c r="HMA4" s="828"/>
      <c r="HMB4" s="828"/>
      <c r="HMC4" s="828"/>
      <c r="HMD4" s="828"/>
      <c r="HME4" s="828"/>
      <c r="HMF4" s="828"/>
      <c r="HMG4" s="828"/>
      <c r="HMH4" s="828"/>
      <c r="HMI4" s="828"/>
      <c r="HMJ4" s="828"/>
      <c r="HMK4" s="828"/>
      <c r="HML4" s="828"/>
      <c r="HMM4" s="828"/>
      <c r="HMN4" s="828"/>
      <c r="HMO4" s="828"/>
      <c r="HMP4" s="828"/>
      <c r="HMQ4" s="828"/>
      <c r="HMR4" s="828"/>
      <c r="HMS4" s="828"/>
      <c r="HMT4" s="828"/>
      <c r="HMU4" s="828"/>
      <c r="HMV4" s="828"/>
      <c r="HMW4" s="828"/>
      <c r="HMX4" s="828"/>
      <c r="HMY4" s="828"/>
      <c r="HMZ4" s="828"/>
      <c r="HNA4" s="828"/>
      <c r="HNB4" s="828"/>
      <c r="HNC4" s="828"/>
      <c r="HND4" s="828"/>
      <c r="HNE4" s="828"/>
      <c r="HNF4" s="828"/>
      <c r="HNG4" s="828"/>
      <c r="HNH4" s="828"/>
      <c r="HNI4" s="828"/>
      <c r="HNJ4" s="828"/>
      <c r="HNK4" s="828"/>
      <c r="HNL4" s="828"/>
      <c r="HNM4" s="828"/>
      <c r="HNN4" s="828"/>
      <c r="HNO4" s="828"/>
      <c r="HNP4" s="828"/>
      <c r="HNQ4" s="828"/>
      <c r="HNR4" s="828"/>
      <c r="HNS4" s="828"/>
      <c r="HNT4" s="828"/>
      <c r="HNU4" s="828"/>
      <c r="HNV4" s="828"/>
      <c r="HNW4" s="828"/>
      <c r="HNX4" s="828"/>
      <c r="HNY4" s="828"/>
      <c r="HNZ4" s="828"/>
      <c r="HOA4" s="828"/>
      <c r="HOB4" s="828"/>
      <c r="HOC4" s="828"/>
      <c r="HOD4" s="828"/>
      <c r="HOE4" s="828"/>
      <c r="HOF4" s="828"/>
      <c r="HOG4" s="828"/>
      <c r="HOH4" s="828"/>
      <c r="HOI4" s="828"/>
      <c r="HOJ4" s="828"/>
      <c r="HOK4" s="828"/>
      <c r="HOL4" s="828"/>
      <c r="HOM4" s="828"/>
      <c r="HON4" s="828"/>
      <c r="HOO4" s="828"/>
      <c r="HOP4" s="828"/>
      <c r="HOQ4" s="828"/>
      <c r="HOR4" s="828"/>
      <c r="HOS4" s="828"/>
      <c r="HOT4" s="828"/>
      <c r="HOU4" s="828"/>
      <c r="HOV4" s="828"/>
      <c r="HOW4" s="828"/>
      <c r="HOX4" s="828"/>
      <c r="HOY4" s="828"/>
      <c r="HOZ4" s="828"/>
      <c r="HPA4" s="828"/>
      <c r="HPB4" s="828"/>
      <c r="HPC4" s="828"/>
      <c r="HPD4" s="828"/>
      <c r="HPE4" s="828"/>
      <c r="HPF4" s="828"/>
      <c r="HPG4" s="828"/>
      <c r="HPH4" s="828"/>
      <c r="HPI4" s="828"/>
      <c r="HPJ4" s="828"/>
      <c r="HPK4" s="828"/>
      <c r="HPL4" s="828"/>
      <c r="HPM4" s="828"/>
      <c r="HPN4" s="828"/>
      <c r="HPO4" s="828"/>
      <c r="HPP4" s="828"/>
      <c r="HPQ4" s="828"/>
      <c r="HPR4" s="828"/>
      <c r="HPS4" s="828"/>
      <c r="HPT4" s="828"/>
      <c r="HPU4" s="828"/>
      <c r="HPV4" s="828"/>
      <c r="HPW4" s="828"/>
      <c r="HPX4" s="828"/>
      <c r="HPY4" s="828"/>
      <c r="HPZ4" s="828"/>
      <c r="HQA4" s="828"/>
      <c r="HQB4" s="828"/>
      <c r="HQC4" s="828"/>
      <c r="HQD4" s="828"/>
      <c r="HQE4" s="828"/>
      <c r="HQF4" s="828"/>
      <c r="HQG4" s="828"/>
      <c r="HQH4" s="828"/>
      <c r="HQI4" s="828"/>
      <c r="HQJ4" s="828"/>
      <c r="HQK4" s="828"/>
      <c r="HQL4" s="828"/>
      <c r="HQM4" s="828"/>
      <c r="HQN4" s="828"/>
      <c r="HQO4" s="828"/>
      <c r="HQP4" s="828"/>
      <c r="HQQ4" s="828"/>
      <c r="HQR4" s="828"/>
      <c r="HQS4" s="828"/>
      <c r="HQT4" s="828"/>
      <c r="HQU4" s="828"/>
      <c r="HQV4" s="828"/>
      <c r="HQW4" s="828"/>
      <c r="HQX4" s="828"/>
      <c r="HQY4" s="828"/>
      <c r="HQZ4" s="828"/>
      <c r="HRA4" s="828"/>
      <c r="HRB4" s="828"/>
      <c r="HRC4" s="828"/>
      <c r="HRD4" s="828"/>
      <c r="HRE4" s="828"/>
      <c r="HRF4" s="828"/>
      <c r="HRG4" s="828"/>
      <c r="HRH4" s="828"/>
      <c r="HRI4" s="828"/>
      <c r="HRJ4" s="828"/>
      <c r="HRK4" s="828"/>
      <c r="HRL4" s="828"/>
      <c r="HRM4" s="828"/>
      <c r="HRN4" s="828"/>
      <c r="HRO4" s="828"/>
      <c r="HRP4" s="828"/>
      <c r="HRQ4" s="828"/>
      <c r="HRR4" s="828"/>
      <c r="HRS4" s="828"/>
      <c r="HRT4" s="828"/>
      <c r="HRU4" s="828"/>
      <c r="HRV4" s="828"/>
      <c r="HRW4" s="828"/>
      <c r="HRX4" s="828"/>
      <c r="HRY4" s="828"/>
      <c r="HRZ4" s="828"/>
      <c r="HSA4" s="828"/>
      <c r="HSB4" s="828"/>
      <c r="HSC4" s="828"/>
      <c r="HSD4" s="828"/>
      <c r="HSE4" s="828"/>
      <c r="HSF4" s="828"/>
      <c r="HSG4" s="828"/>
      <c r="HSH4" s="828"/>
      <c r="HSI4" s="828"/>
      <c r="HSJ4" s="828"/>
      <c r="HSK4" s="828"/>
      <c r="HSL4" s="828"/>
      <c r="HSM4" s="828"/>
      <c r="HSN4" s="828"/>
      <c r="HSO4" s="828"/>
      <c r="HSP4" s="828"/>
      <c r="HSQ4" s="828"/>
      <c r="HSR4" s="828"/>
      <c r="HSS4" s="828"/>
      <c r="HST4" s="828"/>
      <c r="HSU4" s="828"/>
      <c r="HSV4" s="828"/>
      <c r="HSW4" s="828"/>
      <c r="HSX4" s="828"/>
      <c r="HSY4" s="828"/>
      <c r="HSZ4" s="828"/>
      <c r="HTA4" s="828"/>
      <c r="HTB4" s="828"/>
      <c r="HTC4" s="828"/>
      <c r="HTD4" s="828"/>
      <c r="HTE4" s="828"/>
      <c r="HTF4" s="828"/>
      <c r="HTG4" s="828"/>
      <c r="HTH4" s="828"/>
      <c r="HTI4" s="828"/>
      <c r="HTJ4" s="828"/>
      <c r="HTK4" s="828"/>
      <c r="HTL4" s="828"/>
      <c r="HTM4" s="828"/>
      <c r="HTN4" s="828"/>
      <c r="HTO4" s="828"/>
      <c r="HTP4" s="828"/>
      <c r="HTQ4" s="828"/>
      <c r="HTR4" s="828"/>
      <c r="HTS4" s="828"/>
      <c r="HTT4" s="828"/>
      <c r="HTU4" s="828"/>
      <c r="HTV4" s="828"/>
      <c r="HTW4" s="828"/>
      <c r="HTX4" s="828"/>
      <c r="HTY4" s="828"/>
      <c r="HTZ4" s="828"/>
      <c r="HUA4" s="828"/>
      <c r="HUB4" s="828"/>
      <c r="HUC4" s="828"/>
      <c r="HUD4" s="828"/>
      <c r="HUE4" s="828"/>
      <c r="HUF4" s="828"/>
      <c r="HUG4" s="828"/>
      <c r="HUH4" s="828"/>
      <c r="HUI4" s="828"/>
      <c r="HUJ4" s="828"/>
      <c r="HUK4" s="828"/>
      <c r="HUL4" s="828"/>
      <c r="HUM4" s="828"/>
      <c r="HUN4" s="828"/>
      <c r="HUO4" s="828"/>
      <c r="HUP4" s="828"/>
      <c r="HUQ4" s="828"/>
      <c r="HUR4" s="828"/>
      <c r="HUS4" s="828"/>
      <c r="HUT4" s="828"/>
      <c r="HUU4" s="828"/>
      <c r="HUV4" s="828"/>
      <c r="HUW4" s="828"/>
      <c r="HUX4" s="828"/>
      <c r="HUY4" s="828"/>
      <c r="HUZ4" s="828"/>
      <c r="HVA4" s="828"/>
      <c r="HVB4" s="828"/>
      <c r="HVC4" s="828"/>
      <c r="HVD4" s="828"/>
      <c r="HVE4" s="828"/>
      <c r="HVF4" s="828"/>
      <c r="HVG4" s="828"/>
      <c r="HVH4" s="828"/>
      <c r="HVI4" s="828"/>
      <c r="HVJ4" s="828"/>
      <c r="HVK4" s="828"/>
      <c r="HVL4" s="828"/>
      <c r="HVM4" s="828"/>
      <c r="HVN4" s="828"/>
      <c r="HVO4" s="828"/>
      <c r="HVP4" s="828"/>
      <c r="HVQ4" s="828"/>
      <c r="HVR4" s="828"/>
      <c r="HVS4" s="828"/>
      <c r="HVT4" s="828"/>
      <c r="HVU4" s="828"/>
      <c r="HVV4" s="828"/>
      <c r="HVW4" s="828"/>
      <c r="HVX4" s="828"/>
      <c r="HVY4" s="828"/>
      <c r="HVZ4" s="828"/>
      <c r="HWA4" s="828"/>
      <c r="HWB4" s="828"/>
      <c r="HWC4" s="828"/>
      <c r="HWD4" s="828"/>
      <c r="HWE4" s="828"/>
      <c r="HWF4" s="828"/>
      <c r="HWG4" s="828"/>
      <c r="HWH4" s="828"/>
      <c r="HWI4" s="828"/>
      <c r="HWJ4" s="828"/>
      <c r="HWK4" s="828"/>
      <c r="HWL4" s="828"/>
      <c r="HWM4" s="828"/>
      <c r="HWN4" s="828"/>
      <c r="HWO4" s="828"/>
      <c r="HWP4" s="828"/>
      <c r="HWQ4" s="828"/>
      <c r="HWR4" s="828"/>
      <c r="HWS4" s="828"/>
      <c r="HWT4" s="828"/>
      <c r="HWU4" s="828"/>
      <c r="HWV4" s="828"/>
      <c r="HWW4" s="828"/>
      <c r="HWX4" s="828"/>
      <c r="HWY4" s="828"/>
      <c r="HWZ4" s="828"/>
      <c r="HXA4" s="828"/>
      <c r="HXB4" s="828"/>
      <c r="HXC4" s="828"/>
      <c r="HXD4" s="828"/>
      <c r="HXE4" s="828"/>
      <c r="HXF4" s="828"/>
      <c r="HXG4" s="828"/>
      <c r="HXH4" s="828"/>
      <c r="HXI4" s="828"/>
      <c r="HXJ4" s="828"/>
      <c r="HXK4" s="828"/>
      <c r="HXL4" s="828"/>
      <c r="HXM4" s="828"/>
      <c r="HXN4" s="828"/>
      <c r="HXO4" s="828"/>
      <c r="HXP4" s="828"/>
      <c r="HXQ4" s="828"/>
      <c r="HXR4" s="828"/>
      <c r="HXS4" s="828"/>
      <c r="HXT4" s="828"/>
      <c r="HXU4" s="828"/>
      <c r="HXV4" s="828"/>
      <c r="HXW4" s="828"/>
      <c r="HXX4" s="828"/>
      <c r="HXY4" s="828"/>
      <c r="HXZ4" s="828"/>
      <c r="HYA4" s="828"/>
      <c r="HYB4" s="828"/>
      <c r="HYC4" s="828"/>
      <c r="HYD4" s="828"/>
      <c r="HYE4" s="828"/>
      <c r="HYF4" s="828"/>
      <c r="HYG4" s="828"/>
      <c r="HYH4" s="828"/>
      <c r="HYI4" s="828"/>
      <c r="HYJ4" s="828"/>
      <c r="HYK4" s="828"/>
      <c r="HYL4" s="828"/>
      <c r="HYM4" s="828"/>
      <c r="HYN4" s="828"/>
      <c r="HYO4" s="828"/>
      <c r="HYP4" s="828"/>
      <c r="HYQ4" s="828"/>
      <c r="HYR4" s="828"/>
      <c r="HYS4" s="828"/>
      <c r="HYT4" s="828"/>
      <c r="HYU4" s="828"/>
      <c r="HYV4" s="828"/>
      <c r="HYW4" s="828"/>
      <c r="HYX4" s="828"/>
      <c r="HYY4" s="828"/>
      <c r="HYZ4" s="828"/>
      <c r="HZA4" s="828"/>
      <c r="HZB4" s="828"/>
      <c r="HZC4" s="828"/>
      <c r="HZD4" s="828"/>
      <c r="HZE4" s="828"/>
      <c r="HZF4" s="828"/>
      <c r="HZG4" s="828"/>
      <c r="HZH4" s="828"/>
      <c r="HZI4" s="828"/>
      <c r="HZJ4" s="828"/>
      <c r="HZK4" s="828"/>
      <c r="HZL4" s="828"/>
      <c r="HZM4" s="828"/>
      <c r="HZN4" s="828"/>
      <c r="HZO4" s="828"/>
      <c r="HZP4" s="828"/>
      <c r="HZQ4" s="828"/>
      <c r="HZR4" s="828"/>
      <c r="HZS4" s="828"/>
      <c r="HZT4" s="828"/>
      <c r="HZU4" s="828"/>
      <c r="HZV4" s="828"/>
      <c r="HZW4" s="828"/>
      <c r="HZX4" s="828"/>
      <c r="HZY4" s="828"/>
      <c r="HZZ4" s="828"/>
      <c r="IAA4" s="828"/>
      <c r="IAB4" s="828"/>
      <c r="IAC4" s="828"/>
      <c r="IAD4" s="828"/>
      <c r="IAE4" s="828"/>
      <c r="IAF4" s="828"/>
      <c r="IAG4" s="828"/>
      <c r="IAH4" s="828"/>
      <c r="IAI4" s="828"/>
      <c r="IAJ4" s="828"/>
      <c r="IAK4" s="828"/>
      <c r="IAL4" s="828"/>
      <c r="IAM4" s="828"/>
      <c r="IAN4" s="828"/>
      <c r="IAO4" s="828"/>
      <c r="IAP4" s="828"/>
      <c r="IAQ4" s="828"/>
      <c r="IAR4" s="828"/>
      <c r="IAS4" s="828"/>
      <c r="IAT4" s="828"/>
      <c r="IAU4" s="828"/>
      <c r="IAV4" s="828"/>
      <c r="IAW4" s="828"/>
      <c r="IAX4" s="828"/>
      <c r="IAY4" s="828"/>
      <c r="IAZ4" s="828"/>
      <c r="IBA4" s="828"/>
      <c r="IBB4" s="828"/>
      <c r="IBC4" s="828"/>
      <c r="IBD4" s="828"/>
      <c r="IBE4" s="828"/>
      <c r="IBF4" s="828"/>
      <c r="IBG4" s="828"/>
      <c r="IBH4" s="828"/>
      <c r="IBI4" s="828"/>
      <c r="IBJ4" s="828"/>
      <c r="IBK4" s="828"/>
      <c r="IBL4" s="828"/>
      <c r="IBM4" s="828"/>
      <c r="IBN4" s="828"/>
      <c r="IBO4" s="828"/>
      <c r="IBP4" s="828"/>
      <c r="IBQ4" s="828"/>
      <c r="IBR4" s="828"/>
      <c r="IBS4" s="828"/>
      <c r="IBT4" s="828"/>
      <c r="IBU4" s="828"/>
      <c r="IBV4" s="828"/>
      <c r="IBW4" s="828"/>
      <c r="IBX4" s="828"/>
      <c r="IBY4" s="828"/>
      <c r="IBZ4" s="828"/>
      <c r="ICA4" s="828"/>
      <c r="ICB4" s="828"/>
      <c r="ICC4" s="828"/>
      <c r="ICD4" s="828"/>
      <c r="ICE4" s="828"/>
      <c r="ICF4" s="828"/>
      <c r="ICG4" s="828"/>
      <c r="ICH4" s="828"/>
      <c r="ICI4" s="828"/>
      <c r="ICJ4" s="828"/>
      <c r="ICK4" s="828"/>
      <c r="ICL4" s="828"/>
      <c r="ICM4" s="828"/>
      <c r="ICN4" s="828"/>
      <c r="ICO4" s="828"/>
      <c r="ICP4" s="828"/>
      <c r="ICQ4" s="828"/>
      <c r="ICR4" s="828"/>
      <c r="ICS4" s="828"/>
      <c r="ICT4" s="828"/>
      <c r="ICU4" s="828"/>
      <c r="ICV4" s="828"/>
      <c r="ICW4" s="828"/>
      <c r="ICX4" s="828"/>
      <c r="ICY4" s="828"/>
      <c r="ICZ4" s="828"/>
      <c r="IDA4" s="828"/>
      <c r="IDB4" s="828"/>
      <c r="IDC4" s="828"/>
      <c r="IDD4" s="828"/>
      <c r="IDE4" s="828"/>
      <c r="IDF4" s="828"/>
      <c r="IDG4" s="828"/>
      <c r="IDH4" s="828"/>
      <c r="IDI4" s="828"/>
      <c r="IDJ4" s="828"/>
      <c r="IDK4" s="828"/>
      <c r="IDL4" s="828"/>
      <c r="IDM4" s="828"/>
      <c r="IDN4" s="828"/>
      <c r="IDO4" s="828"/>
      <c r="IDP4" s="828"/>
      <c r="IDQ4" s="828"/>
      <c r="IDR4" s="828"/>
      <c r="IDS4" s="828"/>
      <c r="IDT4" s="828"/>
      <c r="IDU4" s="828"/>
      <c r="IDV4" s="828"/>
      <c r="IDW4" s="828"/>
      <c r="IDX4" s="828"/>
      <c r="IDY4" s="828"/>
      <c r="IDZ4" s="828"/>
      <c r="IEA4" s="828"/>
      <c r="IEB4" s="828"/>
      <c r="IEC4" s="828"/>
      <c r="IED4" s="828"/>
      <c r="IEE4" s="828"/>
      <c r="IEF4" s="828"/>
      <c r="IEG4" s="828"/>
      <c r="IEH4" s="828"/>
      <c r="IEI4" s="828"/>
      <c r="IEJ4" s="828"/>
      <c r="IEK4" s="828"/>
      <c r="IEL4" s="828"/>
      <c r="IEM4" s="828"/>
      <c r="IEN4" s="828"/>
      <c r="IEO4" s="828"/>
      <c r="IEP4" s="828"/>
      <c r="IEQ4" s="828"/>
      <c r="IER4" s="828"/>
      <c r="IES4" s="828"/>
      <c r="IET4" s="828"/>
      <c r="IEU4" s="828"/>
      <c r="IEV4" s="828"/>
      <c r="IEW4" s="828"/>
      <c r="IEX4" s="828"/>
      <c r="IEY4" s="828"/>
      <c r="IEZ4" s="828"/>
      <c r="IFA4" s="828"/>
      <c r="IFB4" s="828"/>
      <c r="IFC4" s="828"/>
      <c r="IFD4" s="828"/>
      <c r="IFE4" s="828"/>
      <c r="IFF4" s="828"/>
      <c r="IFG4" s="828"/>
      <c r="IFH4" s="828"/>
      <c r="IFI4" s="828"/>
      <c r="IFJ4" s="828"/>
      <c r="IFK4" s="828"/>
      <c r="IFL4" s="828"/>
      <c r="IFM4" s="828"/>
      <c r="IFN4" s="828"/>
      <c r="IFO4" s="828"/>
      <c r="IFP4" s="828"/>
      <c r="IFQ4" s="828"/>
      <c r="IFR4" s="828"/>
      <c r="IFS4" s="828"/>
      <c r="IFT4" s="828"/>
      <c r="IFU4" s="828"/>
      <c r="IFV4" s="828"/>
      <c r="IFW4" s="828"/>
      <c r="IFX4" s="828"/>
      <c r="IFY4" s="828"/>
      <c r="IFZ4" s="828"/>
      <c r="IGA4" s="828"/>
      <c r="IGB4" s="828"/>
      <c r="IGC4" s="828"/>
      <c r="IGD4" s="828"/>
      <c r="IGE4" s="828"/>
      <c r="IGF4" s="828"/>
      <c r="IGG4" s="828"/>
      <c r="IGH4" s="828"/>
      <c r="IGI4" s="828"/>
      <c r="IGJ4" s="828"/>
      <c r="IGK4" s="828"/>
      <c r="IGL4" s="828"/>
      <c r="IGM4" s="828"/>
      <c r="IGN4" s="828"/>
      <c r="IGO4" s="828"/>
      <c r="IGP4" s="828"/>
      <c r="IGQ4" s="828"/>
      <c r="IGR4" s="828"/>
      <c r="IGS4" s="828"/>
      <c r="IGT4" s="828"/>
      <c r="IGU4" s="828"/>
      <c r="IGV4" s="828"/>
      <c r="IGW4" s="828"/>
      <c r="IGX4" s="828"/>
      <c r="IGY4" s="828"/>
      <c r="IGZ4" s="828"/>
      <c r="IHA4" s="828"/>
      <c r="IHB4" s="828"/>
      <c r="IHC4" s="828"/>
      <c r="IHD4" s="828"/>
      <c r="IHE4" s="828"/>
      <c r="IHF4" s="828"/>
      <c r="IHG4" s="828"/>
      <c r="IHH4" s="828"/>
      <c r="IHI4" s="828"/>
      <c r="IHJ4" s="828"/>
      <c r="IHK4" s="828"/>
      <c r="IHL4" s="828"/>
      <c r="IHM4" s="828"/>
      <c r="IHN4" s="828"/>
      <c r="IHO4" s="828"/>
      <c r="IHP4" s="828"/>
      <c r="IHQ4" s="828"/>
      <c r="IHR4" s="828"/>
      <c r="IHS4" s="828"/>
      <c r="IHT4" s="828"/>
      <c r="IHU4" s="828"/>
      <c r="IHV4" s="828"/>
      <c r="IHW4" s="828"/>
      <c r="IHX4" s="828"/>
      <c r="IHY4" s="828"/>
      <c r="IHZ4" s="828"/>
      <c r="IIA4" s="828"/>
      <c r="IIB4" s="828"/>
      <c r="IIC4" s="828"/>
      <c r="IID4" s="828"/>
      <c r="IIE4" s="828"/>
      <c r="IIF4" s="828"/>
      <c r="IIG4" s="828"/>
      <c r="IIH4" s="828"/>
      <c r="III4" s="828"/>
      <c r="IIJ4" s="828"/>
      <c r="IIK4" s="828"/>
      <c r="IIL4" s="828"/>
      <c r="IIM4" s="828"/>
      <c r="IIN4" s="828"/>
      <c r="IIO4" s="828"/>
      <c r="IIP4" s="828"/>
      <c r="IIQ4" s="828"/>
      <c r="IIR4" s="828"/>
      <c r="IIS4" s="828"/>
      <c r="IIT4" s="828"/>
      <c r="IIU4" s="828"/>
      <c r="IIV4" s="828"/>
      <c r="IIW4" s="828"/>
      <c r="IIX4" s="828"/>
      <c r="IIY4" s="828"/>
      <c r="IIZ4" s="828"/>
      <c r="IJA4" s="828"/>
      <c r="IJB4" s="828"/>
      <c r="IJC4" s="828"/>
      <c r="IJD4" s="828"/>
      <c r="IJE4" s="828"/>
      <c r="IJF4" s="828"/>
      <c r="IJG4" s="828"/>
      <c r="IJH4" s="828"/>
      <c r="IJI4" s="828"/>
      <c r="IJJ4" s="828"/>
      <c r="IJK4" s="828"/>
      <c r="IJL4" s="828"/>
      <c r="IJM4" s="828"/>
      <c r="IJN4" s="828"/>
      <c r="IJO4" s="828"/>
      <c r="IJP4" s="828"/>
      <c r="IJQ4" s="828"/>
      <c r="IJR4" s="828"/>
      <c r="IJS4" s="828"/>
      <c r="IJT4" s="828"/>
      <c r="IJU4" s="828"/>
      <c r="IJV4" s="828"/>
      <c r="IJW4" s="828"/>
      <c r="IJX4" s="828"/>
      <c r="IJY4" s="828"/>
      <c r="IJZ4" s="828"/>
      <c r="IKA4" s="828"/>
      <c r="IKB4" s="828"/>
      <c r="IKC4" s="828"/>
      <c r="IKD4" s="828"/>
      <c r="IKE4" s="828"/>
      <c r="IKF4" s="828"/>
      <c r="IKG4" s="828"/>
      <c r="IKH4" s="828"/>
      <c r="IKI4" s="828"/>
      <c r="IKJ4" s="828"/>
      <c r="IKK4" s="828"/>
      <c r="IKL4" s="828"/>
      <c r="IKM4" s="828"/>
      <c r="IKN4" s="828"/>
      <c r="IKO4" s="828"/>
      <c r="IKP4" s="828"/>
      <c r="IKQ4" s="828"/>
      <c r="IKR4" s="828"/>
      <c r="IKS4" s="828"/>
      <c r="IKT4" s="828"/>
      <c r="IKU4" s="828"/>
      <c r="IKV4" s="828"/>
      <c r="IKW4" s="828"/>
      <c r="IKX4" s="828"/>
      <c r="IKY4" s="828"/>
      <c r="IKZ4" s="828"/>
      <c r="ILA4" s="828"/>
      <c r="ILB4" s="828"/>
      <c r="ILC4" s="828"/>
      <c r="ILD4" s="828"/>
      <c r="ILE4" s="828"/>
      <c r="ILF4" s="828"/>
      <c r="ILG4" s="828"/>
      <c r="ILH4" s="828"/>
      <c r="ILI4" s="828"/>
      <c r="ILJ4" s="828"/>
      <c r="ILK4" s="828"/>
      <c r="ILL4" s="828"/>
      <c r="ILM4" s="828"/>
      <c r="ILN4" s="828"/>
      <c r="ILO4" s="828"/>
      <c r="ILP4" s="828"/>
      <c r="ILQ4" s="828"/>
      <c r="ILR4" s="828"/>
      <c r="ILS4" s="828"/>
      <c r="ILT4" s="828"/>
      <c r="ILU4" s="828"/>
      <c r="ILV4" s="828"/>
      <c r="ILW4" s="828"/>
      <c r="ILX4" s="828"/>
      <c r="ILY4" s="828"/>
      <c r="ILZ4" s="828"/>
      <c r="IMA4" s="828"/>
      <c r="IMB4" s="828"/>
      <c r="IMC4" s="828"/>
      <c r="IMD4" s="828"/>
      <c r="IME4" s="828"/>
      <c r="IMF4" s="828"/>
      <c r="IMG4" s="828"/>
      <c r="IMH4" s="828"/>
      <c r="IMI4" s="828"/>
      <c r="IMJ4" s="828"/>
      <c r="IMK4" s="828"/>
      <c r="IML4" s="828"/>
      <c r="IMM4" s="828"/>
      <c r="IMN4" s="828"/>
      <c r="IMO4" s="828"/>
      <c r="IMP4" s="828"/>
      <c r="IMQ4" s="828"/>
      <c r="IMR4" s="828"/>
      <c r="IMS4" s="828"/>
      <c r="IMT4" s="828"/>
      <c r="IMU4" s="828"/>
      <c r="IMV4" s="828"/>
      <c r="IMW4" s="828"/>
      <c r="IMX4" s="828"/>
      <c r="IMY4" s="828"/>
      <c r="IMZ4" s="828"/>
      <c r="INA4" s="828"/>
      <c r="INB4" s="828"/>
      <c r="INC4" s="828"/>
      <c r="IND4" s="828"/>
      <c r="INE4" s="828"/>
      <c r="INF4" s="828"/>
      <c r="ING4" s="828"/>
      <c r="INH4" s="828"/>
      <c r="INI4" s="828"/>
      <c r="INJ4" s="828"/>
      <c r="INK4" s="828"/>
      <c r="INL4" s="828"/>
      <c r="INM4" s="828"/>
      <c r="INN4" s="828"/>
      <c r="INO4" s="828"/>
      <c r="INP4" s="828"/>
      <c r="INQ4" s="828"/>
      <c r="INR4" s="828"/>
      <c r="INS4" s="828"/>
      <c r="INT4" s="828"/>
      <c r="INU4" s="828"/>
      <c r="INV4" s="828"/>
      <c r="INW4" s="828"/>
      <c r="INX4" s="828"/>
      <c r="INY4" s="828"/>
      <c r="INZ4" s="828"/>
      <c r="IOA4" s="828"/>
      <c r="IOB4" s="828"/>
      <c r="IOC4" s="828"/>
      <c r="IOD4" s="828"/>
      <c r="IOE4" s="828"/>
      <c r="IOF4" s="828"/>
      <c r="IOG4" s="828"/>
      <c r="IOH4" s="828"/>
      <c r="IOI4" s="828"/>
      <c r="IOJ4" s="828"/>
      <c r="IOK4" s="828"/>
      <c r="IOL4" s="828"/>
      <c r="IOM4" s="828"/>
      <c r="ION4" s="828"/>
      <c r="IOO4" s="828"/>
      <c r="IOP4" s="828"/>
      <c r="IOQ4" s="828"/>
      <c r="IOR4" s="828"/>
      <c r="IOS4" s="828"/>
      <c r="IOT4" s="828"/>
      <c r="IOU4" s="828"/>
      <c r="IOV4" s="828"/>
      <c r="IOW4" s="828"/>
      <c r="IOX4" s="828"/>
      <c r="IOY4" s="828"/>
      <c r="IOZ4" s="828"/>
      <c r="IPA4" s="828"/>
      <c r="IPB4" s="828"/>
      <c r="IPC4" s="828"/>
      <c r="IPD4" s="828"/>
      <c r="IPE4" s="828"/>
      <c r="IPF4" s="828"/>
      <c r="IPG4" s="828"/>
      <c r="IPH4" s="828"/>
      <c r="IPI4" s="828"/>
      <c r="IPJ4" s="828"/>
      <c r="IPK4" s="828"/>
      <c r="IPL4" s="828"/>
      <c r="IPM4" s="828"/>
      <c r="IPN4" s="828"/>
      <c r="IPO4" s="828"/>
      <c r="IPP4" s="828"/>
      <c r="IPQ4" s="828"/>
      <c r="IPR4" s="828"/>
      <c r="IPS4" s="828"/>
      <c r="IPT4" s="828"/>
      <c r="IPU4" s="828"/>
      <c r="IPV4" s="828"/>
      <c r="IPW4" s="828"/>
      <c r="IPX4" s="828"/>
      <c r="IPY4" s="828"/>
      <c r="IPZ4" s="828"/>
      <c r="IQA4" s="828"/>
      <c r="IQB4" s="828"/>
      <c r="IQC4" s="828"/>
      <c r="IQD4" s="828"/>
      <c r="IQE4" s="828"/>
      <c r="IQF4" s="828"/>
      <c r="IQG4" s="828"/>
      <c r="IQH4" s="828"/>
      <c r="IQI4" s="828"/>
      <c r="IQJ4" s="828"/>
      <c r="IQK4" s="828"/>
      <c r="IQL4" s="828"/>
      <c r="IQM4" s="828"/>
      <c r="IQN4" s="828"/>
      <c r="IQO4" s="828"/>
      <c r="IQP4" s="828"/>
      <c r="IQQ4" s="828"/>
      <c r="IQR4" s="828"/>
      <c r="IQS4" s="828"/>
      <c r="IQT4" s="828"/>
      <c r="IQU4" s="828"/>
      <c r="IQV4" s="828"/>
      <c r="IQW4" s="828"/>
      <c r="IQX4" s="828"/>
      <c r="IQY4" s="828"/>
      <c r="IQZ4" s="828"/>
      <c r="IRA4" s="828"/>
      <c r="IRB4" s="828"/>
      <c r="IRC4" s="828"/>
      <c r="IRD4" s="828"/>
      <c r="IRE4" s="828"/>
      <c r="IRF4" s="828"/>
      <c r="IRG4" s="828"/>
      <c r="IRH4" s="828"/>
      <c r="IRI4" s="828"/>
      <c r="IRJ4" s="828"/>
      <c r="IRK4" s="828"/>
      <c r="IRL4" s="828"/>
      <c r="IRM4" s="828"/>
      <c r="IRN4" s="828"/>
      <c r="IRO4" s="828"/>
      <c r="IRP4" s="828"/>
      <c r="IRQ4" s="828"/>
      <c r="IRR4" s="828"/>
      <c r="IRS4" s="828"/>
      <c r="IRT4" s="828"/>
      <c r="IRU4" s="828"/>
      <c r="IRV4" s="828"/>
      <c r="IRW4" s="828"/>
      <c r="IRX4" s="828"/>
      <c r="IRY4" s="828"/>
      <c r="IRZ4" s="828"/>
      <c r="ISA4" s="828"/>
      <c r="ISB4" s="828"/>
      <c r="ISC4" s="828"/>
      <c r="ISD4" s="828"/>
      <c r="ISE4" s="828"/>
      <c r="ISF4" s="828"/>
      <c r="ISG4" s="828"/>
      <c r="ISH4" s="828"/>
      <c r="ISI4" s="828"/>
      <c r="ISJ4" s="828"/>
      <c r="ISK4" s="828"/>
      <c r="ISL4" s="828"/>
      <c r="ISM4" s="828"/>
      <c r="ISN4" s="828"/>
      <c r="ISO4" s="828"/>
      <c r="ISP4" s="828"/>
      <c r="ISQ4" s="828"/>
      <c r="ISR4" s="828"/>
      <c r="ISS4" s="828"/>
      <c r="IST4" s="828"/>
      <c r="ISU4" s="828"/>
      <c r="ISV4" s="828"/>
      <c r="ISW4" s="828"/>
      <c r="ISX4" s="828"/>
      <c r="ISY4" s="828"/>
      <c r="ISZ4" s="828"/>
      <c r="ITA4" s="828"/>
      <c r="ITB4" s="828"/>
      <c r="ITC4" s="828"/>
      <c r="ITD4" s="828"/>
      <c r="ITE4" s="828"/>
      <c r="ITF4" s="828"/>
      <c r="ITG4" s="828"/>
      <c r="ITH4" s="828"/>
      <c r="ITI4" s="828"/>
      <c r="ITJ4" s="828"/>
      <c r="ITK4" s="828"/>
      <c r="ITL4" s="828"/>
      <c r="ITM4" s="828"/>
      <c r="ITN4" s="828"/>
      <c r="ITO4" s="828"/>
      <c r="ITP4" s="828"/>
      <c r="ITQ4" s="828"/>
      <c r="ITR4" s="828"/>
      <c r="ITS4" s="828"/>
      <c r="ITT4" s="828"/>
      <c r="ITU4" s="828"/>
      <c r="ITV4" s="828"/>
      <c r="ITW4" s="828"/>
      <c r="ITX4" s="828"/>
      <c r="ITY4" s="828"/>
      <c r="ITZ4" s="828"/>
      <c r="IUA4" s="828"/>
      <c r="IUB4" s="828"/>
      <c r="IUC4" s="828"/>
      <c r="IUD4" s="828"/>
      <c r="IUE4" s="828"/>
      <c r="IUF4" s="828"/>
      <c r="IUG4" s="828"/>
      <c r="IUH4" s="828"/>
      <c r="IUI4" s="828"/>
      <c r="IUJ4" s="828"/>
      <c r="IUK4" s="828"/>
      <c r="IUL4" s="828"/>
      <c r="IUM4" s="828"/>
      <c r="IUN4" s="828"/>
      <c r="IUO4" s="828"/>
      <c r="IUP4" s="828"/>
      <c r="IUQ4" s="828"/>
      <c r="IUR4" s="828"/>
      <c r="IUS4" s="828"/>
      <c r="IUT4" s="828"/>
      <c r="IUU4" s="828"/>
      <c r="IUV4" s="828"/>
      <c r="IUW4" s="828"/>
      <c r="IUX4" s="828"/>
      <c r="IUY4" s="828"/>
      <c r="IUZ4" s="828"/>
      <c r="IVA4" s="828"/>
      <c r="IVB4" s="828"/>
      <c r="IVC4" s="828"/>
      <c r="IVD4" s="828"/>
      <c r="IVE4" s="828"/>
      <c r="IVF4" s="828"/>
      <c r="IVG4" s="828"/>
      <c r="IVH4" s="828"/>
      <c r="IVI4" s="828"/>
      <c r="IVJ4" s="828"/>
      <c r="IVK4" s="828"/>
      <c r="IVL4" s="828"/>
      <c r="IVM4" s="828"/>
      <c r="IVN4" s="828"/>
      <c r="IVO4" s="828"/>
      <c r="IVP4" s="828"/>
      <c r="IVQ4" s="828"/>
      <c r="IVR4" s="828"/>
      <c r="IVS4" s="828"/>
      <c r="IVT4" s="828"/>
      <c r="IVU4" s="828"/>
      <c r="IVV4" s="828"/>
      <c r="IVW4" s="828"/>
      <c r="IVX4" s="828"/>
      <c r="IVY4" s="828"/>
      <c r="IVZ4" s="828"/>
      <c r="IWA4" s="828"/>
      <c r="IWB4" s="828"/>
      <c r="IWC4" s="828"/>
      <c r="IWD4" s="828"/>
      <c r="IWE4" s="828"/>
      <c r="IWF4" s="828"/>
      <c r="IWG4" s="828"/>
      <c r="IWH4" s="828"/>
      <c r="IWI4" s="828"/>
      <c r="IWJ4" s="828"/>
      <c r="IWK4" s="828"/>
      <c r="IWL4" s="828"/>
      <c r="IWM4" s="828"/>
      <c r="IWN4" s="828"/>
      <c r="IWO4" s="828"/>
      <c r="IWP4" s="828"/>
      <c r="IWQ4" s="828"/>
      <c r="IWR4" s="828"/>
      <c r="IWS4" s="828"/>
      <c r="IWT4" s="828"/>
      <c r="IWU4" s="828"/>
      <c r="IWV4" s="828"/>
      <c r="IWW4" s="828"/>
      <c r="IWX4" s="828"/>
      <c r="IWY4" s="828"/>
      <c r="IWZ4" s="828"/>
      <c r="IXA4" s="828"/>
      <c r="IXB4" s="828"/>
      <c r="IXC4" s="828"/>
      <c r="IXD4" s="828"/>
      <c r="IXE4" s="828"/>
      <c r="IXF4" s="828"/>
      <c r="IXG4" s="828"/>
      <c r="IXH4" s="828"/>
      <c r="IXI4" s="828"/>
      <c r="IXJ4" s="828"/>
      <c r="IXK4" s="828"/>
      <c r="IXL4" s="828"/>
      <c r="IXM4" s="828"/>
      <c r="IXN4" s="828"/>
      <c r="IXO4" s="828"/>
      <c r="IXP4" s="828"/>
      <c r="IXQ4" s="828"/>
      <c r="IXR4" s="828"/>
      <c r="IXS4" s="828"/>
      <c r="IXT4" s="828"/>
      <c r="IXU4" s="828"/>
      <c r="IXV4" s="828"/>
      <c r="IXW4" s="828"/>
      <c r="IXX4" s="828"/>
      <c r="IXY4" s="828"/>
      <c r="IXZ4" s="828"/>
      <c r="IYA4" s="828"/>
      <c r="IYB4" s="828"/>
      <c r="IYC4" s="828"/>
      <c r="IYD4" s="828"/>
      <c r="IYE4" s="828"/>
      <c r="IYF4" s="828"/>
      <c r="IYG4" s="828"/>
      <c r="IYH4" s="828"/>
      <c r="IYI4" s="828"/>
      <c r="IYJ4" s="828"/>
      <c r="IYK4" s="828"/>
      <c r="IYL4" s="828"/>
      <c r="IYM4" s="828"/>
      <c r="IYN4" s="828"/>
      <c r="IYO4" s="828"/>
      <c r="IYP4" s="828"/>
      <c r="IYQ4" s="828"/>
      <c r="IYR4" s="828"/>
      <c r="IYS4" s="828"/>
      <c r="IYT4" s="828"/>
      <c r="IYU4" s="828"/>
      <c r="IYV4" s="828"/>
      <c r="IYW4" s="828"/>
      <c r="IYX4" s="828"/>
      <c r="IYY4" s="828"/>
      <c r="IYZ4" s="828"/>
      <c r="IZA4" s="828"/>
      <c r="IZB4" s="828"/>
      <c r="IZC4" s="828"/>
      <c r="IZD4" s="828"/>
      <c r="IZE4" s="828"/>
      <c r="IZF4" s="828"/>
      <c r="IZG4" s="828"/>
      <c r="IZH4" s="828"/>
      <c r="IZI4" s="828"/>
      <c r="IZJ4" s="828"/>
      <c r="IZK4" s="828"/>
      <c r="IZL4" s="828"/>
      <c r="IZM4" s="828"/>
      <c r="IZN4" s="828"/>
      <c r="IZO4" s="828"/>
      <c r="IZP4" s="828"/>
      <c r="IZQ4" s="828"/>
      <c r="IZR4" s="828"/>
      <c r="IZS4" s="828"/>
      <c r="IZT4" s="828"/>
      <c r="IZU4" s="828"/>
      <c r="IZV4" s="828"/>
      <c r="IZW4" s="828"/>
      <c r="IZX4" s="828"/>
      <c r="IZY4" s="828"/>
      <c r="IZZ4" s="828"/>
      <c r="JAA4" s="828"/>
      <c r="JAB4" s="828"/>
      <c r="JAC4" s="828"/>
      <c r="JAD4" s="828"/>
      <c r="JAE4" s="828"/>
      <c r="JAF4" s="828"/>
      <c r="JAG4" s="828"/>
      <c r="JAH4" s="828"/>
      <c r="JAI4" s="828"/>
      <c r="JAJ4" s="828"/>
      <c r="JAK4" s="828"/>
      <c r="JAL4" s="828"/>
      <c r="JAM4" s="828"/>
      <c r="JAN4" s="828"/>
      <c r="JAO4" s="828"/>
      <c r="JAP4" s="828"/>
      <c r="JAQ4" s="828"/>
      <c r="JAR4" s="828"/>
      <c r="JAS4" s="828"/>
      <c r="JAT4" s="828"/>
      <c r="JAU4" s="828"/>
      <c r="JAV4" s="828"/>
      <c r="JAW4" s="828"/>
      <c r="JAX4" s="828"/>
      <c r="JAY4" s="828"/>
      <c r="JAZ4" s="828"/>
      <c r="JBA4" s="828"/>
      <c r="JBB4" s="828"/>
      <c r="JBC4" s="828"/>
      <c r="JBD4" s="828"/>
      <c r="JBE4" s="828"/>
      <c r="JBF4" s="828"/>
      <c r="JBG4" s="828"/>
      <c r="JBH4" s="828"/>
      <c r="JBI4" s="828"/>
      <c r="JBJ4" s="828"/>
      <c r="JBK4" s="828"/>
      <c r="JBL4" s="828"/>
      <c r="JBM4" s="828"/>
      <c r="JBN4" s="828"/>
      <c r="JBO4" s="828"/>
      <c r="JBP4" s="828"/>
      <c r="JBQ4" s="828"/>
      <c r="JBR4" s="828"/>
      <c r="JBS4" s="828"/>
      <c r="JBT4" s="828"/>
      <c r="JBU4" s="828"/>
      <c r="JBV4" s="828"/>
      <c r="JBW4" s="828"/>
      <c r="JBX4" s="828"/>
      <c r="JBY4" s="828"/>
      <c r="JBZ4" s="828"/>
      <c r="JCA4" s="828"/>
      <c r="JCB4" s="828"/>
      <c r="JCC4" s="828"/>
      <c r="JCD4" s="828"/>
      <c r="JCE4" s="828"/>
      <c r="JCF4" s="828"/>
      <c r="JCG4" s="828"/>
      <c r="JCH4" s="828"/>
      <c r="JCI4" s="828"/>
      <c r="JCJ4" s="828"/>
      <c r="JCK4" s="828"/>
      <c r="JCL4" s="828"/>
      <c r="JCM4" s="828"/>
      <c r="JCN4" s="828"/>
      <c r="JCO4" s="828"/>
      <c r="JCP4" s="828"/>
      <c r="JCQ4" s="828"/>
      <c r="JCR4" s="828"/>
      <c r="JCS4" s="828"/>
      <c r="JCT4" s="828"/>
      <c r="JCU4" s="828"/>
      <c r="JCV4" s="828"/>
      <c r="JCW4" s="828"/>
      <c r="JCX4" s="828"/>
      <c r="JCY4" s="828"/>
      <c r="JCZ4" s="828"/>
      <c r="JDA4" s="828"/>
      <c r="JDB4" s="828"/>
      <c r="JDC4" s="828"/>
      <c r="JDD4" s="828"/>
      <c r="JDE4" s="828"/>
      <c r="JDF4" s="828"/>
      <c r="JDG4" s="828"/>
      <c r="JDH4" s="828"/>
      <c r="JDI4" s="828"/>
      <c r="JDJ4" s="828"/>
      <c r="JDK4" s="828"/>
      <c r="JDL4" s="828"/>
      <c r="JDM4" s="828"/>
      <c r="JDN4" s="828"/>
      <c r="JDO4" s="828"/>
      <c r="JDP4" s="828"/>
      <c r="JDQ4" s="828"/>
      <c r="JDR4" s="828"/>
      <c r="JDS4" s="828"/>
      <c r="JDT4" s="828"/>
      <c r="JDU4" s="828"/>
      <c r="JDV4" s="828"/>
      <c r="JDW4" s="828"/>
      <c r="JDX4" s="828"/>
      <c r="JDY4" s="828"/>
      <c r="JDZ4" s="828"/>
      <c r="JEA4" s="828"/>
      <c r="JEB4" s="828"/>
      <c r="JEC4" s="828"/>
      <c r="JED4" s="828"/>
      <c r="JEE4" s="828"/>
      <c r="JEF4" s="828"/>
      <c r="JEG4" s="828"/>
      <c r="JEH4" s="828"/>
      <c r="JEI4" s="828"/>
      <c r="JEJ4" s="828"/>
      <c r="JEK4" s="828"/>
      <c r="JEL4" s="828"/>
      <c r="JEM4" s="828"/>
      <c r="JEN4" s="828"/>
      <c r="JEO4" s="828"/>
      <c r="JEP4" s="828"/>
      <c r="JEQ4" s="828"/>
      <c r="JER4" s="828"/>
      <c r="JES4" s="828"/>
      <c r="JET4" s="828"/>
      <c r="JEU4" s="828"/>
      <c r="JEV4" s="828"/>
      <c r="JEW4" s="828"/>
      <c r="JEX4" s="828"/>
      <c r="JEY4" s="828"/>
      <c r="JEZ4" s="828"/>
      <c r="JFA4" s="828"/>
      <c r="JFB4" s="828"/>
      <c r="JFC4" s="828"/>
      <c r="JFD4" s="828"/>
      <c r="JFE4" s="828"/>
      <c r="JFF4" s="828"/>
      <c r="JFG4" s="828"/>
      <c r="JFH4" s="828"/>
      <c r="JFI4" s="828"/>
      <c r="JFJ4" s="828"/>
      <c r="JFK4" s="828"/>
      <c r="JFL4" s="828"/>
      <c r="JFM4" s="828"/>
      <c r="JFN4" s="828"/>
      <c r="JFO4" s="828"/>
      <c r="JFP4" s="828"/>
      <c r="JFQ4" s="828"/>
      <c r="JFR4" s="828"/>
      <c r="JFS4" s="828"/>
      <c r="JFT4" s="828"/>
      <c r="JFU4" s="828"/>
      <c r="JFV4" s="828"/>
      <c r="JFW4" s="828"/>
      <c r="JFX4" s="828"/>
      <c r="JFY4" s="828"/>
      <c r="JFZ4" s="828"/>
      <c r="JGA4" s="828"/>
      <c r="JGB4" s="828"/>
      <c r="JGC4" s="828"/>
      <c r="JGD4" s="828"/>
      <c r="JGE4" s="828"/>
      <c r="JGF4" s="828"/>
      <c r="JGG4" s="828"/>
      <c r="JGH4" s="828"/>
      <c r="JGI4" s="828"/>
      <c r="JGJ4" s="828"/>
      <c r="JGK4" s="828"/>
      <c r="JGL4" s="828"/>
      <c r="JGM4" s="828"/>
      <c r="JGN4" s="828"/>
      <c r="JGO4" s="828"/>
      <c r="JGP4" s="828"/>
      <c r="JGQ4" s="828"/>
      <c r="JGR4" s="828"/>
      <c r="JGS4" s="828"/>
      <c r="JGT4" s="828"/>
      <c r="JGU4" s="828"/>
      <c r="JGV4" s="828"/>
      <c r="JGW4" s="828"/>
      <c r="JGX4" s="828"/>
      <c r="JGY4" s="828"/>
      <c r="JGZ4" s="828"/>
      <c r="JHA4" s="828"/>
      <c r="JHB4" s="828"/>
      <c r="JHC4" s="828"/>
      <c r="JHD4" s="828"/>
      <c r="JHE4" s="828"/>
      <c r="JHF4" s="828"/>
      <c r="JHG4" s="828"/>
      <c r="JHH4" s="828"/>
      <c r="JHI4" s="828"/>
      <c r="JHJ4" s="828"/>
      <c r="JHK4" s="828"/>
      <c r="JHL4" s="828"/>
      <c r="JHM4" s="828"/>
      <c r="JHN4" s="828"/>
      <c r="JHO4" s="828"/>
      <c r="JHP4" s="828"/>
      <c r="JHQ4" s="828"/>
      <c r="JHR4" s="828"/>
      <c r="JHS4" s="828"/>
      <c r="JHT4" s="828"/>
      <c r="JHU4" s="828"/>
      <c r="JHV4" s="828"/>
      <c r="JHW4" s="828"/>
      <c r="JHX4" s="828"/>
      <c r="JHY4" s="828"/>
      <c r="JHZ4" s="828"/>
      <c r="JIA4" s="828"/>
      <c r="JIB4" s="828"/>
      <c r="JIC4" s="828"/>
      <c r="JID4" s="828"/>
      <c r="JIE4" s="828"/>
      <c r="JIF4" s="828"/>
      <c r="JIG4" s="828"/>
      <c r="JIH4" s="828"/>
      <c r="JII4" s="828"/>
      <c r="JIJ4" s="828"/>
      <c r="JIK4" s="828"/>
      <c r="JIL4" s="828"/>
      <c r="JIM4" s="828"/>
      <c r="JIN4" s="828"/>
      <c r="JIO4" s="828"/>
      <c r="JIP4" s="828"/>
      <c r="JIQ4" s="828"/>
      <c r="JIR4" s="828"/>
      <c r="JIS4" s="828"/>
      <c r="JIT4" s="828"/>
      <c r="JIU4" s="828"/>
      <c r="JIV4" s="828"/>
      <c r="JIW4" s="828"/>
      <c r="JIX4" s="828"/>
      <c r="JIY4" s="828"/>
      <c r="JIZ4" s="828"/>
      <c r="JJA4" s="828"/>
      <c r="JJB4" s="828"/>
      <c r="JJC4" s="828"/>
      <c r="JJD4" s="828"/>
      <c r="JJE4" s="828"/>
      <c r="JJF4" s="828"/>
      <c r="JJG4" s="828"/>
      <c r="JJH4" s="828"/>
      <c r="JJI4" s="828"/>
      <c r="JJJ4" s="828"/>
      <c r="JJK4" s="828"/>
      <c r="JJL4" s="828"/>
      <c r="JJM4" s="828"/>
      <c r="JJN4" s="828"/>
      <c r="JJO4" s="828"/>
      <c r="JJP4" s="828"/>
      <c r="JJQ4" s="828"/>
      <c r="JJR4" s="828"/>
      <c r="JJS4" s="828"/>
      <c r="JJT4" s="828"/>
      <c r="JJU4" s="828"/>
      <c r="JJV4" s="828"/>
      <c r="JJW4" s="828"/>
      <c r="JJX4" s="828"/>
      <c r="JJY4" s="828"/>
      <c r="JJZ4" s="828"/>
      <c r="JKA4" s="828"/>
      <c r="JKB4" s="828"/>
      <c r="JKC4" s="828"/>
      <c r="JKD4" s="828"/>
      <c r="JKE4" s="828"/>
      <c r="JKF4" s="828"/>
      <c r="JKG4" s="828"/>
      <c r="JKH4" s="828"/>
      <c r="JKI4" s="828"/>
      <c r="JKJ4" s="828"/>
      <c r="JKK4" s="828"/>
      <c r="JKL4" s="828"/>
      <c r="JKM4" s="828"/>
      <c r="JKN4" s="828"/>
      <c r="JKO4" s="828"/>
      <c r="JKP4" s="828"/>
      <c r="JKQ4" s="828"/>
      <c r="JKR4" s="828"/>
      <c r="JKS4" s="828"/>
      <c r="JKT4" s="828"/>
      <c r="JKU4" s="828"/>
      <c r="JKV4" s="828"/>
      <c r="JKW4" s="828"/>
      <c r="JKX4" s="828"/>
      <c r="JKY4" s="828"/>
      <c r="JKZ4" s="828"/>
      <c r="JLA4" s="828"/>
      <c r="JLB4" s="828"/>
      <c r="JLC4" s="828"/>
      <c r="JLD4" s="828"/>
      <c r="JLE4" s="828"/>
      <c r="JLF4" s="828"/>
      <c r="JLG4" s="828"/>
      <c r="JLH4" s="828"/>
      <c r="JLI4" s="828"/>
      <c r="JLJ4" s="828"/>
      <c r="JLK4" s="828"/>
      <c r="JLL4" s="828"/>
      <c r="JLM4" s="828"/>
      <c r="JLN4" s="828"/>
      <c r="JLO4" s="828"/>
      <c r="JLP4" s="828"/>
      <c r="JLQ4" s="828"/>
      <c r="JLR4" s="828"/>
      <c r="JLS4" s="828"/>
      <c r="JLT4" s="828"/>
      <c r="JLU4" s="828"/>
      <c r="JLV4" s="828"/>
      <c r="JLW4" s="828"/>
      <c r="JLX4" s="828"/>
      <c r="JLY4" s="828"/>
      <c r="JLZ4" s="828"/>
      <c r="JMA4" s="828"/>
      <c r="JMB4" s="828"/>
      <c r="JMC4" s="828"/>
      <c r="JMD4" s="828"/>
      <c r="JME4" s="828"/>
      <c r="JMF4" s="828"/>
      <c r="JMG4" s="828"/>
      <c r="JMH4" s="828"/>
      <c r="JMI4" s="828"/>
      <c r="JMJ4" s="828"/>
      <c r="JMK4" s="828"/>
      <c r="JML4" s="828"/>
      <c r="JMM4" s="828"/>
      <c r="JMN4" s="828"/>
      <c r="JMO4" s="828"/>
      <c r="JMP4" s="828"/>
      <c r="JMQ4" s="828"/>
      <c r="JMR4" s="828"/>
      <c r="JMS4" s="828"/>
      <c r="JMT4" s="828"/>
      <c r="JMU4" s="828"/>
      <c r="JMV4" s="828"/>
      <c r="JMW4" s="828"/>
      <c r="JMX4" s="828"/>
      <c r="JMY4" s="828"/>
      <c r="JMZ4" s="828"/>
      <c r="JNA4" s="828"/>
      <c r="JNB4" s="828"/>
      <c r="JNC4" s="828"/>
      <c r="JND4" s="828"/>
      <c r="JNE4" s="828"/>
      <c r="JNF4" s="828"/>
      <c r="JNG4" s="828"/>
      <c r="JNH4" s="828"/>
      <c r="JNI4" s="828"/>
      <c r="JNJ4" s="828"/>
      <c r="JNK4" s="828"/>
      <c r="JNL4" s="828"/>
      <c r="JNM4" s="828"/>
      <c r="JNN4" s="828"/>
      <c r="JNO4" s="828"/>
      <c r="JNP4" s="828"/>
      <c r="JNQ4" s="828"/>
      <c r="JNR4" s="828"/>
      <c r="JNS4" s="828"/>
      <c r="JNT4" s="828"/>
      <c r="JNU4" s="828"/>
      <c r="JNV4" s="828"/>
      <c r="JNW4" s="828"/>
      <c r="JNX4" s="828"/>
      <c r="JNY4" s="828"/>
      <c r="JNZ4" s="828"/>
      <c r="JOA4" s="828"/>
      <c r="JOB4" s="828"/>
      <c r="JOC4" s="828"/>
      <c r="JOD4" s="828"/>
      <c r="JOE4" s="828"/>
      <c r="JOF4" s="828"/>
      <c r="JOG4" s="828"/>
      <c r="JOH4" s="828"/>
      <c r="JOI4" s="828"/>
      <c r="JOJ4" s="828"/>
      <c r="JOK4" s="828"/>
      <c r="JOL4" s="828"/>
      <c r="JOM4" s="828"/>
      <c r="JON4" s="828"/>
      <c r="JOO4" s="828"/>
      <c r="JOP4" s="828"/>
      <c r="JOQ4" s="828"/>
      <c r="JOR4" s="828"/>
      <c r="JOS4" s="828"/>
      <c r="JOT4" s="828"/>
      <c r="JOU4" s="828"/>
      <c r="JOV4" s="828"/>
      <c r="JOW4" s="828"/>
      <c r="JOX4" s="828"/>
      <c r="JOY4" s="828"/>
      <c r="JOZ4" s="828"/>
      <c r="JPA4" s="828"/>
      <c r="JPB4" s="828"/>
      <c r="JPC4" s="828"/>
      <c r="JPD4" s="828"/>
      <c r="JPE4" s="828"/>
      <c r="JPF4" s="828"/>
      <c r="JPG4" s="828"/>
      <c r="JPH4" s="828"/>
      <c r="JPI4" s="828"/>
      <c r="JPJ4" s="828"/>
      <c r="JPK4" s="828"/>
      <c r="JPL4" s="828"/>
      <c r="JPM4" s="828"/>
      <c r="JPN4" s="828"/>
      <c r="JPO4" s="828"/>
      <c r="JPP4" s="828"/>
      <c r="JPQ4" s="828"/>
      <c r="JPR4" s="828"/>
      <c r="JPS4" s="828"/>
      <c r="JPT4" s="828"/>
      <c r="JPU4" s="828"/>
      <c r="JPV4" s="828"/>
      <c r="JPW4" s="828"/>
      <c r="JPX4" s="828"/>
      <c r="JPY4" s="828"/>
      <c r="JPZ4" s="828"/>
      <c r="JQA4" s="828"/>
      <c r="JQB4" s="828"/>
      <c r="JQC4" s="828"/>
      <c r="JQD4" s="828"/>
      <c r="JQE4" s="828"/>
      <c r="JQF4" s="828"/>
      <c r="JQG4" s="828"/>
      <c r="JQH4" s="828"/>
      <c r="JQI4" s="828"/>
      <c r="JQJ4" s="828"/>
      <c r="JQK4" s="828"/>
      <c r="JQL4" s="828"/>
      <c r="JQM4" s="828"/>
      <c r="JQN4" s="828"/>
      <c r="JQO4" s="828"/>
      <c r="JQP4" s="828"/>
      <c r="JQQ4" s="828"/>
      <c r="JQR4" s="828"/>
      <c r="JQS4" s="828"/>
      <c r="JQT4" s="828"/>
      <c r="JQU4" s="828"/>
      <c r="JQV4" s="828"/>
      <c r="JQW4" s="828"/>
      <c r="JQX4" s="828"/>
      <c r="JQY4" s="828"/>
      <c r="JQZ4" s="828"/>
      <c r="JRA4" s="828"/>
      <c r="JRB4" s="828"/>
      <c r="JRC4" s="828"/>
      <c r="JRD4" s="828"/>
      <c r="JRE4" s="828"/>
      <c r="JRF4" s="828"/>
      <c r="JRG4" s="828"/>
      <c r="JRH4" s="828"/>
      <c r="JRI4" s="828"/>
      <c r="JRJ4" s="828"/>
      <c r="JRK4" s="828"/>
      <c r="JRL4" s="828"/>
      <c r="JRM4" s="828"/>
      <c r="JRN4" s="828"/>
      <c r="JRO4" s="828"/>
      <c r="JRP4" s="828"/>
      <c r="JRQ4" s="828"/>
      <c r="JRR4" s="828"/>
      <c r="JRS4" s="828"/>
      <c r="JRT4" s="828"/>
      <c r="JRU4" s="828"/>
      <c r="JRV4" s="828"/>
      <c r="JRW4" s="828"/>
      <c r="JRX4" s="828"/>
      <c r="JRY4" s="828"/>
      <c r="JRZ4" s="828"/>
      <c r="JSA4" s="828"/>
      <c r="JSB4" s="828"/>
      <c r="JSC4" s="828"/>
      <c r="JSD4" s="828"/>
      <c r="JSE4" s="828"/>
      <c r="JSF4" s="828"/>
      <c r="JSG4" s="828"/>
      <c r="JSH4" s="828"/>
      <c r="JSI4" s="828"/>
      <c r="JSJ4" s="828"/>
      <c r="JSK4" s="828"/>
      <c r="JSL4" s="828"/>
      <c r="JSM4" s="828"/>
      <c r="JSN4" s="828"/>
      <c r="JSO4" s="828"/>
      <c r="JSP4" s="828"/>
      <c r="JSQ4" s="828"/>
      <c r="JSR4" s="828"/>
      <c r="JSS4" s="828"/>
      <c r="JST4" s="828"/>
      <c r="JSU4" s="828"/>
      <c r="JSV4" s="828"/>
      <c r="JSW4" s="828"/>
      <c r="JSX4" s="828"/>
      <c r="JSY4" s="828"/>
      <c r="JSZ4" s="828"/>
      <c r="JTA4" s="828"/>
      <c r="JTB4" s="828"/>
      <c r="JTC4" s="828"/>
      <c r="JTD4" s="828"/>
      <c r="JTE4" s="828"/>
      <c r="JTF4" s="828"/>
      <c r="JTG4" s="828"/>
      <c r="JTH4" s="828"/>
      <c r="JTI4" s="828"/>
      <c r="JTJ4" s="828"/>
      <c r="JTK4" s="828"/>
      <c r="JTL4" s="828"/>
      <c r="JTM4" s="828"/>
      <c r="JTN4" s="828"/>
      <c r="JTO4" s="828"/>
      <c r="JTP4" s="828"/>
      <c r="JTQ4" s="828"/>
      <c r="JTR4" s="828"/>
      <c r="JTS4" s="828"/>
      <c r="JTT4" s="828"/>
      <c r="JTU4" s="828"/>
      <c r="JTV4" s="828"/>
      <c r="JTW4" s="828"/>
      <c r="JTX4" s="828"/>
      <c r="JTY4" s="828"/>
      <c r="JTZ4" s="828"/>
      <c r="JUA4" s="828"/>
      <c r="JUB4" s="828"/>
      <c r="JUC4" s="828"/>
      <c r="JUD4" s="828"/>
      <c r="JUE4" s="828"/>
      <c r="JUF4" s="828"/>
      <c r="JUG4" s="828"/>
      <c r="JUH4" s="828"/>
      <c r="JUI4" s="828"/>
      <c r="JUJ4" s="828"/>
      <c r="JUK4" s="828"/>
      <c r="JUL4" s="828"/>
      <c r="JUM4" s="828"/>
      <c r="JUN4" s="828"/>
      <c r="JUO4" s="828"/>
      <c r="JUP4" s="828"/>
      <c r="JUQ4" s="828"/>
      <c r="JUR4" s="828"/>
      <c r="JUS4" s="828"/>
      <c r="JUT4" s="828"/>
      <c r="JUU4" s="828"/>
      <c r="JUV4" s="828"/>
      <c r="JUW4" s="828"/>
      <c r="JUX4" s="828"/>
      <c r="JUY4" s="828"/>
      <c r="JUZ4" s="828"/>
      <c r="JVA4" s="828"/>
      <c r="JVB4" s="828"/>
      <c r="JVC4" s="828"/>
      <c r="JVD4" s="828"/>
      <c r="JVE4" s="828"/>
      <c r="JVF4" s="828"/>
      <c r="JVG4" s="828"/>
      <c r="JVH4" s="828"/>
      <c r="JVI4" s="828"/>
      <c r="JVJ4" s="828"/>
      <c r="JVK4" s="828"/>
      <c r="JVL4" s="828"/>
      <c r="JVM4" s="828"/>
      <c r="JVN4" s="828"/>
      <c r="JVO4" s="828"/>
      <c r="JVP4" s="828"/>
      <c r="JVQ4" s="828"/>
      <c r="JVR4" s="828"/>
      <c r="JVS4" s="828"/>
      <c r="JVT4" s="828"/>
      <c r="JVU4" s="828"/>
      <c r="JVV4" s="828"/>
      <c r="JVW4" s="828"/>
      <c r="JVX4" s="828"/>
      <c r="JVY4" s="828"/>
      <c r="JVZ4" s="828"/>
      <c r="JWA4" s="828"/>
      <c r="JWB4" s="828"/>
      <c r="JWC4" s="828"/>
      <c r="JWD4" s="828"/>
      <c r="JWE4" s="828"/>
      <c r="JWF4" s="828"/>
      <c r="JWG4" s="828"/>
      <c r="JWH4" s="828"/>
      <c r="JWI4" s="828"/>
      <c r="JWJ4" s="828"/>
      <c r="JWK4" s="828"/>
      <c r="JWL4" s="828"/>
      <c r="JWM4" s="828"/>
      <c r="JWN4" s="828"/>
      <c r="JWO4" s="828"/>
      <c r="JWP4" s="828"/>
      <c r="JWQ4" s="828"/>
      <c r="JWR4" s="828"/>
      <c r="JWS4" s="828"/>
      <c r="JWT4" s="828"/>
      <c r="JWU4" s="828"/>
      <c r="JWV4" s="828"/>
      <c r="JWW4" s="828"/>
      <c r="JWX4" s="828"/>
      <c r="JWY4" s="828"/>
      <c r="JWZ4" s="828"/>
      <c r="JXA4" s="828"/>
      <c r="JXB4" s="828"/>
      <c r="JXC4" s="828"/>
      <c r="JXD4" s="828"/>
      <c r="JXE4" s="828"/>
      <c r="JXF4" s="828"/>
      <c r="JXG4" s="828"/>
      <c r="JXH4" s="828"/>
      <c r="JXI4" s="828"/>
      <c r="JXJ4" s="828"/>
      <c r="JXK4" s="828"/>
      <c r="JXL4" s="828"/>
      <c r="JXM4" s="828"/>
      <c r="JXN4" s="828"/>
      <c r="JXO4" s="828"/>
      <c r="JXP4" s="828"/>
      <c r="JXQ4" s="828"/>
      <c r="JXR4" s="828"/>
      <c r="JXS4" s="828"/>
      <c r="JXT4" s="828"/>
      <c r="JXU4" s="828"/>
      <c r="JXV4" s="828"/>
      <c r="JXW4" s="828"/>
      <c r="JXX4" s="828"/>
      <c r="JXY4" s="828"/>
      <c r="JXZ4" s="828"/>
      <c r="JYA4" s="828"/>
      <c r="JYB4" s="828"/>
      <c r="JYC4" s="828"/>
      <c r="JYD4" s="828"/>
      <c r="JYE4" s="828"/>
      <c r="JYF4" s="828"/>
      <c r="JYG4" s="828"/>
      <c r="JYH4" s="828"/>
      <c r="JYI4" s="828"/>
      <c r="JYJ4" s="828"/>
      <c r="JYK4" s="828"/>
      <c r="JYL4" s="828"/>
      <c r="JYM4" s="828"/>
      <c r="JYN4" s="828"/>
      <c r="JYO4" s="828"/>
      <c r="JYP4" s="828"/>
      <c r="JYQ4" s="828"/>
      <c r="JYR4" s="828"/>
      <c r="JYS4" s="828"/>
      <c r="JYT4" s="828"/>
      <c r="JYU4" s="828"/>
      <c r="JYV4" s="828"/>
      <c r="JYW4" s="828"/>
      <c r="JYX4" s="828"/>
      <c r="JYY4" s="828"/>
      <c r="JYZ4" s="828"/>
      <c r="JZA4" s="828"/>
      <c r="JZB4" s="828"/>
      <c r="JZC4" s="828"/>
      <c r="JZD4" s="828"/>
      <c r="JZE4" s="828"/>
      <c r="JZF4" s="828"/>
      <c r="JZG4" s="828"/>
      <c r="JZH4" s="828"/>
      <c r="JZI4" s="828"/>
      <c r="JZJ4" s="828"/>
      <c r="JZK4" s="828"/>
      <c r="JZL4" s="828"/>
      <c r="JZM4" s="828"/>
      <c r="JZN4" s="828"/>
      <c r="JZO4" s="828"/>
      <c r="JZP4" s="828"/>
      <c r="JZQ4" s="828"/>
      <c r="JZR4" s="828"/>
      <c r="JZS4" s="828"/>
      <c r="JZT4" s="828"/>
      <c r="JZU4" s="828"/>
      <c r="JZV4" s="828"/>
      <c r="JZW4" s="828"/>
      <c r="JZX4" s="828"/>
      <c r="JZY4" s="828"/>
      <c r="JZZ4" s="828"/>
      <c r="KAA4" s="828"/>
      <c r="KAB4" s="828"/>
      <c r="KAC4" s="828"/>
      <c r="KAD4" s="828"/>
      <c r="KAE4" s="828"/>
      <c r="KAF4" s="828"/>
      <c r="KAG4" s="828"/>
      <c r="KAH4" s="828"/>
      <c r="KAI4" s="828"/>
      <c r="KAJ4" s="828"/>
      <c r="KAK4" s="828"/>
      <c r="KAL4" s="828"/>
      <c r="KAM4" s="828"/>
      <c r="KAN4" s="828"/>
      <c r="KAO4" s="828"/>
      <c r="KAP4" s="828"/>
      <c r="KAQ4" s="828"/>
      <c r="KAR4" s="828"/>
      <c r="KAS4" s="828"/>
      <c r="KAT4" s="828"/>
      <c r="KAU4" s="828"/>
      <c r="KAV4" s="828"/>
      <c r="KAW4" s="828"/>
      <c r="KAX4" s="828"/>
      <c r="KAY4" s="828"/>
      <c r="KAZ4" s="828"/>
      <c r="KBA4" s="828"/>
      <c r="KBB4" s="828"/>
      <c r="KBC4" s="828"/>
      <c r="KBD4" s="828"/>
      <c r="KBE4" s="828"/>
      <c r="KBF4" s="828"/>
      <c r="KBG4" s="828"/>
      <c r="KBH4" s="828"/>
      <c r="KBI4" s="828"/>
      <c r="KBJ4" s="828"/>
      <c r="KBK4" s="828"/>
      <c r="KBL4" s="828"/>
      <c r="KBM4" s="828"/>
      <c r="KBN4" s="828"/>
      <c r="KBO4" s="828"/>
      <c r="KBP4" s="828"/>
      <c r="KBQ4" s="828"/>
      <c r="KBR4" s="828"/>
      <c r="KBS4" s="828"/>
      <c r="KBT4" s="828"/>
      <c r="KBU4" s="828"/>
      <c r="KBV4" s="828"/>
      <c r="KBW4" s="828"/>
      <c r="KBX4" s="828"/>
      <c r="KBY4" s="828"/>
      <c r="KBZ4" s="828"/>
      <c r="KCA4" s="828"/>
      <c r="KCB4" s="828"/>
      <c r="KCC4" s="828"/>
      <c r="KCD4" s="828"/>
      <c r="KCE4" s="828"/>
      <c r="KCF4" s="828"/>
      <c r="KCG4" s="828"/>
      <c r="KCH4" s="828"/>
      <c r="KCI4" s="828"/>
      <c r="KCJ4" s="828"/>
      <c r="KCK4" s="828"/>
      <c r="KCL4" s="828"/>
      <c r="KCM4" s="828"/>
      <c r="KCN4" s="828"/>
      <c r="KCO4" s="828"/>
      <c r="KCP4" s="828"/>
      <c r="KCQ4" s="828"/>
      <c r="KCR4" s="828"/>
      <c r="KCS4" s="828"/>
      <c r="KCT4" s="828"/>
      <c r="KCU4" s="828"/>
      <c r="KCV4" s="828"/>
      <c r="KCW4" s="828"/>
      <c r="KCX4" s="828"/>
      <c r="KCY4" s="828"/>
      <c r="KCZ4" s="828"/>
      <c r="KDA4" s="828"/>
      <c r="KDB4" s="828"/>
      <c r="KDC4" s="828"/>
      <c r="KDD4" s="828"/>
      <c r="KDE4" s="828"/>
      <c r="KDF4" s="828"/>
      <c r="KDG4" s="828"/>
      <c r="KDH4" s="828"/>
      <c r="KDI4" s="828"/>
      <c r="KDJ4" s="828"/>
      <c r="KDK4" s="828"/>
      <c r="KDL4" s="828"/>
      <c r="KDM4" s="828"/>
      <c r="KDN4" s="828"/>
      <c r="KDO4" s="828"/>
      <c r="KDP4" s="828"/>
      <c r="KDQ4" s="828"/>
      <c r="KDR4" s="828"/>
      <c r="KDS4" s="828"/>
      <c r="KDT4" s="828"/>
      <c r="KDU4" s="828"/>
      <c r="KDV4" s="828"/>
      <c r="KDW4" s="828"/>
      <c r="KDX4" s="828"/>
      <c r="KDY4" s="828"/>
      <c r="KDZ4" s="828"/>
      <c r="KEA4" s="828"/>
      <c r="KEB4" s="828"/>
      <c r="KEC4" s="828"/>
      <c r="KED4" s="828"/>
      <c r="KEE4" s="828"/>
      <c r="KEF4" s="828"/>
      <c r="KEG4" s="828"/>
      <c r="KEH4" s="828"/>
      <c r="KEI4" s="828"/>
      <c r="KEJ4" s="828"/>
      <c r="KEK4" s="828"/>
      <c r="KEL4" s="828"/>
      <c r="KEM4" s="828"/>
      <c r="KEN4" s="828"/>
      <c r="KEO4" s="828"/>
      <c r="KEP4" s="828"/>
      <c r="KEQ4" s="828"/>
      <c r="KER4" s="828"/>
      <c r="KES4" s="828"/>
      <c r="KET4" s="828"/>
      <c r="KEU4" s="828"/>
      <c r="KEV4" s="828"/>
      <c r="KEW4" s="828"/>
      <c r="KEX4" s="828"/>
      <c r="KEY4" s="828"/>
      <c r="KEZ4" s="828"/>
      <c r="KFA4" s="828"/>
      <c r="KFB4" s="828"/>
      <c r="KFC4" s="828"/>
      <c r="KFD4" s="828"/>
      <c r="KFE4" s="828"/>
      <c r="KFF4" s="828"/>
      <c r="KFG4" s="828"/>
      <c r="KFH4" s="828"/>
      <c r="KFI4" s="828"/>
      <c r="KFJ4" s="828"/>
      <c r="KFK4" s="828"/>
      <c r="KFL4" s="828"/>
      <c r="KFM4" s="828"/>
      <c r="KFN4" s="828"/>
      <c r="KFO4" s="828"/>
      <c r="KFP4" s="828"/>
      <c r="KFQ4" s="828"/>
      <c r="KFR4" s="828"/>
      <c r="KFS4" s="828"/>
      <c r="KFT4" s="828"/>
      <c r="KFU4" s="828"/>
      <c r="KFV4" s="828"/>
      <c r="KFW4" s="828"/>
      <c r="KFX4" s="828"/>
      <c r="KFY4" s="828"/>
      <c r="KFZ4" s="828"/>
      <c r="KGA4" s="828"/>
      <c r="KGB4" s="828"/>
      <c r="KGC4" s="828"/>
      <c r="KGD4" s="828"/>
      <c r="KGE4" s="828"/>
      <c r="KGF4" s="828"/>
      <c r="KGG4" s="828"/>
      <c r="KGH4" s="828"/>
      <c r="KGI4" s="828"/>
      <c r="KGJ4" s="828"/>
      <c r="KGK4" s="828"/>
      <c r="KGL4" s="828"/>
      <c r="KGM4" s="828"/>
      <c r="KGN4" s="828"/>
      <c r="KGO4" s="828"/>
      <c r="KGP4" s="828"/>
      <c r="KGQ4" s="828"/>
      <c r="KGR4" s="828"/>
      <c r="KGS4" s="828"/>
      <c r="KGT4" s="828"/>
      <c r="KGU4" s="828"/>
      <c r="KGV4" s="828"/>
      <c r="KGW4" s="828"/>
      <c r="KGX4" s="828"/>
      <c r="KGY4" s="828"/>
      <c r="KGZ4" s="828"/>
      <c r="KHA4" s="828"/>
      <c r="KHB4" s="828"/>
      <c r="KHC4" s="828"/>
      <c r="KHD4" s="828"/>
      <c r="KHE4" s="828"/>
      <c r="KHF4" s="828"/>
      <c r="KHG4" s="828"/>
      <c r="KHH4" s="828"/>
      <c r="KHI4" s="828"/>
      <c r="KHJ4" s="828"/>
      <c r="KHK4" s="828"/>
      <c r="KHL4" s="828"/>
      <c r="KHM4" s="828"/>
      <c r="KHN4" s="828"/>
      <c r="KHO4" s="828"/>
      <c r="KHP4" s="828"/>
      <c r="KHQ4" s="828"/>
      <c r="KHR4" s="828"/>
      <c r="KHS4" s="828"/>
      <c r="KHT4" s="828"/>
      <c r="KHU4" s="828"/>
      <c r="KHV4" s="828"/>
      <c r="KHW4" s="828"/>
      <c r="KHX4" s="828"/>
      <c r="KHY4" s="828"/>
      <c r="KHZ4" s="828"/>
      <c r="KIA4" s="828"/>
      <c r="KIB4" s="828"/>
      <c r="KIC4" s="828"/>
      <c r="KID4" s="828"/>
      <c r="KIE4" s="828"/>
      <c r="KIF4" s="828"/>
      <c r="KIG4" s="828"/>
      <c r="KIH4" s="828"/>
      <c r="KII4" s="828"/>
      <c r="KIJ4" s="828"/>
      <c r="KIK4" s="828"/>
      <c r="KIL4" s="828"/>
      <c r="KIM4" s="828"/>
      <c r="KIN4" s="828"/>
      <c r="KIO4" s="828"/>
      <c r="KIP4" s="828"/>
      <c r="KIQ4" s="828"/>
      <c r="KIR4" s="828"/>
      <c r="KIS4" s="828"/>
      <c r="KIT4" s="828"/>
      <c r="KIU4" s="828"/>
      <c r="KIV4" s="828"/>
      <c r="KIW4" s="828"/>
      <c r="KIX4" s="828"/>
      <c r="KIY4" s="828"/>
      <c r="KIZ4" s="828"/>
      <c r="KJA4" s="828"/>
      <c r="KJB4" s="828"/>
      <c r="KJC4" s="828"/>
      <c r="KJD4" s="828"/>
      <c r="KJE4" s="828"/>
      <c r="KJF4" s="828"/>
      <c r="KJG4" s="828"/>
      <c r="KJH4" s="828"/>
      <c r="KJI4" s="828"/>
      <c r="KJJ4" s="828"/>
      <c r="KJK4" s="828"/>
      <c r="KJL4" s="828"/>
      <c r="KJM4" s="828"/>
      <c r="KJN4" s="828"/>
      <c r="KJO4" s="828"/>
      <c r="KJP4" s="828"/>
      <c r="KJQ4" s="828"/>
      <c r="KJR4" s="828"/>
      <c r="KJS4" s="828"/>
      <c r="KJT4" s="828"/>
      <c r="KJU4" s="828"/>
      <c r="KJV4" s="828"/>
      <c r="KJW4" s="828"/>
      <c r="KJX4" s="828"/>
      <c r="KJY4" s="828"/>
      <c r="KJZ4" s="828"/>
      <c r="KKA4" s="828"/>
      <c r="KKB4" s="828"/>
      <c r="KKC4" s="828"/>
      <c r="KKD4" s="828"/>
      <c r="KKE4" s="828"/>
      <c r="KKF4" s="828"/>
      <c r="KKG4" s="828"/>
      <c r="KKH4" s="828"/>
      <c r="KKI4" s="828"/>
      <c r="KKJ4" s="828"/>
      <c r="KKK4" s="828"/>
      <c r="KKL4" s="828"/>
      <c r="KKM4" s="828"/>
      <c r="KKN4" s="828"/>
      <c r="KKO4" s="828"/>
      <c r="KKP4" s="828"/>
      <c r="KKQ4" s="828"/>
      <c r="KKR4" s="828"/>
      <c r="KKS4" s="828"/>
      <c r="KKT4" s="828"/>
      <c r="KKU4" s="828"/>
      <c r="KKV4" s="828"/>
      <c r="KKW4" s="828"/>
      <c r="KKX4" s="828"/>
      <c r="KKY4" s="828"/>
      <c r="KKZ4" s="828"/>
      <c r="KLA4" s="828"/>
      <c r="KLB4" s="828"/>
      <c r="KLC4" s="828"/>
      <c r="KLD4" s="828"/>
      <c r="KLE4" s="828"/>
      <c r="KLF4" s="828"/>
      <c r="KLG4" s="828"/>
      <c r="KLH4" s="828"/>
      <c r="KLI4" s="828"/>
      <c r="KLJ4" s="828"/>
      <c r="KLK4" s="828"/>
      <c r="KLL4" s="828"/>
      <c r="KLM4" s="828"/>
      <c r="KLN4" s="828"/>
      <c r="KLO4" s="828"/>
      <c r="KLP4" s="828"/>
      <c r="KLQ4" s="828"/>
      <c r="KLR4" s="828"/>
      <c r="KLS4" s="828"/>
      <c r="KLT4" s="828"/>
      <c r="KLU4" s="828"/>
      <c r="KLV4" s="828"/>
      <c r="KLW4" s="828"/>
      <c r="KLX4" s="828"/>
      <c r="KLY4" s="828"/>
      <c r="KLZ4" s="828"/>
      <c r="KMA4" s="828"/>
      <c r="KMB4" s="828"/>
      <c r="KMC4" s="828"/>
      <c r="KMD4" s="828"/>
      <c r="KME4" s="828"/>
      <c r="KMF4" s="828"/>
      <c r="KMG4" s="828"/>
      <c r="KMH4" s="828"/>
      <c r="KMI4" s="828"/>
      <c r="KMJ4" s="828"/>
      <c r="KMK4" s="828"/>
      <c r="KML4" s="828"/>
      <c r="KMM4" s="828"/>
      <c r="KMN4" s="828"/>
      <c r="KMO4" s="828"/>
      <c r="KMP4" s="828"/>
      <c r="KMQ4" s="828"/>
      <c r="KMR4" s="828"/>
      <c r="KMS4" s="828"/>
      <c r="KMT4" s="828"/>
      <c r="KMU4" s="828"/>
      <c r="KMV4" s="828"/>
      <c r="KMW4" s="828"/>
      <c r="KMX4" s="828"/>
      <c r="KMY4" s="828"/>
      <c r="KMZ4" s="828"/>
      <c r="KNA4" s="828"/>
      <c r="KNB4" s="828"/>
      <c r="KNC4" s="828"/>
      <c r="KND4" s="828"/>
      <c r="KNE4" s="828"/>
      <c r="KNF4" s="828"/>
      <c r="KNG4" s="828"/>
      <c r="KNH4" s="828"/>
      <c r="KNI4" s="828"/>
      <c r="KNJ4" s="828"/>
      <c r="KNK4" s="828"/>
      <c r="KNL4" s="828"/>
      <c r="KNM4" s="828"/>
      <c r="KNN4" s="828"/>
      <c r="KNO4" s="828"/>
      <c r="KNP4" s="828"/>
      <c r="KNQ4" s="828"/>
      <c r="KNR4" s="828"/>
      <c r="KNS4" s="828"/>
      <c r="KNT4" s="828"/>
      <c r="KNU4" s="828"/>
      <c r="KNV4" s="828"/>
      <c r="KNW4" s="828"/>
      <c r="KNX4" s="828"/>
      <c r="KNY4" s="828"/>
      <c r="KNZ4" s="828"/>
      <c r="KOA4" s="828"/>
      <c r="KOB4" s="828"/>
      <c r="KOC4" s="828"/>
      <c r="KOD4" s="828"/>
      <c r="KOE4" s="828"/>
      <c r="KOF4" s="828"/>
      <c r="KOG4" s="828"/>
      <c r="KOH4" s="828"/>
      <c r="KOI4" s="828"/>
      <c r="KOJ4" s="828"/>
      <c r="KOK4" s="828"/>
      <c r="KOL4" s="828"/>
      <c r="KOM4" s="828"/>
      <c r="KON4" s="828"/>
      <c r="KOO4" s="828"/>
      <c r="KOP4" s="828"/>
      <c r="KOQ4" s="828"/>
      <c r="KOR4" s="828"/>
      <c r="KOS4" s="828"/>
      <c r="KOT4" s="828"/>
      <c r="KOU4" s="828"/>
      <c r="KOV4" s="828"/>
      <c r="KOW4" s="828"/>
      <c r="KOX4" s="828"/>
      <c r="KOY4" s="828"/>
      <c r="KOZ4" s="828"/>
      <c r="KPA4" s="828"/>
      <c r="KPB4" s="828"/>
      <c r="KPC4" s="828"/>
      <c r="KPD4" s="828"/>
      <c r="KPE4" s="828"/>
      <c r="KPF4" s="828"/>
      <c r="KPG4" s="828"/>
      <c r="KPH4" s="828"/>
      <c r="KPI4" s="828"/>
      <c r="KPJ4" s="828"/>
      <c r="KPK4" s="828"/>
      <c r="KPL4" s="828"/>
      <c r="KPM4" s="828"/>
      <c r="KPN4" s="828"/>
      <c r="KPO4" s="828"/>
      <c r="KPP4" s="828"/>
      <c r="KPQ4" s="828"/>
      <c r="KPR4" s="828"/>
      <c r="KPS4" s="828"/>
      <c r="KPT4" s="828"/>
      <c r="KPU4" s="828"/>
      <c r="KPV4" s="828"/>
      <c r="KPW4" s="828"/>
      <c r="KPX4" s="828"/>
      <c r="KPY4" s="828"/>
      <c r="KPZ4" s="828"/>
      <c r="KQA4" s="828"/>
      <c r="KQB4" s="828"/>
      <c r="KQC4" s="828"/>
      <c r="KQD4" s="828"/>
      <c r="KQE4" s="828"/>
      <c r="KQF4" s="828"/>
      <c r="KQG4" s="828"/>
      <c r="KQH4" s="828"/>
      <c r="KQI4" s="828"/>
      <c r="KQJ4" s="828"/>
      <c r="KQK4" s="828"/>
      <c r="KQL4" s="828"/>
      <c r="KQM4" s="828"/>
      <c r="KQN4" s="828"/>
      <c r="KQO4" s="828"/>
      <c r="KQP4" s="828"/>
      <c r="KQQ4" s="828"/>
      <c r="KQR4" s="828"/>
      <c r="KQS4" s="828"/>
      <c r="KQT4" s="828"/>
      <c r="KQU4" s="828"/>
      <c r="KQV4" s="828"/>
      <c r="KQW4" s="828"/>
      <c r="KQX4" s="828"/>
      <c r="KQY4" s="828"/>
      <c r="KQZ4" s="828"/>
      <c r="KRA4" s="828"/>
      <c r="KRB4" s="828"/>
      <c r="KRC4" s="828"/>
      <c r="KRD4" s="828"/>
      <c r="KRE4" s="828"/>
      <c r="KRF4" s="828"/>
      <c r="KRG4" s="828"/>
      <c r="KRH4" s="828"/>
      <c r="KRI4" s="828"/>
      <c r="KRJ4" s="828"/>
      <c r="KRK4" s="828"/>
      <c r="KRL4" s="828"/>
      <c r="KRM4" s="828"/>
      <c r="KRN4" s="828"/>
      <c r="KRO4" s="828"/>
      <c r="KRP4" s="828"/>
      <c r="KRQ4" s="828"/>
      <c r="KRR4" s="828"/>
      <c r="KRS4" s="828"/>
      <c r="KRT4" s="828"/>
      <c r="KRU4" s="828"/>
      <c r="KRV4" s="828"/>
      <c r="KRW4" s="828"/>
      <c r="KRX4" s="828"/>
      <c r="KRY4" s="828"/>
      <c r="KRZ4" s="828"/>
      <c r="KSA4" s="828"/>
      <c r="KSB4" s="828"/>
      <c r="KSC4" s="828"/>
      <c r="KSD4" s="828"/>
      <c r="KSE4" s="828"/>
      <c r="KSF4" s="828"/>
      <c r="KSG4" s="828"/>
      <c r="KSH4" s="828"/>
      <c r="KSI4" s="828"/>
      <c r="KSJ4" s="828"/>
      <c r="KSK4" s="828"/>
      <c r="KSL4" s="828"/>
      <c r="KSM4" s="828"/>
      <c r="KSN4" s="828"/>
      <c r="KSO4" s="828"/>
      <c r="KSP4" s="828"/>
      <c r="KSQ4" s="828"/>
      <c r="KSR4" s="828"/>
      <c r="KSS4" s="828"/>
      <c r="KST4" s="828"/>
      <c r="KSU4" s="828"/>
      <c r="KSV4" s="828"/>
      <c r="KSW4" s="828"/>
      <c r="KSX4" s="828"/>
      <c r="KSY4" s="828"/>
      <c r="KSZ4" s="828"/>
      <c r="KTA4" s="828"/>
      <c r="KTB4" s="828"/>
      <c r="KTC4" s="828"/>
      <c r="KTD4" s="828"/>
      <c r="KTE4" s="828"/>
      <c r="KTF4" s="828"/>
      <c r="KTG4" s="828"/>
      <c r="KTH4" s="828"/>
      <c r="KTI4" s="828"/>
      <c r="KTJ4" s="828"/>
      <c r="KTK4" s="828"/>
      <c r="KTL4" s="828"/>
      <c r="KTM4" s="828"/>
      <c r="KTN4" s="828"/>
      <c r="KTO4" s="828"/>
      <c r="KTP4" s="828"/>
      <c r="KTQ4" s="828"/>
      <c r="KTR4" s="828"/>
      <c r="KTS4" s="828"/>
      <c r="KTT4" s="828"/>
      <c r="KTU4" s="828"/>
      <c r="KTV4" s="828"/>
      <c r="KTW4" s="828"/>
      <c r="KTX4" s="828"/>
      <c r="KTY4" s="828"/>
      <c r="KTZ4" s="828"/>
      <c r="KUA4" s="828"/>
      <c r="KUB4" s="828"/>
      <c r="KUC4" s="828"/>
      <c r="KUD4" s="828"/>
      <c r="KUE4" s="828"/>
      <c r="KUF4" s="828"/>
      <c r="KUG4" s="828"/>
      <c r="KUH4" s="828"/>
      <c r="KUI4" s="828"/>
      <c r="KUJ4" s="828"/>
      <c r="KUK4" s="828"/>
      <c r="KUL4" s="828"/>
      <c r="KUM4" s="828"/>
      <c r="KUN4" s="828"/>
      <c r="KUO4" s="828"/>
      <c r="KUP4" s="828"/>
      <c r="KUQ4" s="828"/>
      <c r="KUR4" s="828"/>
      <c r="KUS4" s="828"/>
      <c r="KUT4" s="828"/>
      <c r="KUU4" s="828"/>
      <c r="KUV4" s="828"/>
      <c r="KUW4" s="828"/>
      <c r="KUX4" s="828"/>
      <c r="KUY4" s="828"/>
      <c r="KUZ4" s="828"/>
      <c r="KVA4" s="828"/>
      <c r="KVB4" s="828"/>
      <c r="KVC4" s="828"/>
      <c r="KVD4" s="828"/>
      <c r="KVE4" s="828"/>
      <c r="KVF4" s="828"/>
      <c r="KVG4" s="828"/>
      <c r="KVH4" s="828"/>
      <c r="KVI4" s="828"/>
      <c r="KVJ4" s="828"/>
      <c r="KVK4" s="828"/>
      <c r="KVL4" s="828"/>
      <c r="KVM4" s="828"/>
      <c r="KVN4" s="828"/>
      <c r="KVO4" s="828"/>
      <c r="KVP4" s="828"/>
      <c r="KVQ4" s="828"/>
      <c r="KVR4" s="828"/>
      <c r="KVS4" s="828"/>
      <c r="KVT4" s="828"/>
      <c r="KVU4" s="828"/>
      <c r="KVV4" s="828"/>
      <c r="KVW4" s="828"/>
      <c r="KVX4" s="828"/>
      <c r="KVY4" s="828"/>
      <c r="KVZ4" s="828"/>
      <c r="KWA4" s="828"/>
      <c r="KWB4" s="828"/>
      <c r="KWC4" s="828"/>
      <c r="KWD4" s="828"/>
      <c r="KWE4" s="828"/>
      <c r="KWF4" s="828"/>
      <c r="KWG4" s="828"/>
      <c r="KWH4" s="828"/>
      <c r="KWI4" s="828"/>
      <c r="KWJ4" s="828"/>
      <c r="KWK4" s="828"/>
      <c r="KWL4" s="828"/>
      <c r="KWM4" s="828"/>
      <c r="KWN4" s="828"/>
      <c r="KWO4" s="828"/>
      <c r="KWP4" s="828"/>
      <c r="KWQ4" s="828"/>
      <c r="KWR4" s="828"/>
      <c r="KWS4" s="828"/>
      <c r="KWT4" s="828"/>
      <c r="KWU4" s="828"/>
      <c r="KWV4" s="828"/>
      <c r="KWW4" s="828"/>
      <c r="KWX4" s="828"/>
      <c r="KWY4" s="828"/>
      <c r="KWZ4" s="828"/>
      <c r="KXA4" s="828"/>
      <c r="KXB4" s="828"/>
      <c r="KXC4" s="828"/>
      <c r="KXD4" s="828"/>
      <c r="KXE4" s="828"/>
      <c r="KXF4" s="828"/>
      <c r="KXG4" s="828"/>
      <c r="KXH4" s="828"/>
      <c r="KXI4" s="828"/>
      <c r="KXJ4" s="828"/>
      <c r="KXK4" s="828"/>
      <c r="KXL4" s="828"/>
      <c r="KXM4" s="828"/>
      <c r="KXN4" s="828"/>
      <c r="KXO4" s="828"/>
      <c r="KXP4" s="828"/>
      <c r="KXQ4" s="828"/>
      <c r="KXR4" s="828"/>
      <c r="KXS4" s="828"/>
      <c r="KXT4" s="828"/>
      <c r="KXU4" s="828"/>
      <c r="KXV4" s="828"/>
      <c r="KXW4" s="828"/>
      <c r="KXX4" s="828"/>
      <c r="KXY4" s="828"/>
      <c r="KXZ4" s="828"/>
      <c r="KYA4" s="828"/>
      <c r="KYB4" s="828"/>
      <c r="KYC4" s="828"/>
      <c r="KYD4" s="828"/>
      <c r="KYE4" s="828"/>
      <c r="KYF4" s="828"/>
      <c r="KYG4" s="828"/>
      <c r="KYH4" s="828"/>
      <c r="KYI4" s="828"/>
      <c r="KYJ4" s="828"/>
      <c r="KYK4" s="828"/>
      <c r="KYL4" s="828"/>
      <c r="KYM4" s="828"/>
      <c r="KYN4" s="828"/>
      <c r="KYO4" s="828"/>
      <c r="KYP4" s="828"/>
      <c r="KYQ4" s="828"/>
      <c r="KYR4" s="828"/>
      <c r="KYS4" s="828"/>
      <c r="KYT4" s="828"/>
      <c r="KYU4" s="828"/>
      <c r="KYV4" s="828"/>
      <c r="KYW4" s="828"/>
      <c r="KYX4" s="828"/>
      <c r="KYY4" s="828"/>
      <c r="KYZ4" s="828"/>
      <c r="KZA4" s="828"/>
      <c r="KZB4" s="828"/>
      <c r="KZC4" s="828"/>
      <c r="KZD4" s="828"/>
      <c r="KZE4" s="828"/>
      <c r="KZF4" s="828"/>
      <c r="KZG4" s="828"/>
      <c r="KZH4" s="828"/>
      <c r="KZI4" s="828"/>
      <c r="KZJ4" s="828"/>
      <c r="KZK4" s="828"/>
      <c r="KZL4" s="828"/>
      <c r="KZM4" s="828"/>
      <c r="KZN4" s="828"/>
      <c r="KZO4" s="828"/>
      <c r="KZP4" s="828"/>
      <c r="KZQ4" s="828"/>
      <c r="KZR4" s="828"/>
      <c r="KZS4" s="828"/>
      <c r="KZT4" s="828"/>
      <c r="KZU4" s="828"/>
      <c r="KZV4" s="828"/>
      <c r="KZW4" s="828"/>
      <c r="KZX4" s="828"/>
      <c r="KZY4" s="828"/>
      <c r="KZZ4" s="828"/>
      <c r="LAA4" s="828"/>
      <c r="LAB4" s="828"/>
      <c r="LAC4" s="828"/>
      <c r="LAD4" s="828"/>
      <c r="LAE4" s="828"/>
      <c r="LAF4" s="828"/>
      <c r="LAG4" s="828"/>
      <c r="LAH4" s="828"/>
      <c r="LAI4" s="828"/>
      <c r="LAJ4" s="828"/>
      <c r="LAK4" s="828"/>
      <c r="LAL4" s="828"/>
      <c r="LAM4" s="828"/>
      <c r="LAN4" s="828"/>
      <c r="LAO4" s="828"/>
      <c r="LAP4" s="828"/>
      <c r="LAQ4" s="828"/>
      <c r="LAR4" s="828"/>
      <c r="LAS4" s="828"/>
      <c r="LAT4" s="828"/>
      <c r="LAU4" s="828"/>
      <c r="LAV4" s="828"/>
      <c r="LAW4" s="828"/>
      <c r="LAX4" s="828"/>
      <c r="LAY4" s="828"/>
      <c r="LAZ4" s="828"/>
      <c r="LBA4" s="828"/>
      <c r="LBB4" s="828"/>
      <c r="LBC4" s="828"/>
      <c r="LBD4" s="828"/>
      <c r="LBE4" s="828"/>
      <c r="LBF4" s="828"/>
      <c r="LBG4" s="828"/>
      <c r="LBH4" s="828"/>
      <c r="LBI4" s="828"/>
      <c r="LBJ4" s="828"/>
      <c r="LBK4" s="828"/>
      <c r="LBL4" s="828"/>
      <c r="LBM4" s="828"/>
      <c r="LBN4" s="828"/>
      <c r="LBO4" s="828"/>
      <c r="LBP4" s="828"/>
      <c r="LBQ4" s="828"/>
      <c r="LBR4" s="828"/>
      <c r="LBS4" s="828"/>
      <c r="LBT4" s="828"/>
      <c r="LBU4" s="828"/>
      <c r="LBV4" s="828"/>
      <c r="LBW4" s="828"/>
      <c r="LBX4" s="828"/>
      <c r="LBY4" s="828"/>
      <c r="LBZ4" s="828"/>
      <c r="LCA4" s="828"/>
      <c r="LCB4" s="828"/>
      <c r="LCC4" s="828"/>
      <c r="LCD4" s="828"/>
      <c r="LCE4" s="828"/>
      <c r="LCF4" s="828"/>
      <c r="LCG4" s="828"/>
      <c r="LCH4" s="828"/>
      <c r="LCI4" s="828"/>
      <c r="LCJ4" s="828"/>
      <c r="LCK4" s="828"/>
      <c r="LCL4" s="828"/>
      <c r="LCM4" s="828"/>
      <c r="LCN4" s="828"/>
      <c r="LCO4" s="828"/>
      <c r="LCP4" s="828"/>
      <c r="LCQ4" s="828"/>
      <c r="LCR4" s="828"/>
      <c r="LCS4" s="828"/>
      <c r="LCT4" s="828"/>
      <c r="LCU4" s="828"/>
      <c r="LCV4" s="828"/>
      <c r="LCW4" s="828"/>
      <c r="LCX4" s="828"/>
      <c r="LCY4" s="828"/>
      <c r="LCZ4" s="828"/>
      <c r="LDA4" s="828"/>
      <c r="LDB4" s="828"/>
      <c r="LDC4" s="828"/>
      <c r="LDD4" s="828"/>
      <c r="LDE4" s="828"/>
      <c r="LDF4" s="828"/>
      <c r="LDG4" s="828"/>
      <c r="LDH4" s="828"/>
      <c r="LDI4" s="828"/>
      <c r="LDJ4" s="828"/>
      <c r="LDK4" s="828"/>
      <c r="LDL4" s="828"/>
      <c r="LDM4" s="828"/>
      <c r="LDN4" s="828"/>
      <c r="LDO4" s="828"/>
      <c r="LDP4" s="828"/>
      <c r="LDQ4" s="828"/>
      <c r="LDR4" s="828"/>
      <c r="LDS4" s="828"/>
      <c r="LDT4" s="828"/>
      <c r="LDU4" s="828"/>
      <c r="LDV4" s="828"/>
      <c r="LDW4" s="828"/>
      <c r="LDX4" s="828"/>
      <c r="LDY4" s="828"/>
      <c r="LDZ4" s="828"/>
      <c r="LEA4" s="828"/>
      <c r="LEB4" s="828"/>
      <c r="LEC4" s="828"/>
      <c r="LED4" s="828"/>
      <c r="LEE4" s="828"/>
      <c r="LEF4" s="828"/>
      <c r="LEG4" s="828"/>
      <c r="LEH4" s="828"/>
      <c r="LEI4" s="828"/>
      <c r="LEJ4" s="828"/>
      <c r="LEK4" s="828"/>
      <c r="LEL4" s="828"/>
      <c r="LEM4" s="828"/>
      <c r="LEN4" s="828"/>
      <c r="LEO4" s="828"/>
      <c r="LEP4" s="828"/>
      <c r="LEQ4" s="828"/>
      <c r="LER4" s="828"/>
      <c r="LES4" s="828"/>
      <c r="LET4" s="828"/>
      <c r="LEU4" s="828"/>
      <c r="LEV4" s="828"/>
      <c r="LEW4" s="828"/>
      <c r="LEX4" s="828"/>
      <c r="LEY4" s="828"/>
      <c r="LEZ4" s="828"/>
      <c r="LFA4" s="828"/>
      <c r="LFB4" s="828"/>
      <c r="LFC4" s="828"/>
      <c r="LFD4" s="828"/>
      <c r="LFE4" s="828"/>
      <c r="LFF4" s="828"/>
      <c r="LFG4" s="828"/>
      <c r="LFH4" s="828"/>
      <c r="LFI4" s="828"/>
      <c r="LFJ4" s="828"/>
      <c r="LFK4" s="828"/>
      <c r="LFL4" s="828"/>
      <c r="LFM4" s="828"/>
      <c r="LFN4" s="828"/>
      <c r="LFO4" s="828"/>
      <c r="LFP4" s="828"/>
      <c r="LFQ4" s="828"/>
      <c r="LFR4" s="828"/>
      <c r="LFS4" s="828"/>
      <c r="LFT4" s="828"/>
      <c r="LFU4" s="828"/>
      <c r="LFV4" s="828"/>
      <c r="LFW4" s="828"/>
      <c r="LFX4" s="828"/>
      <c r="LFY4" s="828"/>
      <c r="LFZ4" s="828"/>
      <c r="LGA4" s="828"/>
      <c r="LGB4" s="828"/>
      <c r="LGC4" s="828"/>
      <c r="LGD4" s="828"/>
      <c r="LGE4" s="828"/>
      <c r="LGF4" s="828"/>
      <c r="LGG4" s="828"/>
      <c r="LGH4" s="828"/>
      <c r="LGI4" s="828"/>
      <c r="LGJ4" s="828"/>
      <c r="LGK4" s="828"/>
      <c r="LGL4" s="828"/>
      <c r="LGM4" s="828"/>
      <c r="LGN4" s="828"/>
      <c r="LGO4" s="828"/>
      <c r="LGP4" s="828"/>
      <c r="LGQ4" s="828"/>
      <c r="LGR4" s="828"/>
      <c r="LGS4" s="828"/>
      <c r="LGT4" s="828"/>
      <c r="LGU4" s="828"/>
      <c r="LGV4" s="828"/>
      <c r="LGW4" s="828"/>
      <c r="LGX4" s="828"/>
      <c r="LGY4" s="828"/>
      <c r="LGZ4" s="828"/>
      <c r="LHA4" s="828"/>
      <c r="LHB4" s="828"/>
      <c r="LHC4" s="828"/>
      <c r="LHD4" s="828"/>
      <c r="LHE4" s="828"/>
      <c r="LHF4" s="828"/>
      <c r="LHG4" s="828"/>
      <c r="LHH4" s="828"/>
      <c r="LHI4" s="828"/>
      <c r="LHJ4" s="828"/>
      <c r="LHK4" s="828"/>
      <c r="LHL4" s="828"/>
      <c r="LHM4" s="828"/>
      <c r="LHN4" s="828"/>
      <c r="LHO4" s="828"/>
      <c r="LHP4" s="828"/>
      <c r="LHQ4" s="828"/>
      <c r="LHR4" s="828"/>
      <c r="LHS4" s="828"/>
      <c r="LHT4" s="828"/>
      <c r="LHU4" s="828"/>
      <c r="LHV4" s="828"/>
      <c r="LHW4" s="828"/>
      <c r="LHX4" s="828"/>
      <c r="LHY4" s="828"/>
      <c r="LHZ4" s="828"/>
      <c r="LIA4" s="828"/>
      <c r="LIB4" s="828"/>
      <c r="LIC4" s="828"/>
      <c r="LID4" s="828"/>
      <c r="LIE4" s="828"/>
      <c r="LIF4" s="828"/>
      <c r="LIG4" s="828"/>
      <c r="LIH4" s="828"/>
      <c r="LII4" s="828"/>
      <c r="LIJ4" s="828"/>
      <c r="LIK4" s="828"/>
      <c r="LIL4" s="828"/>
      <c r="LIM4" s="828"/>
      <c r="LIN4" s="828"/>
      <c r="LIO4" s="828"/>
      <c r="LIP4" s="828"/>
      <c r="LIQ4" s="828"/>
      <c r="LIR4" s="828"/>
      <c r="LIS4" s="828"/>
      <c r="LIT4" s="828"/>
      <c r="LIU4" s="828"/>
      <c r="LIV4" s="828"/>
      <c r="LIW4" s="828"/>
      <c r="LIX4" s="828"/>
      <c r="LIY4" s="828"/>
      <c r="LIZ4" s="828"/>
      <c r="LJA4" s="828"/>
      <c r="LJB4" s="828"/>
      <c r="LJC4" s="828"/>
      <c r="LJD4" s="828"/>
      <c r="LJE4" s="828"/>
      <c r="LJF4" s="828"/>
      <c r="LJG4" s="828"/>
      <c r="LJH4" s="828"/>
      <c r="LJI4" s="828"/>
      <c r="LJJ4" s="828"/>
      <c r="LJK4" s="828"/>
      <c r="LJL4" s="828"/>
      <c r="LJM4" s="828"/>
      <c r="LJN4" s="828"/>
      <c r="LJO4" s="828"/>
      <c r="LJP4" s="828"/>
      <c r="LJQ4" s="828"/>
      <c r="LJR4" s="828"/>
      <c r="LJS4" s="828"/>
      <c r="LJT4" s="828"/>
      <c r="LJU4" s="828"/>
      <c r="LJV4" s="828"/>
      <c r="LJW4" s="828"/>
      <c r="LJX4" s="828"/>
      <c r="LJY4" s="828"/>
      <c r="LJZ4" s="828"/>
      <c r="LKA4" s="828"/>
      <c r="LKB4" s="828"/>
      <c r="LKC4" s="828"/>
      <c r="LKD4" s="828"/>
      <c r="LKE4" s="828"/>
      <c r="LKF4" s="828"/>
      <c r="LKG4" s="828"/>
      <c r="LKH4" s="828"/>
      <c r="LKI4" s="828"/>
      <c r="LKJ4" s="828"/>
      <c r="LKK4" s="828"/>
      <c r="LKL4" s="828"/>
      <c r="LKM4" s="828"/>
      <c r="LKN4" s="828"/>
      <c r="LKO4" s="828"/>
      <c r="LKP4" s="828"/>
      <c r="LKQ4" s="828"/>
      <c r="LKR4" s="828"/>
      <c r="LKS4" s="828"/>
      <c r="LKT4" s="828"/>
      <c r="LKU4" s="828"/>
      <c r="LKV4" s="828"/>
      <c r="LKW4" s="828"/>
      <c r="LKX4" s="828"/>
      <c r="LKY4" s="828"/>
      <c r="LKZ4" s="828"/>
      <c r="LLA4" s="828"/>
      <c r="LLB4" s="828"/>
      <c r="LLC4" s="828"/>
      <c r="LLD4" s="828"/>
      <c r="LLE4" s="828"/>
      <c r="LLF4" s="828"/>
      <c r="LLG4" s="828"/>
      <c r="LLH4" s="828"/>
      <c r="LLI4" s="828"/>
      <c r="LLJ4" s="828"/>
      <c r="LLK4" s="828"/>
      <c r="LLL4" s="828"/>
      <c r="LLM4" s="828"/>
      <c r="LLN4" s="828"/>
      <c r="LLO4" s="828"/>
      <c r="LLP4" s="828"/>
      <c r="LLQ4" s="828"/>
      <c r="LLR4" s="828"/>
      <c r="LLS4" s="828"/>
      <c r="LLT4" s="828"/>
      <c r="LLU4" s="828"/>
      <c r="LLV4" s="828"/>
      <c r="LLW4" s="828"/>
      <c r="LLX4" s="828"/>
      <c r="LLY4" s="828"/>
      <c r="LLZ4" s="828"/>
      <c r="LMA4" s="828"/>
      <c r="LMB4" s="828"/>
      <c r="LMC4" s="828"/>
      <c r="LMD4" s="828"/>
      <c r="LME4" s="828"/>
      <c r="LMF4" s="828"/>
      <c r="LMG4" s="828"/>
      <c r="LMH4" s="828"/>
      <c r="LMI4" s="828"/>
      <c r="LMJ4" s="828"/>
      <c r="LMK4" s="828"/>
      <c r="LML4" s="828"/>
      <c r="LMM4" s="828"/>
      <c r="LMN4" s="828"/>
      <c r="LMO4" s="828"/>
      <c r="LMP4" s="828"/>
      <c r="LMQ4" s="828"/>
      <c r="LMR4" s="828"/>
      <c r="LMS4" s="828"/>
      <c r="LMT4" s="828"/>
      <c r="LMU4" s="828"/>
      <c r="LMV4" s="828"/>
      <c r="LMW4" s="828"/>
      <c r="LMX4" s="828"/>
      <c r="LMY4" s="828"/>
      <c r="LMZ4" s="828"/>
      <c r="LNA4" s="828"/>
      <c r="LNB4" s="828"/>
      <c r="LNC4" s="828"/>
      <c r="LND4" s="828"/>
      <c r="LNE4" s="828"/>
      <c r="LNF4" s="828"/>
      <c r="LNG4" s="828"/>
      <c r="LNH4" s="828"/>
      <c r="LNI4" s="828"/>
      <c r="LNJ4" s="828"/>
      <c r="LNK4" s="828"/>
      <c r="LNL4" s="828"/>
      <c r="LNM4" s="828"/>
      <c r="LNN4" s="828"/>
      <c r="LNO4" s="828"/>
      <c r="LNP4" s="828"/>
      <c r="LNQ4" s="828"/>
      <c r="LNR4" s="828"/>
      <c r="LNS4" s="828"/>
      <c r="LNT4" s="828"/>
      <c r="LNU4" s="828"/>
      <c r="LNV4" s="828"/>
      <c r="LNW4" s="828"/>
      <c r="LNX4" s="828"/>
      <c r="LNY4" s="828"/>
      <c r="LNZ4" s="828"/>
      <c r="LOA4" s="828"/>
      <c r="LOB4" s="828"/>
      <c r="LOC4" s="828"/>
      <c r="LOD4" s="828"/>
      <c r="LOE4" s="828"/>
      <c r="LOF4" s="828"/>
      <c r="LOG4" s="828"/>
      <c r="LOH4" s="828"/>
      <c r="LOI4" s="828"/>
      <c r="LOJ4" s="828"/>
      <c r="LOK4" s="828"/>
      <c r="LOL4" s="828"/>
      <c r="LOM4" s="828"/>
      <c r="LON4" s="828"/>
      <c r="LOO4" s="828"/>
      <c r="LOP4" s="828"/>
      <c r="LOQ4" s="828"/>
      <c r="LOR4" s="828"/>
      <c r="LOS4" s="828"/>
      <c r="LOT4" s="828"/>
      <c r="LOU4" s="828"/>
      <c r="LOV4" s="828"/>
      <c r="LOW4" s="828"/>
      <c r="LOX4" s="828"/>
      <c r="LOY4" s="828"/>
      <c r="LOZ4" s="828"/>
      <c r="LPA4" s="828"/>
      <c r="LPB4" s="828"/>
      <c r="LPC4" s="828"/>
      <c r="LPD4" s="828"/>
      <c r="LPE4" s="828"/>
      <c r="LPF4" s="828"/>
      <c r="LPG4" s="828"/>
      <c r="LPH4" s="828"/>
      <c r="LPI4" s="828"/>
      <c r="LPJ4" s="828"/>
      <c r="LPK4" s="828"/>
      <c r="LPL4" s="828"/>
      <c r="LPM4" s="828"/>
      <c r="LPN4" s="828"/>
      <c r="LPO4" s="828"/>
      <c r="LPP4" s="828"/>
      <c r="LPQ4" s="828"/>
      <c r="LPR4" s="828"/>
      <c r="LPS4" s="828"/>
      <c r="LPT4" s="828"/>
      <c r="LPU4" s="828"/>
      <c r="LPV4" s="828"/>
      <c r="LPW4" s="828"/>
      <c r="LPX4" s="828"/>
      <c r="LPY4" s="828"/>
      <c r="LPZ4" s="828"/>
      <c r="LQA4" s="828"/>
      <c r="LQB4" s="828"/>
      <c r="LQC4" s="828"/>
      <c r="LQD4" s="828"/>
      <c r="LQE4" s="828"/>
      <c r="LQF4" s="828"/>
      <c r="LQG4" s="828"/>
      <c r="LQH4" s="828"/>
      <c r="LQI4" s="828"/>
      <c r="LQJ4" s="828"/>
      <c r="LQK4" s="828"/>
      <c r="LQL4" s="828"/>
      <c r="LQM4" s="828"/>
      <c r="LQN4" s="828"/>
      <c r="LQO4" s="828"/>
      <c r="LQP4" s="828"/>
      <c r="LQQ4" s="828"/>
      <c r="LQR4" s="828"/>
      <c r="LQS4" s="828"/>
      <c r="LQT4" s="828"/>
      <c r="LQU4" s="828"/>
      <c r="LQV4" s="828"/>
      <c r="LQW4" s="828"/>
      <c r="LQX4" s="828"/>
      <c r="LQY4" s="828"/>
      <c r="LQZ4" s="828"/>
      <c r="LRA4" s="828"/>
      <c r="LRB4" s="828"/>
      <c r="LRC4" s="828"/>
      <c r="LRD4" s="828"/>
      <c r="LRE4" s="828"/>
      <c r="LRF4" s="828"/>
      <c r="LRG4" s="828"/>
      <c r="LRH4" s="828"/>
      <c r="LRI4" s="828"/>
      <c r="LRJ4" s="828"/>
      <c r="LRK4" s="828"/>
      <c r="LRL4" s="828"/>
      <c r="LRM4" s="828"/>
      <c r="LRN4" s="828"/>
      <c r="LRO4" s="828"/>
      <c r="LRP4" s="828"/>
      <c r="LRQ4" s="828"/>
      <c r="LRR4" s="828"/>
      <c r="LRS4" s="828"/>
      <c r="LRT4" s="828"/>
      <c r="LRU4" s="828"/>
      <c r="LRV4" s="828"/>
      <c r="LRW4" s="828"/>
      <c r="LRX4" s="828"/>
      <c r="LRY4" s="828"/>
      <c r="LRZ4" s="828"/>
      <c r="LSA4" s="828"/>
      <c r="LSB4" s="828"/>
      <c r="LSC4" s="828"/>
      <c r="LSD4" s="828"/>
      <c r="LSE4" s="828"/>
      <c r="LSF4" s="828"/>
      <c r="LSG4" s="828"/>
      <c r="LSH4" s="828"/>
      <c r="LSI4" s="828"/>
      <c r="LSJ4" s="828"/>
      <c r="LSK4" s="828"/>
      <c r="LSL4" s="828"/>
      <c r="LSM4" s="828"/>
      <c r="LSN4" s="828"/>
      <c r="LSO4" s="828"/>
      <c r="LSP4" s="828"/>
      <c r="LSQ4" s="828"/>
      <c r="LSR4" s="828"/>
      <c r="LSS4" s="828"/>
      <c r="LST4" s="828"/>
      <c r="LSU4" s="828"/>
      <c r="LSV4" s="828"/>
      <c r="LSW4" s="828"/>
      <c r="LSX4" s="828"/>
      <c r="LSY4" s="828"/>
      <c r="LSZ4" s="828"/>
      <c r="LTA4" s="828"/>
      <c r="LTB4" s="828"/>
      <c r="LTC4" s="828"/>
      <c r="LTD4" s="828"/>
      <c r="LTE4" s="828"/>
      <c r="LTF4" s="828"/>
      <c r="LTG4" s="828"/>
      <c r="LTH4" s="828"/>
      <c r="LTI4" s="828"/>
      <c r="LTJ4" s="828"/>
      <c r="LTK4" s="828"/>
      <c r="LTL4" s="828"/>
      <c r="LTM4" s="828"/>
      <c r="LTN4" s="828"/>
      <c r="LTO4" s="828"/>
      <c r="LTP4" s="828"/>
      <c r="LTQ4" s="828"/>
      <c r="LTR4" s="828"/>
      <c r="LTS4" s="828"/>
      <c r="LTT4" s="828"/>
      <c r="LTU4" s="828"/>
      <c r="LTV4" s="828"/>
      <c r="LTW4" s="828"/>
      <c r="LTX4" s="828"/>
      <c r="LTY4" s="828"/>
      <c r="LTZ4" s="828"/>
      <c r="LUA4" s="828"/>
      <c r="LUB4" s="828"/>
      <c r="LUC4" s="828"/>
      <c r="LUD4" s="828"/>
      <c r="LUE4" s="828"/>
      <c r="LUF4" s="828"/>
      <c r="LUG4" s="828"/>
      <c r="LUH4" s="828"/>
      <c r="LUI4" s="828"/>
      <c r="LUJ4" s="828"/>
      <c r="LUK4" s="828"/>
      <c r="LUL4" s="828"/>
      <c r="LUM4" s="828"/>
      <c r="LUN4" s="828"/>
      <c r="LUO4" s="828"/>
      <c r="LUP4" s="828"/>
      <c r="LUQ4" s="828"/>
      <c r="LUR4" s="828"/>
      <c r="LUS4" s="828"/>
      <c r="LUT4" s="828"/>
      <c r="LUU4" s="828"/>
      <c r="LUV4" s="828"/>
      <c r="LUW4" s="828"/>
      <c r="LUX4" s="828"/>
      <c r="LUY4" s="828"/>
      <c r="LUZ4" s="828"/>
      <c r="LVA4" s="828"/>
      <c r="LVB4" s="828"/>
      <c r="LVC4" s="828"/>
      <c r="LVD4" s="828"/>
      <c r="LVE4" s="828"/>
      <c r="LVF4" s="828"/>
      <c r="LVG4" s="828"/>
      <c r="LVH4" s="828"/>
      <c r="LVI4" s="828"/>
      <c r="LVJ4" s="828"/>
      <c r="LVK4" s="828"/>
      <c r="LVL4" s="828"/>
      <c r="LVM4" s="828"/>
      <c r="LVN4" s="828"/>
      <c r="LVO4" s="828"/>
      <c r="LVP4" s="828"/>
      <c r="LVQ4" s="828"/>
      <c r="LVR4" s="828"/>
      <c r="LVS4" s="828"/>
      <c r="LVT4" s="828"/>
      <c r="LVU4" s="828"/>
      <c r="LVV4" s="828"/>
      <c r="LVW4" s="828"/>
      <c r="LVX4" s="828"/>
      <c r="LVY4" s="828"/>
      <c r="LVZ4" s="828"/>
      <c r="LWA4" s="828"/>
      <c r="LWB4" s="828"/>
      <c r="LWC4" s="828"/>
      <c r="LWD4" s="828"/>
      <c r="LWE4" s="828"/>
      <c r="LWF4" s="828"/>
      <c r="LWG4" s="828"/>
      <c r="LWH4" s="828"/>
      <c r="LWI4" s="828"/>
      <c r="LWJ4" s="828"/>
      <c r="LWK4" s="828"/>
      <c r="LWL4" s="828"/>
      <c r="LWM4" s="828"/>
      <c r="LWN4" s="828"/>
      <c r="LWO4" s="828"/>
      <c r="LWP4" s="828"/>
      <c r="LWQ4" s="828"/>
      <c r="LWR4" s="828"/>
      <c r="LWS4" s="828"/>
      <c r="LWT4" s="828"/>
      <c r="LWU4" s="828"/>
      <c r="LWV4" s="828"/>
      <c r="LWW4" s="828"/>
      <c r="LWX4" s="828"/>
      <c r="LWY4" s="828"/>
      <c r="LWZ4" s="828"/>
      <c r="LXA4" s="828"/>
      <c r="LXB4" s="828"/>
      <c r="LXC4" s="828"/>
      <c r="LXD4" s="828"/>
      <c r="LXE4" s="828"/>
      <c r="LXF4" s="828"/>
      <c r="LXG4" s="828"/>
      <c r="LXH4" s="828"/>
      <c r="LXI4" s="828"/>
      <c r="LXJ4" s="828"/>
      <c r="LXK4" s="828"/>
      <c r="LXL4" s="828"/>
      <c r="LXM4" s="828"/>
      <c r="LXN4" s="828"/>
      <c r="LXO4" s="828"/>
      <c r="LXP4" s="828"/>
      <c r="LXQ4" s="828"/>
      <c r="LXR4" s="828"/>
      <c r="LXS4" s="828"/>
      <c r="LXT4" s="828"/>
      <c r="LXU4" s="828"/>
      <c r="LXV4" s="828"/>
      <c r="LXW4" s="828"/>
      <c r="LXX4" s="828"/>
      <c r="LXY4" s="828"/>
      <c r="LXZ4" s="828"/>
      <c r="LYA4" s="828"/>
      <c r="LYB4" s="828"/>
      <c r="LYC4" s="828"/>
      <c r="LYD4" s="828"/>
      <c r="LYE4" s="828"/>
      <c r="LYF4" s="828"/>
      <c r="LYG4" s="828"/>
      <c r="LYH4" s="828"/>
      <c r="LYI4" s="828"/>
      <c r="LYJ4" s="828"/>
      <c r="LYK4" s="828"/>
      <c r="LYL4" s="828"/>
      <c r="LYM4" s="828"/>
      <c r="LYN4" s="828"/>
      <c r="LYO4" s="828"/>
      <c r="LYP4" s="828"/>
      <c r="LYQ4" s="828"/>
      <c r="LYR4" s="828"/>
      <c r="LYS4" s="828"/>
      <c r="LYT4" s="828"/>
      <c r="LYU4" s="828"/>
      <c r="LYV4" s="828"/>
      <c r="LYW4" s="828"/>
      <c r="LYX4" s="828"/>
      <c r="LYY4" s="828"/>
      <c r="LYZ4" s="828"/>
      <c r="LZA4" s="828"/>
      <c r="LZB4" s="828"/>
      <c r="LZC4" s="828"/>
      <c r="LZD4" s="828"/>
      <c r="LZE4" s="828"/>
      <c r="LZF4" s="828"/>
      <c r="LZG4" s="828"/>
      <c r="LZH4" s="828"/>
      <c r="LZI4" s="828"/>
      <c r="LZJ4" s="828"/>
      <c r="LZK4" s="828"/>
      <c r="LZL4" s="828"/>
      <c r="LZM4" s="828"/>
      <c r="LZN4" s="828"/>
      <c r="LZO4" s="828"/>
      <c r="LZP4" s="828"/>
      <c r="LZQ4" s="828"/>
      <c r="LZR4" s="828"/>
      <c r="LZS4" s="828"/>
      <c r="LZT4" s="828"/>
      <c r="LZU4" s="828"/>
      <c r="LZV4" s="828"/>
      <c r="LZW4" s="828"/>
      <c r="LZX4" s="828"/>
      <c r="LZY4" s="828"/>
      <c r="LZZ4" s="828"/>
      <c r="MAA4" s="828"/>
      <c r="MAB4" s="828"/>
      <c r="MAC4" s="828"/>
      <c r="MAD4" s="828"/>
      <c r="MAE4" s="828"/>
      <c r="MAF4" s="828"/>
      <c r="MAG4" s="828"/>
      <c r="MAH4" s="828"/>
      <c r="MAI4" s="828"/>
      <c r="MAJ4" s="828"/>
      <c r="MAK4" s="828"/>
      <c r="MAL4" s="828"/>
      <c r="MAM4" s="828"/>
      <c r="MAN4" s="828"/>
      <c r="MAO4" s="828"/>
      <c r="MAP4" s="828"/>
      <c r="MAQ4" s="828"/>
      <c r="MAR4" s="828"/>
      <c r="MAS4" s="828"/>
      <c r="MAT4" s="828"/>
      <c r="MAU4" s="828"/>
      <c r="MAV4" s="828"/>
      <c r="MAW4" s="828"/>
      <c r="MAX4" s="828"/>
      <c r="MAY4" s="828"/>
      <c r="MAZ4" s="828"/>
      <c r="MBA4" s="828"/>
      <c r="MBB4" s="828"/>
      <c r="MBC4" s="828"/>
      <c r="MBD4" s="828"/>
      <c r="MBE4" s="828"/>
      <c r="MBF4" s="828"/>
      <c r="MBG4" s="828"/>
      <c r="MBH4" s="828"/>
      <c r="MBI4" s="828"/>
      <c r="MBJ4" s="828"/>
      <c r="MBK4" s="828"/>
      <c r="MBL4" s="828"/>
      <c r="MBM4" s="828"/>
      <c r="MBN4" s="828"/>
      <c r="MBO4" s="828"/>
      <c r="MBP4" s="828"/>
      <c r="MBQ4" s="828"/>
      <c r="MBR4" s="828"/>
      <c r="MBS4" s="828"/>
      <c r="MBT4" s="828"/>
      <c r="MBU4" s="828"/>
      <c r="MBV4" s="828"/>
      <c r="MBW4" s="828"/>
      <c r="MBX4" s="828"/>
      <c r="MBY4" s="828"/>
      <c r="MBZ4" s="828"/>
      <c r="MCA4" s="828"/>
      <c r="MCB4" s="828"/>
      <c r="MCC4" s="828"/>
      <c r="MCD4" s="828"/>
      <c r="MCE4" s="828"/>
      <c r="MCF4" s="828"/>
      <c r="MCG4" s="828"/>
      <c r="MCH4" s="828"/>
      <c r="MCI4" s="828"/>
      <c r="MCJ4" s="828"/>
      <c r="MCK4" s="828"/>
      <c r="MCL4" s="828"/>
      <c r="MCM4" s="828"/>
      <c r="MCN4" s="828"/>
      <c r="MCO4" s="828"/>
      <c r="MCP4" s="828"/>
      <c r="MCQ4" s="828"/>
      <c r="MCR4" s="828"/>
      <c r="MCS4" s="828"/>
      <c r="MCT4" s="828"/>
      <c r="MCU4" s="828"/>
      <c r="MCV4" s="828"/>
      <c r="MCW4" s="828"/>
      <c r="MCX4" s="828"/>
      <c r="MCY4" s="828"/>
      <c r="MCZ4" s="828"/>
      <c r="MDA4" s="828"/>
      <c r="MDB4" s="828"/>
      <c r="MDC4" s="828"/>
      <c r="MDD4" s="828"/>
      <c r="MDE4" s="828"/>
      <c r="MDF4" s="828"/>
      <c r="MDG4" s="828"/>
      <c r="MDH4" s="828"/>
      <c r="MDI4" s="828"/>
      <c r="MDJ4" s="828"/>
      <c r="MDK4" s="828"/>
      <c r="MDL4" s="828"/>
      <c r="MDM4" s="828"/>
      <c r="MDN4" s="828"/>
      <c r="MDO4" s="828"/>
      <c r="MDP4" s="828"/>
      <c r="MDQ4" s="828"/>
      <c r="MDR4" s="828"/>
      <c r="MDS4" s="828"/>
      <c r="MDT4" s="828"/>
      <c r="MDU4" s="828"/>
      <c r="MDV4" s="828"/>
      <c r="MDW4" s="828"/>
      <c r="MDX4" s="828"/>
      <c r="MDY4" s="828"/>
      <c r="MDZ4" s="828"/>
      <c r="MEA4" s="828"/>
      <c r="MEB4" s="828"/>
      <c r="MEC4" s="828"/>
      <c r="MED4" s="828"/>
      <c r="MEE4" s="828"/>
      <c r="MEF4" s="828"/>
      <c r="MEG4" s="828"/>
      <c r="MEH4" s="828"/>
      <c r="MEI4" s="828"/>
      <c r="MEJ4" s="828"/>
      <c r="MEK4" s="828"/>
      <c r="MEL4" s="828"/>
      <c r="MEM4" s="828"/>
      <c r="MEN4" s="828"/>
      <c r="MEO4" s="828"/>
      <c r="MEP4" s="828"/>
      <c r="MEQ4" s="828"/>
      <c r="MER4" s="828"/>
      <c r="MES4" s="828"/>
      <c r="MET4" s="828"/>
      <c r="MEU4" s="828"/>
      <c r="MEV4" s="828"/>
      <c r="MEW4" s="828"/>
      <c r="MEX4" s="828"/>
      <c r="MEY4" s="828"/>
      <c r="MEZ4" s="828"/>
      <c r="MFA4" s="828"/>
      <c r="MFB4" s="828"/>
      <c r="MFC4" s="828"/>
      <c r="MFD4" s="828"/>
      <c r="MFE4" s="828"/>
      <c r="MFF4" s="828"/>
      <c r="MFG4" s="828"/>
      <c r="MFH4" s="828"/>
      <c r="MFI4" s="828"/>
      <c r="MFJ4" s="828"/>
      <c r="MFK4" s="828"/>
      <c r="MFL4" s="828"/>
      <c r="MFM4" s="828"/>
      <c r="MFN4" s="828"/>
      <c r="MFO4" s="828"/>
      <c r="MFP4" s="828"/>
      <c r="MFQ4" s="828"/>
      <c r="MFR4" s="828"/>
      <c r="MFS4" s="828"/>
      <c r="MFT4" s="828"/>
      <c r="MFU4" s="828"/>
      <c r="MFV4" s="828"/>
      <c r="MFW4" s="828"/>
      <c r="MFX4" s="828"/>
      <c r="MFY4" s="828"/>
      <c r="MFZ4" s="828"/>
      <c r="MGA4" s="828"/>
      <c r="MGB4" s="828"/>
      <c r="MGC4" s="828"/>
      <c r="MGD4" s="828"/>
      <c r="MGE4" s="828"/>
      <c r="MGF4" s="828"/>
      <c r="MGG4" s="828"/>
      <c r="MGH4" s="828"/>
      <c r="MGI4" s="828"/>
      <c r="MGJ4" s="828"/>
      <c r="MGK4" s="828"/>
      <c r="MGL4" s="828"/>
      <c r="MGM4" s="828"/>
      <c r="MGN4" s="828"/>
      <c r="MGO4" s="828"/>
      <c r="MGP4" s="828"/>
      <c r="MGQ4" s="828"/>
      <c r="MGR4" s="828"/>
      <c r="MGS4" s="828"/>
      <c r="MGT4" s="828"/>
      <c r="MGU4" s="828"/>
      <c r="MGV4" s="828"/>
      <c r="MGW4" s="828"/>
      <c r="MGX4" s="828"/>
      <c r="MGY4" s="828"/>
      <c r="MGZ4" s="828"/>
      <c r="MHA4" s="828"/>
      <c r="MHB4" s="828"/>
      <c r="MHC4" s="828"/>
      <c r="MHD4" s="828"/>
      <c r="MHE4" s="828"/>
      <c r="MHF4" s="828"/>
      <c r="MHG4" s="828"/>
      <c r="MHH4" s="828"/>
      <c r="MHI4" s="828"/>
      <c r="MHJ4" s="828"/>
      <c r="MHK4" s="828"/>
      <c r="MHL4" s="828"/>
      <c r="MHM4" s="828"/>
      <c r="MHN4" s="828"/>
      <c r="MHO4" s="828"/>
      <c r="MHP4" s="828"/>
      <c r="MHQ4" s="828"/>
      <c r="MHR4" s="828"/>
      <c r="MHS4" s="828"/>
      <c r="MHT4" s="828"/>
      <c r="MHU4" s="828"/>
      <c r="MHV4" s="828"/>
      <c r="MHW4" s="828"/>
      <c r="MHX4" s="828"/>
      <c r="MHY4" s="828"/>
      <c r="MHZ4" s="828"/>
      <c r="MIA4" s="828"/>
      <c r="MIB4" s="828"/>
      <c r="MIC4" s="828"/>
      <c r="MID4" s="828"/>
      <c r="MIE4" s="828"/>
      <c r="MIF4" s="828"/>
      <c r="MIG4" s="828"/>
      <c r="MIH4" s="828"/>
      <c r="MII4" s="828"/>
      <c r="MIJ4" s="828"/>
      <c r="MIK4" s="828"/>
      <c r="MIL4" s="828"/>
      <c r="MIM4" s="828"/>
      <c r="MIN4" s="828"/>
      <c r="MIO4" s="828"/>
      <c r="MIP4" s="828"/>
      <c r="MIQ4" s="828"/>
      <c r="MIR4" s="828"/>
      <c r="MIS4" s="828"/>
      <c r="MIT4" s="828"/>
      <c r="MIU4" s="828"/>
      <c r="MIV4" s="828"/>
      <c r="MIW4" s="828"/>
      <c r="MIX4" s="828"/>
      <c r="MIY4" s="828"/>
      <c r="MIZ4" s="828"/>
      <c r="MJA4" s="828"/>
      <c r="MJB4" s="828"/>
      <c r="MJC4" s="828"/>
      <c r="MJD4" s="828"/>
      <c r="MJE4" s="828"/>
      <c r="MJF4" s="828"/>
      <c r="MJG4" s="828"/>
      <c r="MJH4" s="828"/>
      <c r="MJI4" s="828"/>
      <c r="MJJ4" s="828"/>
      <c r="MJK4" s="828"/>
      <c r="MJL4" s="828"/>
      <c r="MJM4" s="828"/>
      <c r="MJN4" s="828"/>
      <c r="MJO4" s="828"/>
      <c r="MJP4" s="828"/>
      <c r="MJQ4" s="828"/>
      <c r="MJR4" s="828"/>
      <c r="MJS4" s="828"/>
      <c r="MJT4" s="828"/>
      <c r="MJU4" s="828"/>
      <c r="MJV4" s="828"/>
      <c r="MJW4" s="828"/>
      <c r="MJX4" s="828"/>
      <c r="MJY4" s="828"/>
      <c r="MJZ4" s="828"/>
      <c r="MKA4" s="828"/>
      <c r="MKB4" s="828"/>
      <c r="MKC4" s="828"/>
      <c r="MKD4" s="828"/>
      <c r="MKE4" s="828"/>
      <c r="MKF4" s="828"/>
      <c r="MKG4" s="828"/>
      <c r="MKH4" s="828"/>
      <c r="MKI4" s="828"/>
      <c r="MKJ4" s="828"/>
      <c r="MKK4" s="828"/>
      <c r="MKL4" s="828"/>
      <c r="MKM4" s="828"/>
      <c r="MKN4" s="828"/>
      <c r="MKO4" s="828"/>
      <c r="MKP4" s="828"/>
      <c r="MKQ4" s="828"/>
      <c r="MKR4" s="828"/>
      <c r="MKS4" s="828"/>
      <c r="MKT4" s="828"/>
      <c r="MKU4" s="828"/>
      <c r="MKV4" s="828"/>
      <c r="MKW4" s="828"/>
      <c r="MKX4" s="828"/>
      <c r="MKY4" s="828"/>
      <c r="MKZ4" s="828"/>
      <c r="MLA4" s="828"/>
      <c r="MLB4" s="828"/>
      <c r="MLC4" s="828"/>
      <c r="MLD4" s="828"/>
      <c r="MLE4" s="828"/>
      <c r="MLF4" s="828"/>
      <c r="MLG4" s="828"/>
      <c r="MLH4" s="828"/>
      <c r="MLI4" s="828"/>
      <c r="MLJ4" s="828"/>
      <c r="MLK4" s="828"/>
      <c r="MLL4" s="828"/>
      <c r="MLM4" s="828"/>
      <c r="MLN4" s="828"/>
      <c r="MLO4" s="828"/>
      <c r="MLP4" s="828"/>
      <c r="MLQ4" s="828"/>
      <c r="MLR4" s="828"/>
      <c r="MLS4" s="828"/>
      <c r="MLT4" s="828"/>
      <c r="MLU4" s="828"/>
      <c r="MLV4" s="828"/>
      <c r="MLW4" s="828"/>
      <c r="MLX4" s="828"/>
      <c r="MLY4" s="828"/>
      <c r="MLZ4" s="828"/>
      <c r="MMA4" s="828"/>
      <c r="MMB4" s="828"/>
      <c r="MMC4" s="828"/>
      <c r="MMD4" s="828"/>
      <c r="MME4" s="828"/>
      <c r="MMF4" s="828"/>
      <c r="MMG4" s="828"/>
      <c r="MMH4" s="828"/>
      <c r="MMI4" s="828"/>
      <c r="MMJ4" s="828"/>
      <c r="MMK4" s="828"/>
      <c r="MML4" s="828"/>
      <c r="MMM4" s="828"/>
      <c r="MMN4" s="828"/>
      <c r="MMO4" s="828"/>
      <c r="MMP4" s="828"/>
      <c r="MMQ4" s="828"/>
      <c r="MMR4" s="828"/>
      <c r="MMS4" s="828"/>
      <c r="MMT4" s="828"/>
      <c r="MMU4" s="828"/>
      <c r="MMV4" s="828"/>
      <c r="MMW4" s="828"/>
      <c r="MMX4" s="828"/>
      <c r="MMY4" s="828"/>
      <c r="MMZ4" s="828"/>
      <c r="MNA4" s="828"/>
      <c r="MNB4" s="828"/>
      <c r="MNC4" s="828"/>
      <c r="MND4" s="828"/>
      <c r="MNE4" s="828"/>
      <c r="MNF4" s="828"/>
      <c r="MNG4" s="828"/>
      <c r="MNH4" s="828"/>
      <c r="MNI4" s="828"/>
      <c r="MNJ4" s="828"/>
      <c r="MNK4" s="828"/>
      <c r="MNL4" s="828"/>
      <c r="MNM4" s="828"/>
      <c r="MNN4" s="828"/>
      <c r="MNO4" s="828"/>
      <c r="MNP4" s="828"/>
      <c r="MNQ4" s="828"/>
      <c r="MNR4" s="828"/>
      <c r="MNS4" s="828"/>
      <c r="MNT4" s="828"/>
      <c r="MNU4" s="828"/>
      <c r="MNV4" s="828"/>
      <c r="MNW4" s="828"/>
      <c r="MNX4" s="828"/>
      <c r="MNY4" s="828"/>
      <c r="MNZ4" s="828"/>
      <c r="MOA4" s="828"/>
      <c r="MOB4" s="828"/>
      <c r="MOC4" s="828"/>
      <c r="MOD4" s="828"/>
      <c r="MOE4" s="828"/>
      <c r="MOF4" s="828"/>
      <c r="MOG4" s="828"/>
      <c r="MOH4" s="828"/>
      <c r="MOI4" s="828"/>
      <c r="MOJ4" s="828"/>
      <c r="MOK4" s="828"/>
      <c r="MOL4" s="828"/>
      <c r="MOM4" s="828"/>
      <c r="MON4" s="828"/>
      <c r="MOO4" s="828"/>
      <c r="MOP4" s="828"/>
      <c r="MOQ4" s="828"/>
      <c r="MOR4" s="828"/>
      <c r="MOS4" s="828"/>
      <c r="MOT4" s="828"/>
      <c r="MOU4" s="828"/>
      <c r="MOV4" s="828"/>
      <c r="MOW4" s="828"/>
      <c r="MOX4" s="828"/>
      <c r="MOY4" s="828"/>
      <c r="MOZ4" s="828"/>
      <c r="MPA4" s="828"/>
      <c r="MPB4" s="828"/>
      <c r="MPC4" s="828"/>
      <c r="MPD4" s="828"/>
      <c r="MPE4" s="828"/>
      <c r="MPF4" s="828"/>
      <c r="MPG4" s="828"/>
      <c r="MPH4" s="828"/>
      <c r="MPI4" s="828"/>
      <c r="MPJ4" s="828"/>
      <c r="MPK4" s="828"/>
      <c r="MPL4" s="828"/>
      <c r="MPM4" s="828"/>
      <c r="MPN4" s="828"/>
      <c r="MPO4" s="828"/>
      <c r="MPP4" s="828"/>
      <c r="MPQ4" s="828"/>
      <c r="MPR4" s="828"/>
      <c r="MPS4" s="828"/>
      <c r="MPT4" s="828"/>
      <c r="MPU4" s="828"/>
      <c r="MPV4" s="828"/>
      <c r="MPW4" s="828"/>
      <c r="MPX4" s="828"/>
      <c r="MPY4" s="828"/>
      <c r="MPZ4" s="828"/>
      <c r="MQA4" s="828"/>
      <c r="MQB4" s="828"/>
      <c r="MQC4" s="828"/>
      <c r="MQD4" s="828"/>
      <c r="MQE4" s="828"/>
      <c r="MQF4" s="828"/>
      <c r="MQG4" s="828"/>
      <c r="MQH4" s="828"/>
      <c r="MQI4" s="828"/>
      <c r="MQJ4" s="828"/>
      <c r="MQK4" s="828"/>
      <c r="MQL4" s="828"/>
      <c r="MQM4" s="828"/>
      <c r="MQN4" s="828"/>
      <c r="MQO4" s="828"/>
      <c r="MQP4" s="828"/>
      <c r="MQQ4" s="828"/>
      <c r="MQR4" s="828"/>
      <c r="MQS4" s="828"/>
      <c r="MQT4" s="828"/>
      <c r="MQU4" s="828"/>
      <c r="MQV4" s="828"/>
      <c r="MQW4" s="828"/>
      <c r="MQX4" s="828"/>
      <c r="MQY4" s="828"/>
      <c r="MQZ4" s="828"/>
      <c r="MRA4" s="828"/>
      <c r="MRB4" s="828"/>
      <c r="MRC4" s="828"/>
      <c r="MRD4" s="828"/>
      <c r="MRE4" s="828"/>
      <c r="MRF4" s="828"/>
      <c r="MRG4" s="828"/>
      <c r="MRH4" s="828"/>
      <c r="MRI4" s="828"/>
      <c r="MRJ4" s="828"/>
      <c r="MRK4" s="828"/>
      <c r="MRL4" s="828"/>
      <c r="MRM4" s="828"/>
      <c r="MRN4" s="828"/>
      <c r="MRO4" s="828"/>
      <c r="MRP4" s="828"/>
      <c r="MRQ4" s="828"/>
      <c r="MRR4" s="828"/>
      <c r="MRS4" s="828"/>
      <c r="MRT4" s="828"/>
      <c r="MRU4" s="828"/>
      <c r="MRV4" s="828"/>
      <c r="MRW4" s="828"/>
      <c r="MRX4" s="828"/>
      <c r="MRY4" s="828"/>
      <c r="MRZ4" s="828"/>
      <c r="MSA4" s="828"/>
      <c r="MSB4" s="828"/>
      <c r="MSC4" s="828"/>
      <c r="MSD4" s="828"/>
      <c r="MSE4" s="828"/>
      <c r="MSF4" s="828"/>
      <c r="MSG4" s="828"/>
      <c r="MSH4" s="828"/>
      <c r="MSI4" s="828"/>
      <c r="MSJ4" s="828"/>
      <c r="MSK4" s="828"/>
      <c r="MSL4" s="828"/>
      <c r="MSM4" s="828"/>
      <c r="MSN4" s="828"/>
      <c r="MSO4" s="828"/>
      <c r="MSP4" s="828"/>
      <c r="MSQ4" s="828"/>
      <c r="MSR4" s="828"/>
      <c r="MSS4" s="828"/>
      <c r="MST4" s="828"/>
      <c r="MSU4" s="828"/>
      <c r="MSV4" s="828"/>
      <c r="MSW4" s="828"/>
      <c r="MSX4" s="828"/>
      <c r="MSY4" s="828"/>
      <c r="MSZ4" s="828"/>
      <c r="MTA4" s="828"/>
      <c r="MTB4" s="828"/>
      <c r="MTC4" s="828"/>
      <c r="MTD4" s="828"/>
      <c r="MTE4" s="828"/>
      <c r="MTF4" s="828"/>
      <c r="MTG4" s="828"/>
      <c r="MTH4" s="828"/>
      <c r="MTI4" s="828"/>
      <c r="MTJ4" s="828"/>
      <c r="MTK4" s="828"/>
      <c r="MTL4" s="828"/>
      <c r="MTM4" s="828"/>
      <c r="MTN4" s="828"/>
      <c r="MTO4" s="828"/>
      <c r="MTP4" s="828"/>
      <c r="MTQ4" s="828"/>
      <c r="MTR4" s="828"/>
      <c r="MTS4" s="828"/>
      <c r="MTT4" s="828"/>
      <c r="MTU4" s="828"/>
      <c r="MTV4" s="828"/>
      <c r="MTW4" s="828"/>
      <c r="MTX4" s="828"/>
      <c r="MTY4" s="828"/>
      <c r="MTZ4" s="828"/>
      <c r="MUA4" s="828"/>
      <c r="MUB4" s="828"/>
      <c r="MUC4" s="828"/>
      <c r="MUD4" s="828"/>
      <c r="MUE4" s="828"/>
      <c r="MUF4" s="828"/>
      <c r="MUG4" s="828"/>
      <c r="MUH4" s="828"/>
      <c r="MUI4" s="828"/>
      <c r="MUJ4" s="828"/>
      <c r="MUK4" s="828"/>
      <c r="MUL4" s="828"/>
      <c r="MUM4" s="828"/>
      <c r="MUN4" s="828"/>
      <c r="MUO4" s="828"/>
      <c r="MUP4" s="828"/>
      <c r="MUQ4" s="828"/>
      <c r="MUR4" s="828"/>
      <c r="MUS4" s="828"/>
      <c r="MUT4" s="828"/>
      <c r="MUU4" s="828"/>
      <c r="MUV4" s="828"/>
      <c r="MUW4" s="828"/>
      <c r="MUX4" s="828"/>
      <c r="MUY4" s="828"/>
      <c r="MUZ4" s="828"/>
      <c r="MVA4" s="828"/>
      <c r="MVB4" s="828"/>
      <c r="MVC4" s="828"/>
      <c r="MVD4" s="828"/>
      <c r="MVE4" s="828"/>
      <c r="MVF4" s="828"/>
      <c r="MVG4" s="828"/>
      <c r="MVH4" s="828"/>
      <c r="MVI4" s="828"/>
      <c r="MVJ4" s="828"/>
      <c r="MVK4" s="828"/>
      <c r="MVL4" s="828"/>
      <c r="MVM4" s="828"/>
      <c r="MVN4" s="828"/>
      <c r="MVO4" s="828"/>
      <c r="MVP4" s="828"/>
      <c r="MVQ4" s="828"/>
      <c r="MVR4" s="828"/>
      <c r="MVS4" s="828"/>
      <c r="MVT4" s="828"/>
      <c r="MVU4" s="828"/>
      <c r="MVV4" s="828"/>
      <c r="MVW4" s="828"/>
      <c r="MVX4" s="828"/>
      <c r="MVY4" s="828"/>
      <c r="MVZ4" s="828"/>
      <c r="MWA4" s="828"/>
      <c r="MWB4" s="828"/>
      <c r="MWC4" s="828"/>
      <c r="MWD4" s="828"/>
      <c r="MWE4" s="828"/>
      <c r="MWF4" s="828"/>
      <c r="MWG4" s="828"/>
      <c r="MWH4" s="828"/>
      <c r="MWI4" s="828"/>
      <c r="MWJ4" s="828"/>
      <c r="MWK4" s="828"/>
      <c r="MWL4" s="828"/>
      <c r="MWM4" s="828"/>
      <c r="MWN4" s="828"/>
      <c r="MWO4" s="828"/>
      <c r="MWP4" s="828"/>
      <c r="MWQ4" s="828"/>
      <c r="MWR4" s="828"/>
      <c r="MWS4" s="828"/>
      <c r="MWT4" s="828"/>
      <c r="MWU4" s="828"/>
      <c r="MWV4" s="828"/>
      <c r="MWW4" s="828"/>
      <c r="MWX4" s="828"/>
      <c r="MWY4" s="828"/>
      <c r="MWZ4" s="828"/>
      <c r="MXA4" s="828"/>
      <c r="MXB4" s="828"/>
      <c r="MXC4" s="828"/>
      <c r="MXD4" s="828"/>
      <c r="MXE4" s="828"/>
      <c r="MXF4" s="828"/>
      <c r="MXG4" s="828"/>
      <c r="MXH4" s="828"/>
      <c r="MXI4" s="828"/>
      <c r="MXJ4" s="828"/>
      <c r="MXK4" s="828"/>
      <c r="MXL4" s="828"/>
      <c r="MXM4" s="828"/>
      <c r="MXN4" s="828"/>
      <c r="MXO4" s="828"/>
      <c r="MXP4" s="828"/>
      <c r="MXQ4" s="828"/>
      <c r="MXR4" s="828"/>
      <c r="MXS4" s="828"/>
      <c r="MXT4" s="828"/>
      <c r="MXU4" s="828"/>
      <c r="MXV4" s="828"/>
      <c r="MXW4" s="828"/>
      <c r="MXX4" s="828"/>
      <c r="MXY4" s="828"/>
      <c r="MXZ4" s="828"/>
      <c r="MYA4" s="828"/>
      <c r="MYB4" s="828"/>
      <c r="MYC4" s="828"/>
      <c r="MYD4" s="828"/>
      <c r="MYE4" s="828"/>
      <c r="MYF4" s="828"/>
      <c r="MYG4" s="828"/>
      <c r="MYH4" s="828"/>
      <c r="MYI4" s="828"/>
      <c r="MYJ4" s="828"/>
      <c r="MYK4" s="828"/>
      <c r="MYL4" s="828"/>
      <c r="MYM4" s="828"/>
      <c r="MYN4" s="828"/>
      <c r="MYO4" s="828"/>
      <c r="MYP4" s="828"/>
      <c r="MYQ4" s="828"/>
      <c r="MYR4" s="828"/>
      <c r="MYS4" s="828"/>
      <c r="MYT4" s="828"/>
      <c r="MYU4" s="828"/>
      <c r="MYV4" s="828"/>
      <c r="MYW4" s="828"/>
      <c r="MYX4" s="828"/>
      <c r="MYY4" s="828"/>
      <c r="MYZ4" s="828"/>
      <c r="MZA4" s="828"/>
      <c r="MZB4" s="828"/>
      <c r="MZC4" s="828"/>
      <c r="MZD4" s="828"/>
      <c r="MZE4" s="828"/>
      <c r="MZF4" s="828"/>
      <c r="MZG4" s="828"/>
      <c r="MZH4" s="828"/>
      <c r="MZI4" s="828"/>
      <c r="MZJ4" s="828"/>
      <c r="MZK4" s="828"/>
      <c r="MZL4" s="828"/>
      <c r="MZM4" s="828"/>
      <c r="MZN4" s="828"/>
      <c r="MZO4" s="828"/>
      <c r="MZP4" s="828"/>
      <c r="MZQ4" s="828"/>
      <c r="MZR4" s="828"/>
      <c r="MZS4" s="828"/>
      <c r="MZT4" s="828"/>
      <c r="MZU4" s="828"/>
      <c r="MZV4" s="828"/>
      <c r="MZW4" s="828"/>
      <c r="MZX4" s="828"/>
      <c r="MZY4" s="828"/>
      <c r="MZZ4" s="828"/>
      <c r="NAA4" s="828"/>
      <c r="NAB4" s="828"/>
      <c r="NAC4" s="828"/>
      <c r="NAD4" s="828"/>
      <c r="NAE4" s="828"/>
      <c r="NAF4" s="828"/>
      <c r="NAG4" s="828"/>
      <c r="NAH4" s="828"/>
      <c r="NAI4" s="828"/>
      <c r="NAJ4" s="828"/>
      <c r="NAK4" s="828"/>
      <c r="NAL4" s="828"/>
      <c r="NAM4" s="828"/>
      <c r="NAN4" s="828"/>
      <c r="NAO4" s="828"/>
      <c r="NAP4" s="828"/>
      <c r="NAQ4" s="828"/>
      <c r="NAR4" s="828"/>
      <c r="NAS4" s="828"/>
      <c r="NAT4" s="828"/>
      <c r="NAU4" s="828"/>
      <c r="NAV4" s="828"/>
      <c r="NAW4" s="828"/>
      <c r="NAX4" s="828"/>
      <c r="NAY4" s="828"/>
      <c r="NAZ4" s="828"/>
      <c r="NBA4" s="828"/>
      <c r="NBB4" s="828"/>
      <c r="NBC4" s="828"/>
      <c r="NBD4" s="828"/>
      <c r="NBE4" s="828"/>
      <c r="NBF4" s="828"/>
      <c r="NBG4" s="828"/>
      <c r="NBH4" s="828"/>
      <c r="NBI4" s="828"/>
      <c r="NBJ4" s="828"/>
      <c r="NBK4" s="828"/>
      <c r="NBL4" s="828"/>
      <c r="NBM4" s="828"/>
      <c r="NBN4" s="828"/>
      <c r="NBO4" s="828"/>
      <c r="NBP4" s="828"/>
      <c r="NBQ4" s="828"/>
      <c r="NBR4" s="828"/>
      <c r="NBS4" s="828"/>
      <c r="NBT4" s="828"/>
      <c r="NBU4" s="828"/>
      <c r="NBV4" s="828"/>
      <c r="NBW4" s="828"/>
      <c r="NBX4" s="828"/>
      <c r="NBY4" s="828"/>
      <c r="NBZ4" s="828"/>
      <c r="NCA4" s="828"/>
      <c r="NCB4" s="828"/>
      <c r="NCC4" s="828"/>
      <c r="NCD4" s="828"/>
      <c r="NCE4" s="828"/>
      <c r="NCF4" s="828"/>
      <c r="NCG4" s="828"/>
      <c r="NCH4" s="828"/>
      <c r="NCI4" s="828"/>
      <c r="NCJ4" s="828"/>
      <c r="NCK4" s="828"/>
      <c r="NCL4" s="828"/>
      <c r="NCM4" s="828"/>
      <c r="NCN4" s="828"/>
      <c r="NCO4" s="828"/>
      <c r="NCP4" s="828"/>
      <c r="NCQ4" s="828"/>
      <c r="NCR4" s="828"/>
      <c r="NCS4" s="828"/>
      <c r="NCT4" s="828"/>
      <c r="NCU4" s="828"/>
      <c r="NCV4" s="828"/>
      <c r="NCW4" s="828"/>
      <c r="NCX4" s="828"/>
      <c r="NCY4" s="828"/>
      <c r="NCZ4" s="828"/>
      <c r="NDA4" s="828"/>
      <c r="NDB4" s="828"/>
      <c r="NDC4" s="828"/>
      <c r="NDD4" s="828"/>
      <c r="NDE4" s="828"/>
      <c r="NDF4" s="828"/>
      <c r="NDG4" s="828"/>
      <c r="NDH4" s="828"/>
      <c r="NDI4" s="828"/>
      <c r="NDJ4" s="828"/>
      <c r="NDK4" s="828"/>
      <c r="NDL4" s="828"/>
      <c r="NDM4" s="828"/>
      <c r="NDN4" s="828"/>
      <c r="NDO4" s="828"/>
      <c r="NDP4" s="828"/>
      <c r="NDQ4" s="828"/>
      <c r="NDR4" s="828"/>
      <c r="NDS4" s="828"/>
      <c r="NDT4" s="828"/>
      <c r="NDU4" s="828"/>
      <c r="NDV4" s="828"/>
      <c r="NDW4" s="828"/>
      <c r="NDX4" s="828"/>
      <c r="NDY4" s="828"/>
      <c r="NDZ4" s="828"/>
      <c r="NEA4" s="828"/>
      <c r="NEB4" s="828"/>
      <c r="NEC4" s="828"/>
      <c r="NED4" s="828"/>
      <c r="NEE4" s="828"/>
      <c r="NEF4" s="828"/>
      <c r="NEG4" s="828"/>
      <c r="NEH4" s="828"/>
      <c r="NEI4" s="828"/>
      <c r="NEJ4" s="828"/>
      <c r="NEK4" s="828"/>
      <c r="NEL4" s="828"/>
      <c r="NEM4" s="828"/>
      <c r="NEN4" s="828"/>
      <c r="NEO4" s="828"/>
      <c r="NEP4" s="828"/>
      <c r="NEQ4" s="828"/>
      <c r="NER4" s="828"/>
      <c r="NES4" s="828"/>
      <c r="NET4" s="828"/>
      <c r="NEU4" s="828"/>
      <c r="NEV4" s="828"/>
      <c r="NEW4" s="828"/>
      <c r="NEX4" s="828"/>
      <c r="NEY4" s="828"/>
      <c r="NEZ4" s="828"/>
      <c r="NFA4" s="828"/>
      <c r="NFB4" s="828"/>
      <c r="NFC4" s="828"/>
      <c r="NFD4" s="828"/>
      <c r="NFE4" s="828"/>
      <c r="NFF4" s="828"/>
      <c r="NFG4" s="828"/>
      <c r="NFH4" s="828"/>
      <c r="NFI4" s="828"/>
      <c r="NFJ4" s="828"/>
      <c r="NFK4" s="828"/>
      <c r="NFL4" s="828"/>
      <c r="NFM4" s="828"/>
      <c r="NFN4" s="828"/>
      <c r="NFO4" s="828"/>
      <c r="NFP4" s="828"/>
      <c r="NFQ4" s="828"/>
      <c r="NFR4" s="828"/>
      <c r="NFS4" s="828"/>
      <c r="NFT4" s="828"/>
      <c r="NFU4" s="828"/>
      <c r="NFV4" s="828"/>
      <c r="NFW4" s="828"/>
      <c r="NFX4" s="828"/>
      <c r="NFY4" s="828"/>
      <c r="NFZ4" s="828"/>
      <c r="NGA4" s="828"/>
      <c r="NGB4" s="828"/>
      <c r="NGC4" s="828"/>
      <c r="NGD4" s="828"/>
      <c r="NGE4" s="828"/>
      <c r="NGF4" s="828"/>
      <c r="NGG4" s="828"/>
      <c r="NGH4" s="828"/>
      <c r="NGI4" s="828"/>
      <c r="NGJ4" s="828"/>
      <c r="NGK4" s="828"/>
      <c r="NGL4" s="828"/>
      <c r="NGM4" s="828"/>
      <c r="NGN4" s="828"/>
      <c r="NGO4" s="828"/>
      <c r="NGP4" s="828"/>
      <c r="NGQ4" s="828"/>
      <c r="NGR4" s="828"/>
      <c r="NGS4" s="828"/>
      <c r="NGT4" s="828"/>
      <c r="NGU4" s="828"/>
      <c r="NGV4" s="828"/>
      <c r="NGW4" s="828"/>
      <c r="NGX4" s="828"/>
      <c r="NGY4" s="828"/>
      <c r="NGZ4" s="828"/>
      <c r="NHA4" s="828"/>
      <c r="NHB4" s="828"/>
      <c r="NHC4" s="828"/>
      <c r="NHD4" s="828"/>
      <c r="NHE4" s="828"/>
      <c r="NHF4" s="828"/>
      <c r="NHG4" s="828"/>
      <c r="NHH4" s="828"/>
      <c r="NHI4" s="828"/>
      <c r="NHJ4" s="828"/>
      <c r="NHK4" s="828"/>
      <c r="NHL4" s="828"/>
      <c r="NHM4" s="828"/>
      <c r="NHN4" s="828"/>
      <c r="NHO4" s="828"/>
      <c r="NHP4" s="828"/>
      <c r="NHQ4" s="828"/>
      <c r="NHR4" s="828"/>
      <c r="NHS4" s="828"/>
      <c r="NHT4" s="828"/>
      <c r="NHU4" s="828"/>
      <c r="NHV4" s="828"/>
      <c r="NHW4" s="828"/>
      <c r="NHX4" s="828"/>
      <c r="NHY4" s="828"/>
      <c r="NHZ4" s="828"/>
      <c r="NIA4" s="828"/>
      <c r="NIB4" s="828"/>
      <c r="NIC4" s="828"/>
      <c r="NID4" s="828"/>
      <c r="NIE4" s="828"/>
      <c r="NIF4" s="828"/>
      <c r="NIG4" s="828"/>
      <c r="NIH4" s="828"/>
      <c r="NII4" s="828"/>
      <c r="NIJ4" s="828"/>
      <c r="NIK4" s="828"/>
      <c r="NIL4" s="828"/>
      <c r="NIM4" s="828"/>
      <c r="NIN4" s="828"/>
      <c r="NIO4" s="828"/>
      <c r="NIP4" s="828"/>
      <c r="NIQ4" s="828"/>
      <c r="NIR4" s="828"/>
      <c r="NIS4" s="828"/>
      <c r="NIT4" s="828"/>
      <c r="NIU4" s="828"/>
      <c r="NIV4" s="828"/>
      <c r="NIW4" s="828"/>
      <c r="NIX4" s="828"/>
      <c r="NIY4" s="828"/>
      <c r="NIZ4" s="828"/>
      <c r="NJA4" s="828"/>
      <c r="NJB4" s="828"/>
      <c r="NJC4" s="828"/>
      <c r="NJD4" s="828"/>
      <c r="NJE4" s="828"/>
      <c r="NJF4" s="828"/>
      <c r="NJG4" s="828"/>
      <c r="NJH4" s="828"/>
      <c r="NJI4" s="828"/>
      <c r="NJJ4" s="828"/>
      <c r="NJK4" s="828"/>
      <c r="NJL4" s="828"/>
      <c r="NJM4" s="828"/>
      <c r="NJN4" s="828"/>
      <c r="NJO4" s="828"/>
      <c r="NJP4" s="828"/>
      <c r="NJQ4" s="828"/>
      <c r="NJR4" s="828"/>
      <c r="NJS4" s="828"/>
      <c r="NJT4" s="828"/>
      <c r="NJU4" s="828"/>
      <c r="NJV4" s="828"/>
      <c r="NJW4" s="828"/>
      <c r="NJX4" s="828"/>
      <c r="NJY4" s="828"/>
      <c r="NJZ4" s="828"/>
      <c r="NKA4" s="828"/>
      <c r="NKB4" s="828"/>
      <c r="NKC4" s="828"/>
      <c r="NKD4" s="828"/>
      <c r="NKE4" s="828"/>
      <c r="NKF4" s="828"/>
      <c r="NKG4" s="828"/>
      <c r="NKH4" s="828"/>
      <c r="NKI4" s="828"/>
      <c r="NKJ4" s="828"/>
      <c r="NKK4" s="828"/>
      <c r="NKL4" s="828"/>
      <c r="NKM4" s="828"/>
      <c r="NKN4" s="828"/>
      <c r="NKO4" s="828"/>
      <c r="NKP4" s="828"/>
      <c r="NKQ4" s="828"/>
      <c r="NKR4" s="828"/>
      <c r="NKS4" s="828"/>
      <c r="NKT4" s="828"/>
      <c r="NKU4" s="828"/>
      <c r="NKV4" s="828"/>
      <c r="NKW4" s="828"/>
      <c r="NKX4" s="828"/>
      <c r="NKY4" s="828"/>
      <c r="NKZ4" s="828"/>
      <c r="NLA4" s="828"/>
      <c r="NLB4" s="828"/>
      <c r="NLC4" s="828"/>
      <c r="NLD4" s="828"/>
      <c r="NLE4" s="828"/>
      <c r="NLF4" s="828"/>
      <c r="NLG4" s="828"/>
      <c r="NLH4" s="828"/>
      <c r="NLI4" s="828"/>
      <c r="NLJ4" s="828"/>
      <c r="NLK4" s="828"/>
      <c r="NLL4" s="828"/>
      <c r="NLM4" s="828"/>
      <c r="NLN4" s="828"/>
      <c r="NLO4" s="828"/>
      <c r="NLP4" s="828"/>
      <c r="NLQ4" s="828"/>
      <c r="NLR4" s="828"/>
      <c r="NLS4" s="828"/>
      <c r="NLT4" s="828"/>
      <c r="NLU4" s="828"/>
      <c r="NLV4" s="828"/>
      <c r="NLW4" s="828"/>
      <c r="NLX4" s="828"/>
      <c r="NLY4" s="828"/>
      <c r="NLZ4" s="828"/>
      <c r="NMA4" s="828"/>
      <c r="NMB4" s="828"/>
      <c r="NMC4" s="828"/>
      <c r="NMD4" s="828"/>
      <c r="NME4" s="828"/>
      <c r="NMF4" s="828"/>
      <c r="NMG4" s="828"/>
      <c r="NMH4" s="828"/>
      <c r="NMI4" s="828"/>
      <c r="NMJ4" s="828"/>
      <c r="NMK4" s="828"/>
      <c r="NML4" s="828"/>
      <c r="NMM4" s="828"/>
      <c r="NMN4" s="828"/>
      <c r="NMO4" s="828"/>
      <c r="NMP4" s="828"/>
      <c r="NMQ4" s="828"/>
      <c r="NMR4" s="828"/>
      <c r="NMS4" s="828"/>
      <c r="NMT4" s="828"/>
      <c r="NMU4" s="828"/>
      <c r="NMV4" s="828"/>
      <c r="NMW4" s="828"/>
      <c r="NMX4" s="828"/>
      <c r="NMY4" s="828"/>
      <c r="NMZ4" s="828"/>
      <c r="NNA4" s="828"/>
      <c r="NNB4" s="828"/>
      <c r="NNC4" s="828"/>
      <c r="NND4" s="828"/>
      <c r="NNE4" s="828"/>
      <c r="NNF4" s="828"/>
      <c r="NNG4" s="828"/>
      <c r="NNH4" s="828"/>
      <c r="NNI4" s="828"/>
      <c r="NNJ4" s="828"/>
      <c r="NNK4" s="828"/>
      <c r="NNL4" s="828"/>
      <c r="NNM4" s="828"/>
      <c r="NNN4" s="828"/>
      <c r="NNO4" s="828"/>
      <c r="NNP4" s="828"/>
      <c r="NNQ4" s="828"/>
      <c r="NNR4" s="828"/>
      <c r="NNS4" s="828"/>
      <c r="NNT4" s="828"/>
      <c r="NNU4" s="828"/>
      <c r="NNV4" s="828"/>
      <c r="NNW4" s="828"/>
      <c r="NNX4" s="828"/>
      <c r="NNY4" s="828"/>
      <c r="NNZ4" s="828"/>
      <c r="NOA4" s="828"/>
      <c r="NOB4" s="828"/>
      <c r="NOC4" s="828"/>
      <c r="NOD4" s="828"/>
      <c r="NOE4" s="828"/>
      <c r="NOF4" s="828"/>
      <c r="NOG4" s="828"/>
      <c r="NOH4" s="828"/>
      <c r="NOI4" s="828"/>
      <c r="NOJ4" s="828"/>
      <c r="NOK4" s="828"/>
      <c r="NOL4" s="828"/>
      <c r="NOM4" s="828"/>
      <c r="NON4" s="828"/>
      <c r="NOO4" s="828"/>
      <c r="NOP4" s="828"/>
      <c r="NOQ4" s="828"/>
      <c r="NOR4" s="828"/>
      <c r="NOS4" s="828"/>
      <c r="NOT4" s="828"/>
      <c r="NOU4" s="828"/>
      <c r="NOV4" s="828"/>
      <c r="NOW4" s="828"/>
      <c r="NOX4" s="828"/>
      <c r="NOY4" s="828"/>
      <c r="NOZ4" s="828"/>
      <c r="NPA4" s="828"/>
      <c r="NPB4" s="828"/>
      <c r="NPC4" s="828"/>
      <c r="NPD4" s="828"/>
      <c r="NPE4" s="828"/>
      <c r="NPF4" s="828"/>
      <c r="NPG4" s="828"/>
      <c r="NPH4" s="828"/>
      <c r="NPI4" s="828"/>
      <c r="NPJ4" s="828"/>
      <c r="NPK4" s="828"/>
      <c r="NPL4" s="828"/>
      <c r="NPM4" s="828"/>
      <c r="NPN4" s="828"/>
      <c r="NPO4" s="828"/>
      <c r="NPP4" s="828"/>
      <c r="NPQ4" s="828"/>
      <c r="NPR4" s="828"/>
      <c r="NPS4" s="828"/>
      <c r="NPT4" s="828"/>
      <c r="NPU4" s="828"/>
      <c r="NPV4" s="828"/>
      <c r="NPW4" s="828"/>
      <c r="NPX4" s="828"/>
      <c r="NPY4" s="828"/>
      <c r="NPZ4" s="828"/>
      <c r="NQA4" s="828"/>
      <c r="NQB4" s="828"/>
      <c r="NQC4" s="828"/>
      <c r="NQD4" s="828"/>
      <c r="NQE4" s="828"/>
      <c r="NQF4" s="828"/>
      <c r="NQG4" s="828"/>
      <c r="NQH4" s="828"/>
      <c r="NQI4" s="828"/>
      <c r="NQJ4" s="828"/>
      <c r="NQK4" s="828"/>
      <c r="NQL4" s="828"/>
      <c r="NQM4" s="828"/>
      <c r="NQN4" s="828"/>
      <c r="NQO4" s="828"/>
      <c r="NQP4" s="828"/>
      <c r="NQQ4" s="828"/>
      <c r="NQR4" s="828"/>
      <c r="NQS4" s="828"/>
      <c r="NQT4" s="828"/>
      <c r="NQU4" s="828"/>
      <c r="NQV4" s="828"/>
      <c r="NQW4" s="828"/>
      <c r="NQX4" s="828"/>
      <c r="NQY4" s="828"/>
      <c r="NQZ4" s="828"/>
      <c r="NRA4" s="828"/>
      <c r="NRB4" s="828"/>
      <c r="NRC4" s="828"/>
      <c r="NRD4" s="828"/>
      <c r="NRE4" s="828"/>
      <c r="NRF4" s="828"/>
      <c r="NRG4" s="828"/>
      <c r="NRH4" s="828"/>
      <c r="NRI4" s="828"/>
      <c r="NRJ4" s="828"/>
      <c r="NRK4" s="828"/>
      <c r="NRL4" s="828"/>
      <c r="NRM4" s="828"/>
      <c r="NRN4" s="828"/>
      <c r="NRO4" s="828"/>
      <c r="NRP4" s="828"/>
      <c r="NRQ4" s="828"/>
      <c r="NRR4" s="828"/>
      <c r="NRS4" s="828"/>
      <c r="NRT4" s="828"/>
      <c r="NRU4" s="828"/>
      <c r="NRV4" s="828"/>
      <c r="NRW4" s="828"/>
      <c r="NRX4" s="828"/>
      <c r="NRY4" s="828"/>
      <c r="NRZ4" s="828"/>
      <c r="NSA4" s="828"/>
      <c r="NSB4" s="828"/>
      <c r="NSC4" s="828"/>
      <c r="NSD4" s="828"/>
      <c r="NSE4" s="828"/>
      <c r="NSF4" s="828"/>
      <c r="NSG4" s="828"/>
      <c r="NSH4" s="828"/>
      <c r="NSI4" s="828"/>
      <c r="NSJ4" s="828"/>
      <c r="NSK4" s="828"/>
      <c r="NSL4" s="828"/>
      <c r="NSM4" s="828"/>
      <c r="NSN4" s="828"/>
      <c r="NSO4" s="828"/>
      <c r="NSP4" s="828"/>
      <c r="NSQ4" s="828"/>
      <c r="NSR4" s="828"/>
      <c r="NSS4" s="828"/>
      <c r="NST4" s="828"/>
      <c r="NSU4" s="828"/>
      <c r="NSV4" s="828"/>
      <c r="NSW4" s="828"/>
      <c r="NSX4" s="828"/>
      <c r="NSY4" s="828"/>
      <c r="NSZ4" s="828"/>
      <c r="NTA4" s="828"/>
      <c r="NTB4" s="828"/>
      <c r="NTC4" s="828"/>
      <c r="NTD4" s="828"/>
      <c r="NTE4" s="828"/>
      <c r="NTF4" s="828"/>
      <c r="NTG4" s="828"/>
      <c r="NTH4" s="828"/>
      <c r="NTI4" s="828"/>
      <c r="NTJ4" s="828"/>
      <c r="NTK4" s="828"/>
      <c r="NTL4" s="828"/>
      <c r="NTM4" s="828"/>
      <c r="NTN4" s="828"/>
      <c r="NTO4" s="828"/>
      <c r="NTP4" s="828"/>
      <c r="NTQ4" s="828"/>
      <c r="NTR4" s="828"/>
      <c r="NTS4" s="828"/>
      <c r="NTT4" s="828"/>
      <c r="NTU4" s="828"/>
      <c r="NTV4" s="828"/>
      <c r="NTW4" s="828"/>
      <c r="NTX4" s="828"/>
      <c r="NTY4" s="828"/>
      <c r="NTZ4" s="828"/>
      <c r="NUA4" s="828"/>
      <c r="NUB4" s="828"/>
      <c r="NUC4" s="828"/>
      <c r="NUD4" s="828"/>
      <c r="NUE4" s="828"/>
      <c r="NUF4" s="828"/>
      <c r="NUG4" s="828"/>
      <c r="NUH4" s="828"/>
      <c r="NUI4" s="828"/>
      <c r="NUJ4" s="828"/>
      <c r="NUK4" s="828"/>
      <c r="NUL4" s="828"/>
      <c r="NUM4" s="828"/>
      <c r="NUN4" s="828"/>
      <c r="NUO4" s="828"/>
      <c r="NUP4" s="828"/>
      <c r="NUQ4" s="828"/>
      <c r="NUR4" s="828"/>
      <c r="NUS4" s="828"/>
      <c r="NUT4" s="828"/>
      <c r="NUU4" s="828"/>
      <c r="NUV4" s="828"/>
      <c r="NUW4" s="828"/>
      <c r="NUX4" s="828"/>
      <c r="NUY4" s="828"/>
      <c r="NUZ4" s="828"/>
      <c r="NVA4" s="828"/>
      <c r="NVB4" s="828"/>
      <c r="NVC4" s="828"/>
      <c r="NVD4" s="828"/>
      <c r="NVE4" s="828"/>
      <c r="NVF4" s="828"/>
      <c r="NVG4" s="828"/>
      <c r="NVH4" s="828"/>
      <c r="NVI4" s="828"/>
      <c r="NVJ4" s="828"/>
      <c r="NVK4" s="828"/>
      <c r="NVL4" s="828"/>
      <c r="NVM4" s="828"/>
      <c r="NVN4" s="828"/>
      <c r="NVO4" s="828"/>
      <c r="NVP4" s="828"/>
      <c r="NVQ4" s="828"/>
      <c r="NVR4" s="828"/>
      <c r="NVS4" s="828"/>
      <c r="NVT4" s="828"/>
      <c r="NVU4" s="828"/>
      <c r="NVV4" s="828"/>
      <c r="NVW4" s="828"/>
      <c r="NVX4" s="828"/>
      <c r="NVY4" s="828"/>
      <c r="NVZ4" s="828"/>
      <c r="NWA4" s="828"/>
      <c r="NWB4" s="828"/>
      <c r="NWC4" s="828"/>
      <c r="NWD4" s="828"/>
      <c r="NWE4" s="828"/>
      <c r="NWF4" s="828"/>
      <c r="NWG4" s="828"/>
      <c r="NWH4" s="828"/>
      <c r="NWI4" s="828"/>
      <c r="NWJ4" s="828"/>
      <c r="NWK4" s="828"/>
      <c r="NWL4" s="828"/>
      <c r="NWM4" s="828"/>
      <c r="NWN4" s="828"/>
      <c r="NWO4" s="828"/>
      <c r="NWP4" s="828"/>
      <c r="NWQ4" s="828"/>
      <c r="NWR4" s="828"/>
      <c r="NWS4" s="828"/>
      <c r="NWT4" s="828"/>
      <c r="NWU4" s="828"/>
      <c r="NWV4" s="828"/>
      <c r="NWW4" s="828"/>
      <c r="NWX4" s="828"/>
      <c r="NWY4" s="828"/>
      <c r="NWZ4" s="828"/>
      <c r="NXA4" s="828"/>
      <c r="NXB4" s="828"/>
      <c r="NXC4" s="828"/>
      <c r="NXD4" s="828"/>
      <c r="NXE4" s="828"/>
      <c r="NXF4" s="828"/>
      <c r="NXG4" s="828"/>
      <c r="NXH4" s="828"/>
      <c r="NXI4" s="828"/>
      <c r="NXJ4" s="828"/>
      <c r="NXK4" s="828"/>
      <c r="NXL4" s="828"/>
      <c r="NXM4" s="828"/>
      <c r="NXN4" s="828"/>
      <c r="NXO4" s="828"/>
      <c r="NXP4" s="828"/>
      <c r="NXQ4" s="828"/>
      <c r="NXR4" s="828"/>
      <c r="NXS4" s="828"/>
      <c r="NXT4" s="828"/>
      <c r="NXU4" s="828"/>
      <c r="NXV4" s="828"/>
      <c r="NXW4" s="828"/>
      <c r="NXX4" s="828"/>
      <c r="NXY4" s="828"/>
      <c r="NXZ4" s="828"/>
      <c r="NYA4" s="828"/>
      <c r="NYB4" s="828"/>
      <c r="NYC4" s="828"/>
      <c r="NYD4" s="828"/>
      <c r="NYE4" s="828"/>
      <c r="NYF4" s="828"/>
      <c r="NYG4" s="828"/>
      <c r="NYH4" s="828"/>
      <c r="NYI4" s="828"/>
      <c r="NYJ4" s="828"/>
      <c r="NYK4" s="828"/>
      <c r="NYL4" s="828"/>
      <c r="NYM4" s="828"/>
      <c r="NYN4" s="828"/>
      <c r="NYO4" s="828"/>
      <c r="NYP4" s="828"/>
      <c r="NYQ4" s="828"/>
      <c r="NYR4" s="828"/>
      <c r="NYS4" s="828"/>
      <c r="NYT4" s="828"/>
      <c r="NYU4" s="828"/>
      <c r="NYV4" s="828"/>
      <c r="NYW4" s="828"/>
      <c r="NYX4" s="828"/>
      <c r="NYY4" s="828"/>
      <c r="NYZ4" s="828"/>
      <c r="NZA4" s="828"/>
      <c r="NZB4" s="828"/>
      <c r="NZC4" s="828"/>
      <c r="NZD4" s="828"/>
      <c r="NZE4" s="828"/>
      <c r="NZF4" s="828"/>
      <c r="NZG4" s="828"/>
      <c r="NZH4" s="828"/>
      <c r="NZI4" s="828"/>
      <c r="NZJ4" s="828"/>
      <c r="NZK4" s="828"/>
      <c r="NZL4" s="828"/>
      <c r="NZM4" s="828"/>
      <c r="NZN4" s="828"/>
      <c r="NZO4" s="828"/>
      <c r="NZP4" s="828"/>
      <c r="NZQ4" s="828"/>
      <c r="NZR4" s="828"/>
      <c r="NZS4" s="828"/>
      <c r="NZT4" s="828"/>
      <c r="NZU4" s="828"/>
      <c r="NZV4" s="828"/>
      <c r="NZW4" s="828"/>
      <c r="NZX4" s="828"/>
      <c r="NZY4" s="828"/>
      <c r="NZZ4" s="828"/>
      <c r="OAA4" s="828"/>
      <c r="OAB4" s="828"/>
      <c r="OAC4" s="828"/>
      <c r="OAD4" s="828"/>
      <c r="OAE4" s="828"/>
      <c r="OAF4" s="828"/>
      <c r="OAG4" s="828"/>
      <c r="OAH4" s="828"/>
      <c r="OAI4" s="828"/>
      <c r="OAJ4" s="828"/>
      <c r="OAK4" s="828"/>
      <c r="OAL4" s="828"/>
      <c r="OAM4" s="828"/>
      <c r="OAN4" s="828"/>
      <c r="OAO4" s="828"/>
      <c r="OAP4" s="828"/>
      <c r="OAQ4" s="828"/>
      <c r="OAR4" s="828"/>
      <c r="OAS4" s="828"/>
      <c r="OAT4" s="828"/>
      <c r="OAU4" s="828"/>
      <c r="OAV4" s="828"/>
      <c r="OAW4" s="828"/>
      <c r="OAX4" s="828"/>
      <c r="OAY4" s="828"/>
      <c r="OAZ4" s="828"/>
      <c r="OBA4" s="828"/>
      <c r="OBB4" s="828"/>
      <c r="OBC4" s="828"/>
      <c r="OBD4" s="828"/>
      <c r="OBE4" s="828"/>
      <c r="OBF4" s="828"/>
      <c r="OBG4" s="828"/>
      <c r="OBH4" s="828"/>
      <c r="OBI4" s="828"/>
      <c r="OBJ4" s="828"/>
      <c r="OBK4" s="828"/>
      <c r="OBL4" s="828"/>
      <c r="OBM4" s="828"/>
      <c r="OBN4" s="828"/>
      <c r="OBO4" s="828"/>
      <c r="OBP4" s="828"/>
      <c r="OBQ4" s="828"/>
      <c r="OBR4" s="828"/>
      <c r="OBS4" s="828"/>
      <c r="OBT4" s="828"/>
      <c r="OBU4" s="828"/>
      <c r="OBV4" s="828"/>
      <c r="OBW4" s="828"/>
      <c r="OBX4" s="828"/>
      <c r="OBY4" s="828"/>
      <c r="OBZ4" s="828"/>
      <c r="OCA4" s="828"/>
      <c r="OCB4" s="828"/>
      <c r="OCC4" s="828"/>
      <c r="OCD4" s="828"/>
      <c r="OCE4" s="828"/>
      <c r="OCF4" s="828"/>
      <c r="OCG4" s="828"/>
      <c r="OCH4" s="828"/>
      <c r="OCI4" s="828"/>
      <c r="OCJ4" s="828"/>
      <c r="OCK4" s="828"/>
      <c r="OCL4" s="828"/>
      <c r="OCM4" s="828"/>
      <c r="OCN4" s="828"/>
      <c r="OCO4" s="828"/>
      <c r="OCP4" s="828"/>
      <c r="OCQ4" s="828"/>
      <c r="OCR4" s="828"/>
      <c r="OCS4" s="828"/>
      <c r="OCT4" s="828"/>
      <c r="OCU4" s="828"/>
      <c r="OCV4" s="828"/>
      <c r="OCW4" s="828"/>
      <c r="OCX4" s="828"/>
      <c r="OCY4" s="828"/>
      <c r="OCZ4" s="828"/>
      <c r="ODA4" s="828"/>
      <c r="ODB4" s="828"/>
      <c r="ODC4" s="828"/>
      <c r="ODD4" s="828"/>
      <c r="ODE4" s="828"/>
      <c r="ODF4" s="828"/>
      <c r="ODG4" s="828"/>
      <c r="ODH4" s="828"/>
      <c r="ODI4" s="828"/>
      <c r="ODJ4" s="828"/>
      <c r="ODK4" s="828"/>
      <c r="ODL4" s="828"/>
      <c r="ODM4" s="828"/>
      <c r="ODN4" s="828"/>
      <c r="ODO4" s="828"/>
      <c r="ODP4" s="828"/>
      <c r="ODQ4" s="828"/>
      <c r="ODR4" s="828"/>
      <c r="ODS4" s="828"/>
      <c r="ODT4" s="828"/>
      <c r="ODU4" s="828"/>
      <c r="ODV4" s="828"/>
      <c r="ODW4" s="828"/>
      <c r="ODX4" s="828"/>
      <c r="ODY4" s="828"/>
      <c r="ODZ4" s="828"/>
      <c r="OEA4" s="828"/>
      <c r="OEB4" s="828"/>
      <c r="OEC4" s="828"/>
      <c r="OED4" s="828"/>
      <c r="OEE4" s="828"/>
      <c r="OEF4" s="828"/>
      <c r="OEG4" s="828"/>
      <c r="OEH4" s="828"/>
      <c r="OEI4" s="828"/>
      <c r="OEJ4" s="828"/>
      <c r="OEK4" s="828"/>
      <c r="OEL4" s="828"/>
      <c r="OEM4" s="828"/>
      <c r="OEN4" s="828"/>
      <c r="OEO4" s="828"/>
      <c r="OEP4" s="828"/>
      <c r="OEQ4" s="828"/>
      <c r="OER4" s="828"/>
      <c r="OES4" s="828"/>
      <c r="OET4" s="828"/>
      <c r="OEU4" s="828"/>
      <c r="OEV4" s="828"/>
      <c r="OEW4" s="828"/>
      <c r="OEX4" s="828"/>
      <c r="OEY4" s="828"/>
      <c r="OEZ4" s="828"/>
      <c r="OFA4" s="828"/>
      <c r="OFB4" s="828"/>
      <c r="OFC4" s="828"/>
      <c r="OFD4" s="828"/>
      <c r="OFE4" s="828"/>
      <c r="OFF4" s="828"/>
      <c r="OFG4" s="828"/>
      <c r="OFH4" s="828"/>
      <c r="OFI4" s="828"/>
      <c r="OFJ4" s="828"/>
      <c r="OFK4" s="828"/>
      <c r="OFL4" s="828"/>
      <c r="OFM4" s="828"/>
      <c r="OFN4" s="828"/>
      <c r="OFO4" s="828"/>
      <c r="OFP4" s="828"/>
      <c r="OFQ4" s="828"/>
      <c r="OFR4" s="828"/>
      <c r="OFS4" s="828"/>
      <c r="OFT4" s="828"/>
      <c r="OFU4" s="828"/>
      <c r="OFV4" s="828"/>
      <c r="OFW4" s="828"/>
      <c r="OFX4" s="828"/>
      <c r="OFY4" s="828"/>
      <c r="OFZ4" s="828"/>
      <c r="OGA4" s="828"/>
      <c r="OGB4" s="828"/>
      <c r="OGC4" s="828"/>
      <c r="OGD4" s="828"/>
      <c r="OGE4" s="828"/>
      <c r="OGF4" s="828"/>
      <c r="OGG4" s="828"/>
      <c r="OGH4" s="828"/>
      <c r="OGI4" s="828"/>
      <c r="OGJ4" s="828"/>
      <c r="OGK4" s="828"/>
      <c r="OGL4" s="828"/>
      <c r="OGM4" s="828"/>
      <c r="OGN4" s="828"/>
      <c r="OGO4" s="828"/>
      <c r="OGP4" s="828"/>
      <c r="OGQ4" s="828"/>
      <c r="OGR4" s="828"/>
      <c r="OGS4" s="828"/>
      <c r="OGT4" s="828"/>
      <c r="OGU4" s="828"/>
      <c r="OGV4" s="828"/>
      <c r="OGW4" s="828"/>
      <c r="OGX4" s="828"/>
      <c r="OGY4" s="828"/>
      <c r="OGZ4" s="828"/>
      <c r="OHA4" s="828"/>
      <c r="OHB4" s="828"/>
      <c r="OHC4" s="828"/>
      <c r="OHD4" s="828"/>
      <c r="OHE4" s="828"/>
      <c r="OHF4" s="828"/>
      <c r="OHG4" s="828"/>
      <c r="OHH4" s="828"/>
      <c r="OHI4" s="828"/>
      <c r="OHJ4" s="828"/>
      <c r="OHK4" s="828"/>
      <c r="OHL4" s="828"/>
      <c r="OHM4" s="828"/>
      <c r="OHN4" s="828"/>
      <c r="OHO4" s="828"/>
      <c r="OHP4" s="828"/>
      <c r="OHQ4" s="828"/>
      <c r="OHR4" s="828"/>
      <c r="OHS4" s="828"/>
      <c r="OHT4" s="828"/>
      <c r="OHU4" s="828"/>
      <c r="OHV4" s="828"/>
      <c r="OHW4" s="828"/>
      <c r="OHX4" s="828"/>
      <c r="OHY4" s="828"/>
      <c r="OHZ4" s="828"/>
      <c r="OIA4" s="828"/>
      <c r="OIB4" s="828"/>
      <c r="OIC4" s="828"/>
      <c r="OID4" s="828"/>
      <c r="OIE4" s="828"/>
      <c r="OIF4" s="828"/>
      <c r="OIG4" s="828"/>
      <c r="OIH4" s="828"/>
      <c r="OII4" s="828"/>
      <c r="OIJ4" s="828"/>
      <c r="OIK4" s="828"/>
      <c r="OIL4" s="828"/>
      <c r="OIM4" s="828"/>
      <c r="OIN4" s="828"/>
      <c r="OIO4" s="828"/>
      <c r="OIP4" s="828"/>
      <c r="OIQ4" s="828"/>
      <c r="OIR4" s="828"/>
      <c r="OIS4" s="828"/>
      <c r="OIT4" s="828"/>
      <c r="OIU4" s="828"/>
      <c r="OIV4" s="828"/>
      <c r="OIW4" s="828"/>
      <c r="OIX4" s="828"/>
      <c r="OIY4" s="828"/>
      <c r="OIZ4" s="828"/>
      <c r="OJA4" s="828"/>
      <c r="OJB4" s="828"/>
      <c r="OJC4" s="828"/>
      <c r="OJD4" s="828"/>
      <c r="OJE4" s="828"/>
      <c r="OJF4" s="828"/>
      <c r="OJG4" s="828"/>
      <c r="OJH4" s="828"/>
      <c r="OJI4" s="828"/>
      <c r="OJJ4" s="828"/>
      <c r="OJK4" s="828"/>
      <c r="OJL4" s="828"/>
      <c r="OJM4" s="828"/>
      <c r="OJN4" s="828"/>
      <c r="OJO4" s="828"/>
      <c r="OJP4" s="828"/>
      <c r="OJQ4" s="828"/>
      <c r="OJR4" s="828"/>
      <c r="OJS4" s="828"/>
      <c r="OJT4" s="828"/>
      <c r="OJU4" s="828"/>
      <c r="OJV4" s="828"/>
      <c r="OJW4" s="828"/>
      <c r="OJX4" s="828"/>
      <c r="OJY4" s="828"/>
      <c r="OJZ4" s="828"/>
      <c r="OKA4" s="828"/>
      <c r="OKB4" s="828"/>
      <c r="OKC4" s="828"/>
      <c r="OKD4" s="828"/>
      <c r="OKE4" s="828"/>
      <c r="OKF4" s="828"/>
      <c r="OKG4" s="828"/>
      <c r="OKH4" s="828"/>
      <c r="OKI4" s="828"/>
      <c r="OKJ4" s="828"/>
      <c r="OKK4" s="828"/>
      <c r="OKL4" s="828"/>
      <c r="OKM4" s="828"/>
      <c r="OKN4" s="828"/>
      <c r="OKO4" s="828"/>
      <c r="OKP4" s="828"/>
      <c r="OKQ4" s="828"/>
      <c r="OKR4" s="828"/>
      <c r="OKS4" s="828"/>
      <c r="OKT4" s="828"/>
      <c r="OKU4" s="828"/>
      <c r="OKV4" s="828"/>
      <c r="OKW4" s="828"/>
      <c r="OKX4" s="828"/>
      <c r="OKY4" s="828"/>
      <c r="OKZ4" s="828"/>
      <c r="OLA4" s="828"/>
      <c r="OLB4" s="828"/>
      <c r="OLC4" s="828"/>
      <c r="OLD4" s="828"/>
      <c r="OLE4" s="828"/>
      <c r="OLF4" s="828"/>
      <c r="OLG4" s="828"/>
      <c r="OLH4" s="828"/>
      <c r="OLI4" s="828"/>
      <c r="OLJ4" s="828"/>
      <c r="OLK4" s="828"/>
      <c r="OLL4" s="828"/>
      <c r="OLM4" s="828"/>
      <c r="OLN4" s="828"/>
      <c r="OLO4" s="828"/>
      <c r="OLP4" s="828"/>
      <c r="OLQ4" s="828"/>
      <c r="OLR4" s="828"/>
      <c r="OLS4" s="828"/>
      <c r="OLT4" s="828"/>
      <c r="OLU4" s="828"/>
      <c r="OLV4" s="828"/>
      <c r="OLW4" s="828"/>
      <c r="OLX4" s="828"/>
      <c r="OLY4" s="828"/>
      <c r="OLZ4" s="828"/>
      <c r="OMA4" s="828"/>
      <c r="OMB4" s="828"/>
      <c r="OMC4" s="828"/>
      <c r="OMD4" s="828"/>
      <c r="OME4" s="828"/>
      <c r="OMF4" s="828"/>
      <c r="OMG4" s="828"/>
      <c r="OMH4" s="828"/>
      <c r="OMI4" s="828"/>
      <c r="OMJ4" s="828"/>
      <c r="OMK4" s="828"/>
      <c r="OML4" s="828"/>
      <c r="OMM4" s="828"/>
      <c r="OMN4" s="828"/>
      <c r="OMO4" s="828"/>
      <c r="OMP4" s="828"/>
      <c r="OMQ4" s="828"/>
      <c r="OMR4" s="828"/>
      <c r="OMS4" s="828"/>
      <c r="OMT4" s="828"/>
      <c r="OMU4" s="828"/>
      <c r="OMV4" s="828"/>
      <c r="OMW4" s="828"/>
      <c r="OMX4" s="828"/>
      <c r="OMY4" s="828"/>
      <c r="OMZ4" s="828"/>
      <c r="ONA4" s="828"/>
      <c r="ONB4" s="828"/>
      <c r="ONC4" s="828"/>
      <c r="OND4" s="828"/>
      <c r="ONE4" s="828"/>
      <c r="ONF4" s="828"/>
      <c r="ONG4" s="828"/>
      <c r="ONH4" s="828"/>
      <c r="ONI4" s="828"/>
      <c r="ONJ4" s="828"/>
      <c r="ONK4" s="828"/>
      <c r="ONL4" s="828"/>
      <c r="ONM4" s="828"/>
      <c r="ONN4" s="828"/>
      <c r="ONO4" s="828"/>
      <c r="ONP4" s="828"/>
      <c r="ONQ4" s="828"/>
      <c r="ONR4" s="828"/>
      <c r="ONS4" s="828"/>
      <c r="ONT4" s="828"/>
      <c r="ONU4" s="828"/>
      <c r="ONV4" s="828"/>
      <c r="ONW4" s="828"/>
      <c r="ONX4" s="828"/>
      <c r="ONY4" s="828"/>
      <c r="ONZ4" s="828"/>
      <c r="OOA4" s="828"/>
      <c r="OOB4" s="828"/>
      <c r="OOC4" s="828"/>
      <c r="OOD4" s="828"/>
      <c r="OOE4" s="828"/>
      <c r="OOF4" s="828"/>
      <c r="OOG4" s="828"/>
      <c r="OOH4" s="828"/>
      <c r="OOI4" s="828"/>
      <c r="OOJ4" s="828"/>
      <c r="OOK4" s="828"/>
      <c r="OOL4" s="828"/>
      <c r="OOM4" s="828"/>
      <c r="OON4" s="828"/>
      <c r="OOO4" s="828"/>
      <c r="OOP4" s="828"/>
      <c r="OOQ4" s="828"/>
      <c r="OOR4" s="828"/>
      <c r="OOS4" s="828"/>
      <c r="OOT4" s="828"/>
      <c r="OOU4" s="828"/>
      <c r="OOV4" s="828"/>
      <c r="OOW4" s="828"/>
      <c r="OOX4" s="828"/>
      <c r="OOY4" s="828"/>
      <c r="OOZ4" s="828"/>
      <c r="OPA4" s="828"/>
      <c r="OPB4" s="828"/>
      <c r="OPC4" s="828"/>
      <c r="OPD4" s="828"/>
      <c r="OPE4" s="828"/>
      <c r="OPF4" s="828"/>
      <c r="OPG4" s="828"/>
      <c r="OPH4" s="828"/>
      <c r="OPI4" s="828"/>
      <c r="OPJ4" s="828"/>
      <c r="OPK4" s="828"/>
      <c r="OPL4" s="828"/>
      <c r="OPM4" s="828"/>
      <c r="OPN4" s="828"/>
      <c r="OPO4" s="828"/>
      <c r="OPP4" s="828"/>
      <c r="OPQ4" s="828"/>
      <c r="OPR4" s="828"/>
      <c r="OPS4" s="828"/>
      <c r="OPT4" s="828"/>
      <c r="OPU4" s="828"/>
      <c r="OPV4" s="828"/>
      <c r="OPW4" s="828"/>
      <c r="OPX4" s="828"/>
      <c r="OPY4" s="828"/>
      <c r="OPZ4" s="828"/>
      <c r="OQA4" s="828"/>
      <c r="OQB4" s="828"/>
      <c r="OQC4" s="828"/>
      <c r="OQD4" s="828"/>
      <c r="OQE4" s="828"/>
      <c r="OQF4" s="828"/>
      <c r="OQG4" s="828"/>
      <c r="OQH4" s="828"/>
      <c r="OQI4" s="828"/>
      <c r="OQJ4" s="828"/>
      <c r="OQK4" s="828"/>
      <c r="OQL4" s="828"/>
      <c r="OQM4" s="828"/>
      <c r="OQN4" s="828"/>
      <c r="OQO4" s="828"/>
      <c r="OQP4" s="828"/>
      <c r="OQQ4" s="828"/>
      <c r="OQR4" s="828"/>
      <c r="OQS4" s="828"/>
      <c r="OQT4" s="828"/>
      <c r="OQU4" s="828"/>
      <c r="OQV4" s="828"/>
      <c r="OQW4" s="828"/>
      <c r="OQX4" s="828"/>
      <c r="OQY4" s="828"/>
      <c r="OQZ4" s="828"/>
      <c r="ORA4" s="828"/>
      <c r="ORB4" s="828"/>
      <c r="ORC4" s="828"/>
      <c r="ORD4" s="828"/>
      <c r="ORE4" s="828"/>
      <c r="ORF4" s="828"/>
      <c r="ORG4" s="828"/>
      <c r="ORH4" s="828"/>
      <c r="ORI4" s="828"/>
      <c r="ORJ4" s="828"/>
      <c r="ORK4" s="828"/>
      <c r="ORL4" s="828"/>
      <c r="ORM4" s="828"/>
      <c r="ORN4" s="828"/>
      <c r="ORO4" s="828"/>
      <c r="ORP4" s="828"/>
      <c r="ORQ4" s="828"/>
      <c r="ORR4" s="828"/>
      <c r="ORS4" s="828"/>
      <c r="ORT4" s="828"/>
      <c r="ORU4" s="828"/>
      <c r="ORV4" s="828"/>
      <c r="ORW4" s="828"/>
      <c r="ORX4" s="828"/>
      <c r="ORY4" s="828"/>
      <c r="ORZ4" s="828"/>
      <c r="OSA4" s="828"/>
      <c r="OSB4" s="828"/>
      <c r="OSC4" s="828"/>
      <c r="OSD4" s="828"/>
      <c r="OSE4" s="828"/>
      <c r="OSF4" s="828"/>
      <c r="OSG4" s="828"/>
      <c r="OSH4" s="828"/>
      <c r="OSI4" s="828"/>
      <c r="OSJ4" s="828"/>
      <c r="OSK4" s="828"/>
      <c r="OSL4" s="828"/>
      <c r="OSM4" s="828"/>
      <c r="OSN4" s="828"/>
      <c r="OSO4" s="828"/>
      <c r="OSP4" s="828"/>
      <c r="OSQ4" s="828"/>
      <c r="OSR4" s="828"/>
      <c r="OSS4" s="828"/>
      <c r="OST4" s="828"/>
      <c r="OSU4" s="828"/>
      <c r="OSV4" s="828"/>
      <c r="OSW4" s="828"/>
      <c r="OSX4" s="828"/>
      <c r="OSY4" s="828"/>
      <c r="OSZ4" s="828"/>
      <c r="OTA4" s="828"/>
      <c r="OTB4" s="828"/>
      <c r="OTC4" s="828"/>
      <c r="OTD4" s="828"/>
      <c r="OTE4" s="828"/>
      <c r="OTF4" s="828"/>
      <c r="OTG4" s="828"/>
      <c r="OTH4" s="828"/>
      <c r="OTI4" s="828"/>
      <c r="OTJ4" s="828"/>
      <c r="OTK4" s="828"/>
      <c r="OTL4" s="828"/>
      <c r="OTM4" s="828"/>
      <c r="OTN4" s="828"/>
      <c r="OTO4" s="828"/>
      <c r="OTP4" s="828"/>
      <c r="OTQ4" s="828"/>
      <c r="OTR4" s="828"/>
      <c r="OTS4" s="828"/>
      <c r="OTT4" s="828"/>
      <c r="OTU4" s="828"/>
      <c r="OTV4" s="828"/>
      <c r="OTW4" s="828"/>
      <c r="OTX4" s="828"/>
      <c r="OTY4" s="828"/>
      <c r="OTZ4" s="828"/>
      <c r="OUA4" s="828"/>
      <c r="OUB4" s="828"/>
      <c r="OUC4" s="828"/>
      <c r="OUD4" s="828"/>
      <c r="OUE4" s="828"/>
      <c r="OUF4" s="828"/>
      <c r="OUG4" s="828"/>
      <c r="OUH4" s="828"/>
      <c r="OUI4" s="828"/>
      <c r="OUJ4" s="828"/>
      <c r="OUK4" s="828"/>
      <c r="OUL4" s="828"/>
      <c r="OUM4" s="828"/>
      <c r="OUN4" s="828"/>
      <c r="OUO4" s="828"/>
      <c r="OUP4" s="828"/>
      <c r="OUQ4" s="828"/>
      <c r="OUR4" s="828"/>
      <c r="OUS4" s="828"/>
      <c r="OUT4" s="828"/>
      <c r="OUU4" s="828"/>
      <c r="OUV4" s="828"/>
      <c r="OUW4" s="828"/>
      <c r="OUX4" s="828"/>
      <c r="OUY4" s="828"/>
      <c r="OUZ4" s="828"/>
      <c r="OVA4" s="828"/>
      <c r="OVB4" s="828"/>
      <c r="OVC4" s="828"/>
      <c r="OVD4" s="828"/>
      <c r="OVE4" s="828"/>
      <c r="OVF4" s="828"/>
      <c r="OVG4" s="828"/>
      <c r="OVH4" s="828"/>
      <c r="OVI4" s="828"/>
      <c r="OVJ4" s="828"/>
      <c r="OVK4" s="828"/>
      <c r="OVL4" s="828"/>
      <c r="OVM4" s="828"/>
      <c r="OVN4" s="828"/>
      <c r="OVO4" s="828"/>
      <c r="OVP4" s="828"/>
      <c r="OVQ4" s="828"/>
      <c r="OVR4" s="828"/>
      <c r="OVS4" s="828"/>
      <c r="OVT4" s="828"/>
      <c r="OVU4" s="828"/>
      <c r="OVV4" s="828"/>
      <c r="OVW4" s="828"/>
      <c r="OVX4" s="828"/>
      <c r="OVY4" s="828"/>
      <c r="OVZ4" s="828"/>
      <c r="OWA4" s="828"/>
      <c r="OWB4" s="828"/>
      <c r="OWC4" s="828"/>
      <c r="OWD4" s="828"/>
      <c r="OWE4" s="828"/>
      <c r="OWF4" s="828"/>
      <c r="OWG4" s="828"/>
      <c r="OWH4" s="828"/>
      <c r="OWI4" s="828"/>
      <c r="OWJ4" s="828"/>
      <c r="OWK4" s="828"/>
      <c r="OWL4" s="828"/>
      <c r="OWM4" s="828"/>
      <c r="OWN4" s="828"/>
      <c r="OWO4" s="828"/>
      <c r="OWP4" s="828"/>
      <c r="OWQ4" s="828"/>
      <c r="OWR4" s="828"/>
      <c r="OWS4" s="828"/>
      <c r="OWT4" s="828"/>
      <c r="OWU4" s="828"/>
      <c r="OWV4" s="828"/>
      <c r="OWW4" s="828"/>
      <c r="OWX4" s="828"/>
      <c r="OWY4" s="828"/>
      <c r="OWZ4" s="828"/>
      <c r="OXA4" s="828"/>
      <c r="OXB4" s="828"/>
      <c r="OXC4" s="828"/>
      <c r="OXD4" s="828"/>
      <c r="OXE4" s="828"/>
      <c r="OXF4" s="828"/>
      <c r="OXG4" s="828"/>
      <c r="OXH4" s="828"/>
      <c r="OXI4" s="828"/>
      <c r="OXJ4" s="828"/>
      <c r="OXK4" s="828"/>
      <c r="OXL4" s="828"/>
      <c r="OXM4" s="828"/>
      <c r="OXN4" s="828"/>
      <c r="OXO4" s="828"/>
      <c r="OXP4" s="828"/>
      <c r="OXQ4" s="828"/>
      <c r="OXR4" s="828"/>
      <c r="OXS4" s="828"/>
      <c r="OXT4" s="828"/>
      <c r="OXU4" s="828"/>
      <c r="OXV4" s="828"/>
      <c r="OXW4" s="828"/>
      <c r="OXX4" s="828"/>
      <c r="OXY4" s="828"/>
      <c r="OXZ4" s="828"/>
      <c r="OYA4" s="828"/>
      <c r="OYB4" s="828"/>
      <c r="OYC4" s="828"/>
      <c r="OYD4" s="828"/>
      <c r="OYE4" s="828"/>
      <c r="OYF4" s="828"/>
      <c r="OYG4" s="828"/>
      <c r="OYH4" s="828"/>
      <c r="OYI4" s="828"/>
      <c r="OYJ4" s="828"/>
      <c r="OYK4" s="828"/>
      <c r="OYL4" s="828"/>
      <c r="OYM4" s="828"/>
      <c r="OYN4" s="828"/>
      <c r="OYO4" s="828"/>
      <c r="OYP4" s="828"/>
      <c r="OYQ4" s="828"/>
      <c r="OYR4" s="828"/>
      <c r="OYS4" s="828"/>
      <c r="OYT4" s="828"/>
      <c r="OYU4" s="828"/>
      <c r="OYV4" s="828"/>
      <c r="OYW4" s="828"/>
      <c r="OYX4" s="828"/>
      <c r="OYY4" s="828"/>
      <c r="OYZ4" s="828"/>
      <c r="OZA4" s="828"/>
      <c r="OZB4" s="828"/>
      <c r="OZC4" s="828"/>
      <c r="OZD4" s="828"/>
      <c r="OZE4" s="828"/>
      <c r="OZF4" s="828"/>
      <c r="OZG4" s="828"/>
      <c r="OZH4" s="828"/>
      <c r="OZI4" s="828"/>
      <c r="OZJ4" s="828"/>
      <c r="OZK4" s="828"/>
      <c r="OZL4" s="828"/>
      <c r="OZM4" s="828"/>
      <c r="OZN4" s="828"/>
      <c r="OZO4" s="828"/>
      <c r="OZP4" s="828"/>
      <c r="OZQ4" s="828"/>
      <c r="OZR4" s="828"/>
      <c r="OZS4" s="828"/>
      <c r="OZT4" s="828"/>
      <c r="OZU4" s="828"/>
      <c r="OZV4" s="828"/>
      <c r="OZW4" s="828"/>
      <c r="OZX4" s="828"/>
      <c r="OZY4" s="828"/>
      <c r="OZZ4" s="828"/>
      <c r="PAA4" s="828"/>
      <c r="PAB4" s="828"/>
      <c r="PAC4" s="828"/>
      <c r="PAD4" s="828"/>
      <c r="PAE4" s="828"/>
      <c r="PAF4" s="828"/>
      <c r="PAG4" s="828"/>
      <c r="PAH4" s="828"/>
      <c r="PAI4" s="828"/>
      <c r="PAJ4" s="828"/>
      <c r="PAK4" s="828"/>
      <c r="PAL4" s="828"/>
      <c r="PAM4" s="828"/>
      <c r="PAN4" s="828"/>
      <c r="PAO4" s="828"/>
      <c r="PAP4" s="828"/>
      <c r="PAQ4" s="828"/>
      <c r="PAR4" s="828"/>
      <c r="PAS4" s="828"/>
      <c r="PAT4" s="828"/>
      <c r="PAU4" s="828"/>
      <c r="PAV4" s="828"/>
      <c r="PAW4" s="828"/>
      <c r="PAX4" s="828"/>
      <c r="PAY4" s="828"/>
      <c r="PAZ4" s="828"/>
      <c r="PBA4" s="828"/>
      <c r="PBB4" s="828"/>
      <c r="PBC4" s="828"/>
      <c r="PBD4" s="828"/>
      <c r="PBE4" s="828"/>
      <c r="PBF4" s="828"/>
      <c r="PBG4" s="828"/>
      <c r="PBH4" s="828"/>
      <c r="PBI4" s="828"/>
      <c r="PBJ4" s="828"/>
      <c r="PBK4" s="828"/>
      <c r="PBL4" s="828"/>
      <c r="PBM4" s="828"/>
      <c r="PBN4" s="828"/>
      <c r="PBO4" s="828"/>
      <c r="PBP4" s="828"/>
      <c r="PBQ4" s="828"/>
      <c r="PBR4" s="828"/>
      <c r="PBS4" s="828"/>
      <c r="PBT4" s="828"/>
      <c r="PBU4" s="828"/>
      <c r="PBV4" s="828"/>
      <c r="PBW4" s="828"/>
      <c r="PBX4" s="828"/>
      <c r="PBY4" s="828"/>
      <c r="PBZ4" s="828"/>
      <c r="PCA4" s="828"/>
      <c r="PCB4" s="828"/>
      <c r="PCC4" s="828"/>
      <c r="PCD4" s="828"/>
      <c r="PCE4" s="828"/>
      <c r="PCF4" s="828"/>
      <c r="PCG4" s="828"/>
      <c r="PCH4" s="828"/>
      <c r="PCI4" s="828"/>
      <c r="PCJ4" s="828"/>
      <c r="PCK4" s="828"/>
      <c r="PCL4" s="828"/>
      <c r="PCM4" s="828"/>
      <c r="PCN4" s="828"/>
      <c r="PCO4" s="828"/>
      <c r="PCP4" s="828"/>
      <c r="PCQ4" s="828"/>
      <c r="PCR4" s="828"/>
      <c r="PCS4" s="828"/>
      <c r="PCT4" s="828"/>
      <c r="PCU4" s="828"/>
      <c r="PCV4" s="828"/>
      <c r="PCW4" s="828"/>
      <c r="PCX4" s="828"/>
      <c r="PCY4" s="828"/>
      <c r="PCZ4" s="828"/>
      <c r="PDA4" s="828"/>
      <c r="PDB4" s="828"/>
      <c r="PDC4" s="828"/>
      <c r="PDD4" s="828"/>
      <c r="PDE4" s="828"/>
      <c r="PDF4" s="828"/>
      <c r="PDG4" s="828"/>
      <c r="PDH4" s="828"/>
      <c r="PDI4" s="828"/>
      <c r="PDJ4" s="828"/>
      <c r="PDK4" s="828"/>
      <c r="PDL4" s="828"/>
      <c r="PDM4" s="828"/>
      <c r="PDN4" s="828"/>
      <c r="PDO4" s="828"/>
      <c r="PDP4" s="828"/>
      <c r="PDQ4" s="828"/>
      <c r="PDR4" s="828"/>
      <c r="PDS4" s="828"/>
      <c r="PDT4" s="828"/>
      <c r="PDU4" s="828"/>
      <c r="PDV4" s="828"/>
      <c r="PDW4" s="828"/>
      <c r="PDX4" s="828"/>
      <c r="PDY4" s="828"/>
      <c r="PDZ4" s="828"/>
      <c r="PEA4" s="828"/>
      <c r="PEB4" s="828"/>
      <c r="PEC4" s="828"/>
      <c r="PED4" s="828"/>
      <c r="PEE4" s="828"/>
      <c r="PEF4" s="828"/>
      <c r="PEG4" s="828"/>
      <c r="PEH4" s="828"/>
      <c r="PEI4" s="828"/>
      <c r="PEJ4" s="828"/>
      <c r="PEK4" s="828"/>
      <c r="PEL4" s="828"/>
      <c r="PEM4" s="828"/>
      <c r="PEN4" s="828"/>
      <c r="PEO4" s="828"/>
      <c r="PEP4" s="828"/>
      <c r="PEQ4" s="828"/>
      <c r="PER4" s="828"/>
      <c r="PES4" s="828"/>
      <c r="PET4" s="828"/>
      <c r="PEU4" s="828"/>
      <c r="PEV4" s="828"/>
      <c r="PEW4" s="828"/>
      <c r="PEX4" s="828"/>
      <c r="PEY4" s="828"/>
      <c r="PEZ4" s="828"/>
      <c r="PFA4" s="828"/>
      <c r="PFB4" s="828"/>
      <c r="PFC4" s="828"/>
      <c r="PFD4" s="828"/>
      <c r="PFE4" s="828"/>
      <c r="PFF4" s="828"/>
      <c r="PFG4" s="828"/>
      <c r="PFH4" s="828"/>
      <c r="PFI4" s="828"/>
      <c r="PFJ4" s="828"/>
      <c r="PFK4" s="828"/>
      <c r="PFL4" s="828"/>
      <c r="PFM4" s="828"/>
      <c r="PFN4" s="828"/>
      <c r="PFO4" s="828"/>
      <c r="PFP4" s="828"/>
      <c r="PFQ4" s="828"/>
      <c r="PFR4" s="828"/>
      <c r="PFS4" s="828"/>
      <c r="PFT4" s="828"/>
      <c r="PFU4" s="828"/>
      <c r="PFV4" s="828"/>
      <c r="PFW4" s="828"/>
      <c r="PFX4" s="828"/>
      <c r="PFY4" s="828"/>
      <c r="PFZ4" s="828"/>
      <c r="PGA4" s="828"/>
      <c r="PGB4" s="828"/>
      <c r="PGC4" s="828"/>
      <c r="PGD4" s="828"/>
      <c r="PGE4" s="828"/>
      <c r="PGF4" s="828"/>
      <c r="PGG4" s="828"/>
      <c r="PGH4" s="828"/>
      <c r="PGI4" s="828"/>
      <c r="PGJ4" s="828"/>
      <c r="PGK4" s="828"/>
      <c r="PGL4" s="828"/>
      <c r="PGM4" s="828"/>
      <c r="PGN4" s="828"/>
      <c r="PGO4" s="828"/>
      <c r="PGP4" s="828"/>
      <c r="PGQ4" s="828"/>
      <c r="PGR4" s="828"/>
      <c r="PGS4" s="828"/>
      <c r="PGT4" s="828"/>
      <c r="PGU4" s="828"/>
      <c r="PGV4" s="828"/>
      <c r="PGW4" s="828"/>
      <c r="PGX4" s="828"/>
      <c r="PGY4" s="828"/>
      <c r="PGZ4" s="828"/>
      <c r="PHA4" s="828"/>
      <c r="PHB4" s="828"/>
      <c r="PHC4" s="828"/>
      <c r="PHD4" s="828"/>
      <c r="PHE4" s="828"/>
      <c r="PHF4" s="828"/>
      <c r="PHG4" s="828"/>
      <c r="PHH4" s="828"/>
      <c r="PHI4" s="828"/>
      <c r="PHJ4" s="828"/>
      <c r="PHK4" s="828"/>
      <c r="PHL4" s="828"/>
      <c r="PHM4" s="828"/>
      <c r="PHN4" s="828"/>
      <c r="PHO4" s="828"/>
      <c r="PHP4" s="828"/>
      <c r="PHQ4" s="828"/>
      <c r="PHR4" s="828"/>
      <c r="PHS4" s="828"/>
      <c r="PHT4" s="828"/>
      <c r="PHU4" s="828"/>
      <c r="PHV4" s="828"/>
      <c r="PHW4" s="828"/>
      <c r="PHX4" s="828"/>
      <c r="PHY4" s="828"/>
      <c r="PHZ4" s="828"/>
      <c r="PIA4" s="828"/>
      <c r="PIB4" s="828"/>
      <c r="PIC4" s="828"/>
      <c r="PID4" s="828"/>
      <c r="PIE4" s="828"/>
      <c r="PIF4" s="828"/>
      <c r="PIG4" s="828"/>
      <c r="PIH4" s="828"/>
      <c r="PII4" s="828"/>
      <c r="PIJ4" s="828"/>
      <c r="PIK4" s="828"/>
      <c r="PIL4" s="828"/>
      <c r="PIM4" s="828"/>
      <c r="PIN4" s="828"/>
      <c r="PIO4" s="828"/>
      <c r="PIP4" s="828"/>
      <c r="PIQ4" s="828"/>
      <c r="PIR4" s="828"/>
      <c r="PIS4" s="828"/>
      <c r="PIT4" s="828"/>
      <c r="PIU4" s="828"/>
      <c r="PIV4" s="828"/>
      <c r="PIW4" s="828"/>
      <c r="PIX4" s="828"/>
      <c r="PIY4" s="828"/>
      <c r="PIZ4" s="828"/>
      <c r="PJA4" s="828"/>
      <c r="PJB4" s="828"/>
      <c r="PJC4" s="828"/>
      <c r="PJD4" s="828"/>
      <c r="PJE4" s="828"/>
      <c r="PJF4" s="828"/>
      <c r="PJG4" s="828"/>
      <c r="PJH4" s="828"/>
      <c r="PJI4" s="828"/>
      <c r="PJJ4" s="828"/>
      <c r="PJK4" s="828"/>
      <c r="PJL4" s="828"/>
      <c r="PJM4" s="828"/>
      <c r="PJN4" s="828"/>
      <c r="PJO4" s="828"/>
      <c r="PJP4" s="828"/>
      <c r="PJQ4" s="828"/>
      <c r="PJR4" s="828"/>
      <c r="PJS4" s="828"/>
      <c r="PJT4" s="828"/>
      <c r="PJU4" s="828"/>
      <c r="PJV4" s="828"/>
      <c r="PJW4" s="828"/>
      <c r="PJX4" s="828"/>
      <c r="PJY4" s="828"/>
      <c r="PJZ4" s="828"/>
      <c r="PKA4" s="828"/>
      <c r="PKB4" s="828"/>
      <c r="PKC4" s="828"/>
      <c r="PKD4" s="828"/>
      <c r="PKE4" s="828"/>
      <c r="PKF4" s="828"/>
      <c r="PKG4" s="828"/>
      <c r="PKH4" s="828"/>
      <c r="PKI4" s="828"/>
      <c r="PKJ4" s="828"/>
      <c r="PKK4" s="828"/>
      <c r="PKL4" s="828"/>
      <c r="PKM4" s="828"/>
      <c r="PKN4" s="828"/>
      <c r="PKO4" s="828"/>
      <c r="PKP4" s="828"/>
      <c r="PKQ4" s="828"/>
      <c r="PKR4" s="828"/>
      <c r="PKS4" s="828"/>
      <c r="PKT4" s="828"/>
      <c r="PKU4" s="828"/>
      <c r="PKV4" s="828"/>
      <c r="PKW4" s="828"/>
      <c r="PKX4" s="828"/>
      <c r="PKY4" s="828"/>
      <c r="PKZ4" s="828"/>
      <c r="PLA4" s="828"/>
      <c r="PLB4" s="828"/>
      <c r="PLC4" s="828"/>
      <c r="PLD4" s="828"/>
      <c r="PLE4" s="828"/>
      <c r="PLF4" s="828"/>
      <c r="PLG4" s="828"/>
      <c r="PLH4" s="828"/>
      <c r="PLI4" s="828"/>
      <c r="PLJ4" s="828"/>
      <c r="PLK4" s="828"/>
      <c r="PLL4" s="828"/>
      <c r="PLM4" s="828"/>
      <c r="PLN4" s="828"/>
      <c r="PLO4" s="828"/>
      <c r="PLP4" s="828"/>
      <c r="PLQ4" s="828"/>
      <c r="PLR4" s="828"/>
      <c r="PLS4" s="828"/>
      <c r="PLT4" s="828"/>
      <c r="PLU4" s="828"/>
      <c r="PLV4" s="828"/>
      <c r="PLW4" s="828"/>
      <c r="PLX4" s="828"/>
      <c r="PLY4" s="828"/>
      <c r="PLZ4" s="828"/>
      <c r="PMA4" s="828"/>
      <c r="PMB4" s="828"/>
      <c r="PMC4" s="828"/>
      <c r="PMD4" s="828"/>
      <c r="PME4" s="828"/>
      <c r="PMF4" s="828"/>
      <c r="PMG4" s="828"/>
      <c r="PMH4" s="828"/>
      <c r="PMI4" s="828"/>
      <c r="PMJ4" s="828"/>
      <c r="PMK4" s="828"/>
      <c r="PML4" s="828"/>
      <c r="PMM4" s="828"/>
      <c r="PMN4" s="828"/>
      <c r="PMO4" s="828"/>
      <c r="PMP4" s="828"/>
      <c r="PMQ4" s="828"/>
      <c r="PMR4" s="828"/>
      <c r="PMS4" s="828"/>
      <c r="PMT4" s="828"/>
      <c r="PMU4" s="828"/>
      <c r="PMV4" s="828"/>
      <c r="PMW4" s="828"/>
      <c r="PMX4" s="828"/>
      <c r="PMY4" s="828"/>
      <c r="PMZ4" s="828"/>
      <c r="PNA4" s="828"/>
      <c r="PNB4" s="828"/>
      <c r="PNC4" s="828"/>
      <c r="PND4" s="828"/>
      <c r="PNE4" s="828"/>
      <c r="PNF4" s="828"/>
      <c r="PNG4" s="828"/>
      <c r="PNH4" s="828"/>
      <c r="PNI4" s="828"/>
      <c r="PNJ4" s="828"/>
      <c r="PNK4" s="828"/>
      <c r="PNL4" s="828"/>
      <c r="PNM4" s="828"/>
      <c r="PNN4" s="828"/>
      <c r="PNO4" s="828"/>
      <c r="PNP4" s="828"/>
      <c r="PNQ4" s="828"/>
      <c r="PNR4" s="828"/>
      <c r="PNS4" s="828"/>
      <c r="PNT4" s="828"/>
      <c r="PNU4" s="828"/>
      <c r="PNV4" s="828"/>
      <c r="PNW4" s="828"/>
      <c r="PNX4" s="828"/>
      <c r="PNY4" s="828"/>
      <c r="PNZ4" s="828"/>
      <c r="POA4" s="828"/>
      <c r="POB4" s="828"/>
      <c r="POC4" s="828"/>
      <c r="POD4" s="828"/>
      <c r="POE4" s="828"/>
      <c r="POF4" s="828"/>
      <c r="POG4" s="828"/>
      <c r="POH4" s="828"/>
      <c r="POI4" s="828"/>
      <c r="POJ4" s="828"/>
      <c r="POK4" s="828"/>
      <c r="POL4" s="828"/>
      <c r="POM4" s="828"/>
      <c r="PON4" s="828"/>
      <c r="POO4" s="828"/>
      <c r="POP4" s="828"/>
      <c r="POQ4" s="828"/>
      <c r="POR4" s="828"/>
      <c r="POS4" s="828"/>
      <c r="POT4" s="828"/>
      <c r="POU4" s="828"/>
      <c r="POV4" s="828"/>
      <c r="POW4" s="828"/>
      <c r="POX4" s="828"/>
      <c r="POY4" s="828"/>
      <c r="POZ4" s="828"/>
      <c r="PPA4" s="828"/>
      <c r="PPB4" s="828"/>
      <c r="PPC4" s="828"/>
      <c r="PPD4" s="828"/>
      <c r="PPE4" s="828"/>
      <c r="PPF4" s="828"/>
      <c r="PPG4" s="828"/>
      <c r="PPH4" s="828"/>
      <c r="PPI4" s="828"/>
      <c r="PPJ4" s="828"/>
      <c r="PPK4" s="828"/>
      <c r="PPL4" s="828"/>
      <c r="PPM4" s="828"/>
      <c r="PPN4" s="828"/>
      <c r="PPO4" s="828"/>
      <c r="PPP4" s="828"/>
      <c r="PPQ4" s="828"/>
      <c r="PPR4" s="828"/>
      <c r="PPS4" s="828"/>
      <c r="PPT4" s="828"/>
      <c r="PPU4" s="828"/>
      <c r="PPV4" s="828"/>
      <c r="PPW4" s="828"/>
      <c r="PPX4" s="828"/>
      <c r="PPY4" s="828"/>
      <c r="PPZ4" s="828"/>
      <c r="PQA4" s="828"/>
      <c r="PQB4" s="828"/>
      <c r="PQC4" s="828"/>
      <c r="PQD4" s="828"/>
      <c r="PQE4" s="828"/>
      <c r="PQF4" s="828"/>
      <c r="PQG4" s="828"/>
      <c r="PQH4" s="828"/>
      <c r="PQI4" s="828"/>
      <c r="PQJ4" s="828"/>
      <c r="PQK4" s="828"/>
      <c r="PQL4" s="828"/>
      <c r="PQM4" s="828"/>
      <c r="PQN4" s="828"/>
      <c r="PQO4" s="828"/>
      <c r="PQP4" s="828"/>
      <c r="PQQ4" s="828"/>
      <c r="PQR4" s="828"/>
      <c r="PQS4" s="828"/>
      <c r="PQT4" s="828"/>
      <c r="PQU4" s="828"/>
      <c r="PQV4" s="828"/>
      <c r="PQW4" s="828"/>
      <c r="PQX4" s="828"/>
      <c r="PQY4" s="828"/>
      <c r="PQZ4" s="828"/>
      <c r="PRA4" s="828"/>
      <c r="PRB4" s="828"/>
      <c r="PRC4" s="828"/>
      <c r="PRD4" s="828"/>
      <c r="PRE4" s="828"/>
      <c r="PRF4" s="828"/>
      <c r="PRG4" s="828"/>
      <c r="PRH4" s="828"/>
      <c r="PRI4" s="828"/>
      <c r="PRJ4" s="828"/>
      <c r="PRK4" s="828"/>
      <c r="PRL4" s="828"/>
      <c r="PRM4" s="828"/>
      <c r="PRN4" s="828"/>
      <c r="PRO4" s="828"/>
      <c r="PRP4" s="828"/>
      <c r="PRQ4" s="828"/>
      <c r="PRR4" s="828"/>
      <c r="PRS4" s="828"/>
      <c r="PRT4" s="828"/>
      <c r="PRU4" s="828"/>
      <c r="PRV4" s="828"/>
      <c r="PRW4" s="828"/>
      <c r="PRX4" s="828"/>
      <c r="PRY4" s="828"/>
      <c r="PRZ4" s="828"/>
      <c r="PSA4" s="828"/>
      <c r="PSB4" s="828"/>
      <c r="PSC4" s="828"/>
      <c r="PSD4" s="828"/>
      <c r="PSE4" s="828"/>
      <c r="PSF4" s="828"/>
      <c r="PSG4" s="828"/>
      <c r="PSH4" s="828"/>
      <c r="PSI4" s="828"/>
      <c r="PSJ4" s="828"/>
      <c r="PSK4" s="828"/>
      <c r="PSL4" s="828"/>
      <c r="PSM4" s="828"/>
      <c r="PSN4" s="828"/>
      <c r="PSO4" s="828"/>
      <c r="PSP4" s="828"/>
      <c r="PSQ4" s="828"/>
      <c r="PSR4" s="828"/>
      <c r="PSS4" s="828"/>
      <c r="PST4" s="828"/>
      <c r="PSU4" s="828"/>
      <c r="PSV4" s="828"/>
      <c r="PSW4" s="828"/>
      <c r="PSX4" s="828"/>
      <c r="PSY4" s="828"/>
      <c r="PSZ4" s="828"/>
      <c r="PTA4" s="828"/>
      <c r="PTB4" s="828"/>
      <c r="PTC4" s="828"/>
      <c r="PTD4" s="828"/>
      <c r="PTE4" s="828"/>
      <c r="PTF4" s="828"/>
      <c r="PTG4" s="828"/>
      <c r="PTH4" s="828"/>
      <c r="PTI4" s="828"/>
      <c r="PTJ4" s="828"/>
      <c r="PTK4" s="828"/>
      <c r="PTL4" s="828"/>
      <c r="PTM4" s="828"/>
      <c r="PTN4" s="828"/>
      <c r="PTO4" s="828"/>
      <c r="PTP4" s="828"/>
      <c r="PTQ4" s="828"/>
      <c r="PTR4" s="828"/>
      <c r="PTS4" s="828"/>
      <c r="PTT4" s="828"/>
      <c r="PTU4" s="828"/>
      <c r="PTV4" s="828"/>
      <c r="PTW4" s="828"/>
      <c r="PTX4" s="828"/>
      <c r="PTY4" s="828"/>
      <c r="PTZ4" s="828"/>
      <c r="PUA4" s="828"/>
      <c r="PUB4" s="828"/>
      <c r="PUC4" s="828"/>
      <c r="PUD4" s="828"/>
      <c r="PUE4" s="828"/>
      <c r="PUF4" s="828"/>
      <c r="PUG4" s="828"/>
      <c r="PUH4" s="828"/>
      <c r="PUI4" s="828"/>
      <c r="PUJ4" s="828"/>
      <c r="PUK4" s="828"/>
      <c r="PUL4" s="828"/>
      <c r="PUM4" s="828"/>
      <c r="PUN4" s="828"/>
      <c r="PUO4" s="828"/>
      <c r="PUP4" s="828"/>
      <c r="PUQ4" s="828"/>
      <c r="PUR4" s="828"/>
      <c r="PUS4" s="828"/>
      <c r="PUT4" s="828"/>
      <c r="PUU4" s="828"/>
      <c r="PUV4" s="828"/>
      <c r="PUW4" s="828"/>
      <c r="PUX4" s="828"/>
      <c r="PUY4" s="828"/>
      <c r="PUZ4" s="828"/>
      <c r="PVA4" s="828"/>
      <c r="PVB4" s="828"/>
      <c r="PVC4" s="828"/>
      <c r="PVD4" s="828"/>
      <c r="PVE4" s="828"/>
      <c r="PVF4" s="828"/>
      <c r="PVG4" s="828"/>
      <c r="PVH4" s="828"/>
      <c r="PVI4" s="828"/>
      <c r="PVJ4" s="828"/>
      <c r="PVK4" s="828"/>
      <c r="PVL4" s="828"/>
      <c r="PVM4" s="828"/>
      <c r="PVN4" s="828"/>
      <c r="PVO4" s="828"/>
      <c r="PVP4" s="828"/>
      <c r="PVQ4" s="828"/>
      <c r="PVR4" s="828"/>
      <c r="PVS4" s="828"/>
      <c r="PVT4" s="828"/>
      <c r="PVU4" s="828"/>
      <c r="PVV4" s="828"/>
      <c r="PVW4" s="828"/>
      <c r="PVX4" s="828"/>
      <c r="PVY4" s="828"/>
      <c r="PVZ4" s="828"/>
      <c r="PWA4" s="828"/>
      <c r="PWB4" s="828"/>
      <c r="PWC4" s="828"/>
      <c r="PWD4" s="828"/>
      <c r="PWE4" s="828"/>
      <c r="PWF4" s="828"/>
      <c r="PWG4" s="828"/>
      <c r="PWH4" s="828"/>
      <c r="PWI4" s="828"/>
      <c r="PWJ4" s="828"/>
      <c r="PWK4" s="828"/>
      <c r="PWL4" s="828"/>
      <c r="PWM4" s="828"/>
      <c r="PWN4" s="828"/>
      <c r="PWO4" s="828"/>
      <c r="PWP4" s="828"/>
      <c r="PWQ4" s="828"/>
      <c r="PWR4" s="828"/>
      <c r="PWS4" s="828"/>
      <c r="PWT4" s="828"/>
      <c r="PWU4" s="828"/>
      <c r="PWV4" s="828"/>
      <c r="PWW4" s="828"/>
      <c r="PWX4" s="828"/>
      <c r="PWY4" s="828"/>
      <c r="PWZ4" s="828"/>
      <c r="PXA4" s="828"/>
      <c r="PXB4" s="828"/>
      <c r="PXC4" s="828"/>
      <c r="PXD4" s="828"/>
      <c r="PXE4" s="828"/>
      <c r="PXF4" s="828"/>
      <c r="PXG4" s="828"/>
      <c r="PXH4" s="828"/>
      <c r="PXI4" s="828"/>
      <c r="PXJ4" s="828"/>
      <c r="PXK4" s="828"/>
      <c r="PXL4" s="828"/>
      <c r="PXM4" s="828"/>
      <c r="PXN4" s="828"/>
      <c r="PXO4" s="828"/>
      <c r="PXP4" s="828"/>
      <c r="PXQ4" s="828"/>
      <c r="PXR4" s="828"/>
      <c r="PXS4" s="828"/>
      <c r="PXT4" s="828"/>
      <c r="PXU4" s="828"/>
      <c r="PXV4" s="828"/>
      <c r="PXW4" s="828"/>
      <c r="PXX4" s="828"/>
      <c r="PXY4" s="828"/>
      <c r="PXZ4" s="828"/>
      <c r="PYA4" s="828"/>
      <c r="PYB4" s="828"/>
      <c r="PYC4" s="828"/>
      <c r="PYD4" s="828"/>
      <c r="PYE4" s="828"/>
      <c r="PYF4" s="828"/>
      <c r="PYG4" s="828"/>
      <c r="PYH4" s="828"/>
      <c r="PYI4" s="828"/>
      <c r="PYJ4" s="828"/>
      <c r="PYK4" s="828"/>
      <c r="PYL4" s="828"/>
      <c r="PYM4" s="828"/>
      <c r="PYN4" s="828"/>
      <c r="PYO4" s="828"/>
      <c r="PYP4" s="828"/>
      <c r="PYQ4" s="828"/>
      <c r="PYR4" s="828"/>
      <c r="PYS4" s="828"/>
      <c r="PYT4" s="828"/>
      <c r="PYU4" s="828"/>
      <c r="PYV4" s="828"/>
      <c r="PYW4" s="828"/>
      <c r="PYX4" s="828"/>
      <c r="PYY4" s="828"/>
      <c r="PYZ4" s="828"/>
      <c r="PZA4" s="828"/>
      <c r="PZB4" s="828"/>
      <c r="PZC4" s="828"/>
      <c r="PZD4" s="828"/>
      <c r="PZE4" s="828"/>
      <c r="PZF4" s="828"/>
      <c r="PZG4" s="828"/>
      <c r="PZH4" s="828"/>
      <c r="PZI4" s="828"/>
      <c r="PZJ4" s="828"/>
      <c r="PZK4" s="828"/>
      <c r="PZL4" s="828"/>
      <c r="PZM4" s="828"/>
      <c r="PZN4" s="828"/>
      <c r="PZO4" s="828"/>
      <c r="PZP4" s="828"/>
      <c r="PZQ4" s="828"/>
      <c r="PZR4" s="828"/>
      <c r="PZS4" s="828"/>
      <c r="PZT4" s="828"/>
      <c r="PZU4" s="828"/>
      <c r="PZV4" s="828"/>
      <c r="PZW4" s="828"/>
      <c r="PZX4" s="828"/>
      <c r="PZY4" s="828"/>
      <c r="PZZ4" s="828"/>
      <c r="QAA4" s="828"/>
      <c r="QAB4" s="828"/>
      <c r="QAC4" s="828"/>
      <c r="QAD4" s="828"/>
      <c r="QAE4" s="828"/>
      <c r="QAF4" s="828"/>
      <c r="QAG4" s="828"/>
      <c r="QAH4" s="828"/>
      <c r="QAI4" s="828"/>
      <c r="QAJ4" s="828"/>
      <c r="QAK4" s="828"/>
      <c r="QAL4" s="828"/>
      <c r="QAM4" s="828"/>
      <c r="QAN4" s="828"/>
      <c r="QAO4" s="828"/>
      <c r="QAP4" s="828"/>
      <c r="QAQ4" s="828"/>
      <c r="QAR4" s="828"/>
      <c r="QAS4" s="828"/>
      <c r="QAT4" s="828"/>
      <c r="QAU4" s="828"/>
      <c r="QAV4" s="828"/>
      <c r="QAW4" s="828"/>
      <c r="QAX4" s="828"/>
      <c r="QAY4" s="828"/>
      <c r="QAZ4" s="828"/>
      <c r="QBA4" s="828"/>
      <c r="QBB4" s="828"/>
      <c r="QBC4" s="828"/>
      <c r="QBD4" s="828"/>
      <c r="QBE4" s="828"/>
      <c r="QBF4" s="828"/>
      <c r="QBG4" s="828"/>
      <c r="QBH4" s="828"/>
      <c r="QBI4" s="828"/>
      <c r="QBJ4" s="828"/>
      <c r="QBK4" s="828"/>
      <c r="QBL4" s="828"/>
      <c r="QBM4" s="828"/>
      <c r="QBN4" s="828"/>
      <c r="QBO4" s="828"/>
      <c r="QBP4" s="828"/>
      <c r="QBQ4" s="828"/>
      <c r="QBR4" s="828"/>
      <c r="QBS4" s="828"/>
      <c r="QBT4" s="828"/>
      <c r="QBU4" s="828"/>
      <c r="QBV4" s="828"/>
      <c r="QBW4" s="828"/>
      <c r="QBX4" s="828"/>
      <c r="QBY4" s="828"/>
      <c r="QBZ4" s="828"/>
      <c r="QCA4" s="828"/>
      <c r="QCB4" s="828"/>
      <c r="QCC4" s="828"/>
      <c r="QCD4" s="828"/>
      <c r="QCE4" s="828"/>
      <c r="QCF4" s="828"/>
      <c r="QCG4" s="828"/>
      <c r="QCH4" s="828"/>
      <c r="QCI4" s="828"/>
      <c r="QCJ4" s="828"/>
      <c r="QCK4" s="828"/>
      <c r="QCL4" s="828"/>
      <c r="QCM4" s="828"/>
      <c r="QCN4" s="828"/>
      <c r="QCO4" s="828"/>
      <c r="QCP4" s="828"/>
      <c r="QCQ4" s="828"/>
      <c r="QCR4" s="828"/>
      <c r="QCS4" s="828"/>
      <c r="QCT4" s="828"/>
      <c r="QCU4" s="828"/>
      <c r="QCV4" s="828"/>
      <c r="QCW4" s="828"/>
      <c r="QCX4" s="828"/>
      <c r="QCY4" s="828"/>
      <c r="QCZ4" s="828"/>
      <c r="QDA4" s="828"/>
      <c r="QDB4" s="828"/>
      <c r="QDC4" s="828"/>
      <c r="QDD4" s="828"/>
      <c r="QDE4" s="828"/>
      <c r="QDF4" s="828"/>
      <c r="QDG4" s="828"/>
      <c r="QDH4" s="828"/>
      <c r="QDI4" s="828"/>
      <c r="QDJ4" s="828"/>
      <c r="QDK4" s="828"/>
      <c r="QDL4" s="828"/>
      <c r="QDM4" s="828"/>
      <c r="QDN4" s="828"/>
      <c r="QDO4" s="828"/>
      <c r="QDP4" s="828"/>
      <c r="QDQ4" s="828"/>
      <c r="QDR4" s="828"/>
      <c r="QDS4" s="828"/>
      <c r="QDT4" s="828"/>
      <c r="QDU4" s="828"/>
      <c r="QDV4" s="828"/>
      <c r="QDW4" s="828"/>
      <c r="QDX4" s="828"/>
      <c r="QDY4" s="828"/>
      <c r="QDZ4" s="828"/>
      <c r="QEA4" s="828"/>
      <c r="QEB4" s="828"/>
      <c r="QEC4" s="828"/>
      <c r="QED4" s="828"/>
      <c r="QEE4" s="828"/>
      <c r="QEF4" s="828"/>
      <c r="QEG4" s="828"/>
      <c r="QEH4" s="828"/>
      <c r="QEI4" s="828"/>
      <c r="QEJ4" s="828"/>
      <c r="QEK4" s="828"/>
      <c r="QEL4" s="828"/>
      <c r="QEM4" s="828"/>
      <c r="QEN4" s="828"/>
      <c r="QEO4" s="828"/>
      <c r="QEP4" s="828"/>
      <c r="QEQ4" s="828"/>
      <c r="QER4" s="828"/>
      <c r="QES4" s="828"/>
      <c r="QET4" s="828"/>
      <c r="QEU4" s="828"/>
      <c r="QEV4" s="828"/>
      <c r="QEW4" s="828"/>
      <c r="QEX4" s="828"/>
      <c r="QEY4" s="828"/>
      <c r="QEZ4" s="828"/>
      <c r="QFA4" s="828"/>
      <c r="QFB4" s="828"/>
      <c r="QFC4" s="828"/>
      <c r="QFD4" s="828"/>
      <c r="QFE4" s="828"/>
      <c r="QFF4" s="828"/>
      <c r="QFG4" s="828"/>
      <c r="QFH4" s="828"/>
      <c r="QFI4" s="828"/>
      <c r="QFJ4" s="828"/>
      <c r="QFK4" s="828"/>
      <c r="QFL4" s="828"/>
      <c r="QFM4" s="828"/>
      <c r="QFN4" s="828"/>
      <c r="QFO4" s="828"/>
      <c r="QFP4" s="828"/>
      <c r="QFQ4" s="828"/>
      <c r="QFR4" s="828"/>
      <c r="QFS4" s="828"/>
      <c r="QFT4" s="828"/>
      <c r="QFU4" s="828"/>
      <c r="QFV4" s="828"/>
      <c r="QFW4" s="828"/>
      <c r="QFX4" s="828"/>
      <c r="QFY4" s="828"/>
      <c r="QFZ4" s="828"/>
      <c r="QGA4" s="828"/>
      <c r="QGB4" s="828"/>
      <c r="QGC4" s="828"/>
      <c r="QGD4" s="828"/>
      <c r="QGE4" s="828"/>
      <c r="QGF4" s="828"/>
      <c r="QGG4" s="828"/>
      <c r="QGH4" s="828"/>
      <c r="QGI4" s="828"/>
      <c r="QGJ4" s="828"/>
      <c r="QGK4" s="828"/>
      <c r="QGL4" s="828"/>
      <c r="QGM4" s="828"/>
      <c r="QGN4" s="828"/>
      <c r="QGO4" s="828"/>
      <c r="QGP4" s="828"/>
      <c r="QGQ4" s="828"/>
      <c r="QGR4" s="828"/>
      <c r="QGS4" s="828"/>
      <c r="QGT4" s="828"/>
      <c r="QGU4" s="828"/>
      <c r="QGV4" s="828"/>
      <c r="QGW4" s="828"/>
      <c r="QGX4" s="828"/>
      <c r="QGY4" s="828"/>
      <c r="QGZ4" s="828"/>
      <c r="QHA4" s="828"/>
      <c r="QHB4" s="828"/>
      <c r="QHC4" s="828"/>
      <c r="QHD4" s="828"/>
      <c r="QHE4" s="828"/>
      <c r="QHF4" s="828"/>
      <c r="QHG4" s="828"/>
      <c r="QHH4" s="828"/>
      <c r="QHI4" s="828"/>
      <c r="QHJ4" s="828"/>
      <c r="QHK4" s="828"/>
      <c r="QHL4" s="828"/>
      <c r="QHM4" s="828"/>
      <c r="QHN4" s="828"/>
      <c r="QHO4" s="828"/>
      <c r="QHP4" s="828"/>
      <c r="QHQ4" s="828"/>
      <c r="QHR4" s="828"/>
      <c r="QHS4" s="828"/>
      <c r="QHT4" s="828"/>
      <c r="QHU4" s="828"/>
      <c r="QHV4" s="828"/>
      <c r="QHW4" s="828"/>
      <c r="QHX4" s="828"/>
      <c r="QHY4" s="828"/>
      <c r="QHZ4" s="828"/>
      <c r="QIA4" s="828"/>
      <c r="QIB4" s="828"/>
      <c r="QIC4" s="828"/>
      <c r="QID4" s="828"/>
      <c r="QIE4" s="828"/>
      <c r="QIF4" s="828"/>
      <c r="QIG4" s="828"/>
      <c r="QIH4" s="828"/>
      <c r="QII4" s="828"/>
      <c r="QIJ4" s="828"/>
      <c r="QIK4" s="828"/>
      <c r="QIL4" s="828"/>
      <c r="QIM4" s="828"/>
      <c r="QIN4" s="828"/>
      <c r="QIO4" s="828"/>
      <c r="QIP4" s="828"/>
      <c r="QIQ4" s="828"/>
      <c r="QIR4" s="828"/>
      <c r="QIS4" s="828"/>
      <c r="QIT4" s="828"/>
      <c r="QIU4" s="828"/>
      <c r="QIV4" s="828"/>
      <c r="QIW4" s="828"/>
      <c r="QIX4" s="828"/>
      <c r="QIY4" s="828"/>
      <c r="QIZ4" s="828"/>
      <c r="QJA4" s="828"/>
      <c r="QJB4" s="828"/>
      <c r="QJC4" s="828"/>
      <c r="QJD4" s="828"/>
      <c r="QJE4" s="828"/>
      <c r="QJF4" s="828"/>
      <c r="QJG4" s="828"/>
      <c r="QJH4" s="828"/>
      <c r="QJI4" s="828"/>
      <c r="QJJ4" s="828"/>
      <c r="QJK4" s="828"/>
      <c r="QJL4" s="828"/>
      <c r="QJM4" s="828"/>
      <c r="QJN4" s="828"/>
      <c r="QJO4" s="828"/>
      <c r="QJP4" s="828"/>
      <c r="QJQ4" s="828"/>
      <c r="QJR4" s="828"/>
      <c r="QJS4" s="828"/>
      <c r="QJT4" s="828"/>
      <c r="QJU4" s="828"/>
      <c r="QJV4" s="828"/>
      <c r="QJW4" s="828"/>
      <c r="QJX4" s="828"/>
      <c r="QJY4" s="828"/>
      <c r="QJZ4" s="828"/>
      <c r="QKA4" s="828"/>
      <c r="QKB4" s="828"/>
      <c r="QKC4" s="828"/>
      <c r="QKD4" s="828"/>
      <c r="QKE4" s="828"/>
      <c r="QKF4" s="828"/>
      <c r="QKG4" s="828"/>
      <c r="QKH4" s="828"/>
      <c r="QKI4" s="828"/>
      <c r="QKJ4" s="828"/>
      <c r="QKK4" s="828"/>
      <c r="QKL4" s="828"/>
      <c r="QKM4" s="828"/>
      <c r="QKN4" s="828"/>
      <c r="QKO4" s="828"/>
      <c r="QKP4" s="828"/>
      <c r="QKQ4" s="828"/>
      <c r="QKR4" s="828"/>
      <c r="QKS4" s="828"/>
      <c r="QKT4" s="828"/>
      <c r="QKU4" s="828"/>
      <c r="QKV4" s="828"/>
      <c r="QKW4" s="828"/>
      <c r="QKX4" s="828"/>
      <c r="QKY4" s="828"/>
      <c r="QKZ4" s="828"/>
      <c r="QLA4" s="828"/>
      <c r="QLB4" s="828"/>
      <c r="QLC4" s="828"/>
      <c r="QLD4" s="828"/>
      <c r="QLE4" s="828"/>
      <c r="QLF4" s="828"/>
      <c r="QLG4" s="828"/>
      <c r="QLH4" s="828"/>
      <c r="QLI4" s="828"/>
      <c r="QLJ4" s="828"/>
      <c r="QLK4" s="828"/>
      <c r="QLL4" s="828"/>
      <c r="QLM4" s="828"/>
      <c r="QLN4" s="828"/>
      <c r="QLO4" s="828"/>
      <c r="QLP4" s="828"/>
      <c r="QLQ4" s="828"/>
      <c r="QLR4" s="828"/>
      <c r="QLS4" s="828"/>
      <c r="QLT4" s="828"/>
      <c r="QLU4" s="828"/>
      <c r="QLV4" s="828"/>
      <c r="QLW4" s="828"/>
      <c r="QLX4" s="828"/>
      <c r="QLY4" s="828"/>
      <c r="QLZ4" s="828"/>
      <c r="QMA4" s="828"/>
      <c r="QMB4" s="828"/>
      <c r="QMC4" s="828"/>
      <c r="QMD4" s="828"/>
      <c r="QME4" s="828"/>
      <c r="QMF4" s="828"/>
      <c r="QMG4" s="828"/>
      <c r="QMH4" s="828"/>
      <c r="QMI4" s="828"/>
      <c r="QMJ4" s="828"/>
      <c r="QMK4" s="828"/>
      <c r="QML4" s="828"/>
      <c r="QMM4" s="828"/>
      <c r="QMN4" s="828"/>
      <c r="QMO4" s="828"/>
      <c r="QMP4" s="828"/>
      <c r="QMQ4" s="828"/>
      <c r="QMR4" s="828"/>
      <c r="QMS4" s="828"/>
      <c r="QMT4" s="828"/>
      <c r="QMU4" s="828"/>
      <c r="QMV4" s="828"/>
      <c r="QMW4" s="828"/>
      <c r="QMX4" s="828"/>
      <c r="QMY4" s="828"/>
      <c r="QMZ4" s="828"/>
      <c r="QNA4" s="828"/>
      <c r="QNB4" s="828"/>
      <c r="QNC4" s="828"/>
      <c r="QND4" s="828"/>
      <c r="QNE4" s="828"/>
      <c r="QNF4" s="828"/>
      <c r="QNG4" s="828"/>
      <c r="QNH4" s="828"/>
      <c r="QNI4" s="828"/>
      <c r="QNJ4" s="828"/>
      <c r="QNK4" s="828"/>
      <c r="QNL4" s="828"/>
      <c r="QNM4" s="828"/>
      <c r="QNN4" s="828"/>
      <c r="QNO4" s="828"/>
      <c r="QNP4" s="828"/>
      <c r="QNQ4" s="828"/>
      <c r="QNR4" s="828"/>
      <c r="QNS4" s="828"/>
      <c r="QNT4" s="828"/>
      <c r="QNU4" s="828"/>
      <c r="QNV4" s="828"/>
      <c r="QNW4" s="828"/>
      <c r="QNX4" s="828"/>
      <c r="QNY4" s="828"/>
      <c r="QNZ4" s="828"/>
      <c r="QOA4" s="828"/>
      <c r="QOB4" s="828"/>
      <c r="QOC4" s="828"/>
      <c r="QOD4" s="828"/>
      <c r="QOE4" s="828"/>
      <c r="QOF4" s="828"/>
      <c r="QOG4" s="828"/>
      <c r="QOH4" s="828"/>
      <c r="QOI4" s="828"/>
      <c r="QOJ4" s="828"/>
      <c r="QOK4" s="828"/>
      <c r="QOL4" s="828"/>
      <c r="QOM4" s="828"/>
      <c r="QON4" s="828"/>
      <c r="QOO4" s="828"/>
      <c r="QOP4" s="828"/>
      <c r="QOQ4" s="828"/>
      <c r="QOR4" s="828"/>
      <c r="QOS4" s="828"/>
      <c r="QOT4" s="828"/>
      <c r="QOU4" s="828"/>
      <c r="QOV4" s="828"/>
      <c r="QOW4" s="828"/>
      <c r="QOX4" s="828"/>
      <c r="QOY4" s="828"/>
      <c r="QOZ4" s="828"/>
      <c r="QPA4" s="828"/>
      <c r="QPB4" s="828"/>
      <c r="QPC4" s="828"/>
      <c r="QPD4" s="828"/>
      <c r="QPE4" s="828"/>
      <c r="QPF4" s="828"/>
      <c r="QPG4" s="828"/>
      <c r="QPH4" s="828"/>
      <c r="QPI4" s="828"/>
      <c r="QPJ4" s="828"/>
      <c r="QPK4" s="828"/>
      <c r="QPL4" s="828"/>
      <c r="QPM4" s="828"/>
      <c r="QPN4" s="828"/>
      <c r="QPO4" s="828"/>
      <c r="QPP4" s="828"/>
      <c r="QPQ4" s="828"/>
      <c r="QPR4" s="828"/>
      <c r="QPS4" s="828"/>
      <c r="QPT4" s="828"/>
      <c r="QPU4" s="828"/>
      <c r="QPV4" s="828"/>
      <c r="QPW4" s="828"/>
      <c r="QPX4" s="828"/>
      <c r="QPY4" s="828"/>
      <c r="QPZ4" s="828"/>
      <c r="QQA4" s="828"/>
      <c r="QQB4" s="828"/>
      <c r="QQC4" s="828"/>
      <c r="QQD4" s="828"/>
      <c r="QQE4" s="828"/>
      <c r="QQF4" s="828"/>
      <c r="QQG4" s="828"/>
      <c r="QQH4" s="828"/>
      <c r="QQI4" s="828"/>
      <c r="QQJ4" s="828"/>
      <c r="QQK4" s="828"/>
      <c r="QQL4" s="828"/>
      <c r="QQM4" s="828"/>
      <c r="QQN4" s="828"/>
      <c r="QQO4" s="828"/>
      <c r="QQP4" s="828"/>
      <c r="QQQ4" s="828"/>
      <c r="QQR4" s="828"/>
      <c r="QQS4" s="828"/>
      <c r="QQT4" s="828"/>
      <c r="QQU4" s="828"/>
      <c r="QQV4" s="828"/>
      <c r="QQW4" s="828"/>
      <c r="QQX4" s="828"/>
      <c r="QQY4" s="828"/>
      <c r="QQZ4" s="828"/>
      <c r="QRA4" s="828"/>
      <c r="QRB4" s="828"/>
      <c r="QRC4" s="828"/>
      <c r="QRD4" s="828"/>
      <c r="QRE4" s="828"/>
      <c r="QRF4" s="828"/>
      <c r="QRG4" s="828"/>
      <c r="QRH4" s="828"/>
      <c r="QRI4" s="828"/>
      <c r="QRJ4" s="828"/>
      <c r="QRK4" s="828"/>
      <c r="QRL4" s="828"/>
      <c r="QRM4" s="828"/>
      <c r="QRN4" s="828"/>
      <c r="QRO4" s="828"/>
      <c r="QRP4" s="828"/>
      <c r="QRQ4" s="828"/>
      <c r="QRR4" s="828"/>
      <c r="QRS4" s="828"/>
      <c r="QRT4" s="828"/>
      <c r="QRU4" s="828"/>
      <c r="QRV4" s="828"/>
      <c r="QRW4" s="828"/>
      <c r="QRX4" s="828"/>
      <c r="QRY4" s="828"/>
      <c r="QRZ4" s="828"/>
      <c r="QSA4" s="828"/>
      <c r="QSB4" s="828"/>
      <c r="QSC4" s="828"/>
      <c r="QSD4" s="828"/>
      <c r="QSE4" s="828"/>
      <c r="QSF4" s="828"/>
      <c r="QSG4" s="828"/>
      <c r="QSH4" s="828"/>
      <c r="QSI4" s="828"/>
      <c r="QSJ4" s="828"/>
      <c r="QSK4" s="828"/>
      <c r="QSL4" s="828"/>
      <c r="QSM4" s="828"/>
      <c r="QSN4" s="828"/>
      <c r="QSO4" s="828"/>
      <c r="QSP4" s="828"/>
      <c r="QSQ4" s="828"/>
      <c r="QSR4" s="828"/>
      <c r="QSS4" s="828"/>
      <c r="QST4" s="828"/>
      <c r="QSU4" s="828"/>
      <c r="QSV4" s="828"/>
      <c r="QSW4" s="828"/>
      <c r="QSX4" s="828"/>
      <c r="QSY4" s="828"/>
      <c r="QSZ4" s="828"/>
      <c r="QTA4" s="828"/>
      <c r="QTB4" s="828"/>
      <c r="QTC4" s="828"/>
      <c r="QTD4" s="828"/>
      <c r="QTE4" s="828"/>
      <c r="QTF4" s="828"/>
      <c r="QTG4" s="828"/>
      <c r="QTH4" s="828"/>
      <c r="QTI4" s="828"/>
      <c r="QTJ4" s="828"/>
      <c r="QTK4" s="828"/>
      <c r="QTL4" s="828"/>
      <c r="QTM4" s="828"/>
      <c r="QTN4" s="828"/>
      <c r="QTO4" s="828"/>
      <c r="QTP4" s="828"/>
      <c r="QTQ4" s="828"/>
      <c r="QTR4" s="828"/>
      <c r="QTS4" s="828"/>
      <c r="QTT4" s="828"/>
      <c r="QTU4" s="828"/>
      <c r="QTV4" s="828"/>
      <c r="QTW4" s="828"/>
      <c r="QTX4" s="828"/>
      <c r="QTY4" s="828"/>
      <c r="QTZ4" s="828"/>
      <c r="QUA4" s="828"/>
      <c r="QUB4" s="828"/>
      <c r="QUC4" s="828"/>
      <c r="QUD4" s="828"/>
      <c r="QUE4" s="828"/>
      <c r="QUF4" s="828"/>
      <c r="QUG4" s="828"/>
      <c r="QUH4" s="828"/>
      <c r="QUI4" s="828"/>
      <c r="QUJ4" s="828"/>
      <c r="QUK4" s="828"/>
      <c r="QUL4" s="828"/>
      <c r="QUM4" s="828"/>
      <c r="QUN4" s="828"/>
      <c r="QUO4" s="828"/>
      <c r="QUP4" s="828"/>
      <c r="QUQ4" s="828"/>
      <c r="QUR4" s="828"/>
      <c r="QUS4" s="828"/>
      <c r="QUT4" s="828"/>
      <c r="QUU4" s="828"/>
      <c r="QUV4" s="828"/>
      <c r="QUW4" s="828"/>
      <c r="QUX4" s="828"/>
      <c r="QUY4" s="828"/>
      <c r="QUZ4" s="828"/>
      <c r="QVA4" s="828"/>
      <c r="QVB4" s="828"/>
      <c r="QVC4" s="828"/>
      <c r="QVD4" s="828"/>
      <c r="QVE4" s="828"/>
      <c r="QVF4" s="828"/>
      <c r="QVG4" s="828"/>
      <c r="QVH4" s="828"/>
      <c r="QVI4" s="828"/>
      <c r="QVJ4" s="828"/>
      <c r="QVK4" s="828"/>
      <c r="QVL4" s="828"/>
      <c r="QVM4" s="828"/>
      <c r="QVN4" s="828"/>
      <c r="QVO4" s="828"/>
      <c r="QVP4" s="828"/>
      <c r="QVQ4" s="828"/>
      <c r="QVR4" s="828"/>
      <c r="QVS4" s="828"/>
      <c r="QVT4" s="828"/>
      <c r="QVU4" s="828"/>
      <c r="QVV4" s="828"/>
      <c r="QVW4" s="828"/>
      <c r="QVX4" s="828"/>
      <c r="QVY4" s="828"/>
      <c r="QVZ4" s="828"/>
      <c r="QWA4" s="828"/>
      <c r="QWB4" s="828"/>
      <c r="QWC4" s="828"/>
      <c r="QWD4" s="828"/>
      <c r="QWE4" s="828"/>
      <c r="QWF4" s="828"/>
      <c r="QWG4" s="828"/>
      <c r="QWH4" s="828"/>
      <c r="QWI4" s="828"/>
      <c r="QWJ4" s="828"/>
      <c r="QWK4" s="828"/>
      <c r="QWL4" s="828"/>
      <c r="QWM4" s="828"/>
      <c r="QWN4" s="828"/>
      <c r="QWO4" s="828"/>
      <c r="QWP4" s="828"/>
      <c r="QWQ4" s="828"/>
      <c r="QWR4" s="828"/>
      <c r="QWS4" s="828"/>
      <c r="QWT4" s="828"/>
      <c r="QWU4" s="828"/>
      <c r="QWV4" s="828"/>
      <c r="QWW4" s="828"/>
      <c r="QWX4" s="828"/>
      <c r="QWY4" s="828"/>
      <c r="QWZ4" s="828"/>
      <c r="QXA4" s="828"/>
      <c r="QXB4" s="828"/>
      <c r="QXC4" s="828"/>
      <c r="QXD4" s="828"/>
      <c r="QXE4" s="828"/>
      <c r="QXF4" s="828"/>
      <c r="QXG4" s="828"/>
      <c r="QXH4" s="828"/>
      <c r="QXI4" s="828"/>
      <c r="QXJ4" s="828"/>
      <c r="QXK4" s="828"/>
      <c r="QXL4" s="828"/>
      <c r="QXM4" s="828"/>
      <c r="QXN4" s="828"/>
      <c r="QXO4" s="828"/>
      <c r="QXP4" s="828"/>
      <c r="QXQ4" s="828"/>
      <c r="QXR4" s="828"/>
      <c r="QXS4" s="828"/>
      <c r="QXT4" s="828"/>
      <c r="QXU4" s="828"/>
      <c r="QXV4" s="828"/>
      <c r="QXW4" s="828"/>
      <c r="QXX4" s="828"/>
      <c r="QXY4" s="828"/>
      <c r="QXZ4" s="828"/>
      <c r="QYA4" s="828"/>
      <c r="QYB4" s="828"/>
      <c r="QYC4" s="828"/>
      <c r="QYD4" s="828"/>
      <c r="QYE4" s="828"/>
      <c r="QYF4" s="828"/>
      <c r="QYG4" s="828"/>
      <c r="QYH4" s="828"/>
      <c r="QYI4" s="828"/>
      <c r="QYJ4" s="828"/>
      <c r="QYK4" s="828"/>
      <c r="QYL4" s="828"/>
      <c r="QYM4" s="828"/>
      <c r="QYN4" s="828"/>
      <c r="QYO4" s="828"/>
      <c r="QYP4" s="828"/>
      <c r="QYQ4" s="828"/>
      <c r="QYR4" s="828"/>
      <c r="QYS4" s="828"/>
      <c r="QYT4" s="828"/>
      <c r="QYU4" s="828"/>
      <c r="QYV4" s="828"/>
      <c r="QYW4" s="828"/>
      <c r="QYX4" s="828"/>
      <c r="QYY4" s="828"/>
      <c r="QYZ4" s="828"/>
      <c r="QZA4" s="828"/>
      <c r="QZB4" s="828"/>
      <c r="QZC4" s="828"/>
      <c r="QZD4" s="828"/>
      <c r="QZE4" s="828"/>
      <c r="QZF4" s="828"/>
      <c r="QZG4" s="828"/>
      <c r="QZH4" s="828"/>
      <c r="QZI4" s="828"/>
      <c r="QZJ4" s="828"/>
      <c r="QZK4" s="828"/>
      <c r="QZL4" s="828"/>
      <c r="QZM4" s="828"/>
      <c r="QZN4" s="828"/>
      <c r="QZO4" s="828"/>
      <c r="QZP4" s="828"/>
      <c r="QZQ4" s="828"/>
      <c r="QZR4" s="828"/>
      <c r="QZS4" s="828"/>
      <c r="QZT4" s="828"/>
      <c r="QZU4" s="828"/>
      <c r="QZV4" s="828"/>
      <c r="QZW4" s="828"/>
      <c r="QZX4" s="828"/>
      <c r="QZY4" s="828"/>
      <c r="QZZ4" s="828"/>
      <c r="RAA4" s="828"/>
      <c r="RAB4" s="828"/>
      <c r="RAC4" s="828"/>
      <c r="RAD4" s="828"/>
      <c r="RAE4" s="828"/>
      <c r="RAF4" s="828"/>
      <c r="RAG4" s="828"/>
      <c r="RAH4" s="828"/>
      <c r="RAI4" s="828"/>
      <c r="RAJ4" s="828"/>
      <c r="RAK4" s="828"/>
      <c r="RAL4" s="828"/>
      <c r="RAM4" s="828"/>
      <c r="RAN4" s="828"/>
      <c r="RAO4" s="828"/>
      <c r="RAP4" s="828"/>
      <c r="RAQ4" s="828"/>
      <c r="RAR4" s="828"/>
      <c r="RAS4" s="828"/>
      <c r="RAT4" s="828"/>
      <c r="RAU4" s="828"/>
      <c r="RAV4" s="828"/>
      <c r="RAW4" s="828"/>
      <c r="RAX4" s="828"/>
      <c r="RAY4" s="828"/>
      <c r="RAZ4" s="828"/>
      <c r="RBA4" s="828"/>
      <c r="RBB4" s="828"/>
      <c r="RBC4" s="828"/>
      <c r="RBD4" s="828"/>
      <c r="RBE4" s="828"/>
      <c r="RBF4" s="828"/>
      <c r="RBG4" s="828"/>
      <c r="RBH4" s="828"/>
      <c r="RBI4" s="828"/>
      <c r="RBJ4" s="828"/>
      <c r="RBK4" s="828"/>
      <c r="RBL4" s="828"/>
      <c r="RBM4" s="828"/>
      <c r="RBN4" s="828"/>
      <c r="RBO4" s="828"/>
      <c r="RBP4" s="828"/>
      <c r="RBQ4" s="828"/>
      <c r="RBR4" s="828"/>
      <c r="RBS4" s="828"/>
      <c r="RBT4" s="828"/>
      <c r="RBU4" s="828"/>
      <c r="RBV4" s="828"/>
      <c r="RBW4" s="828"/>
      <c r="RBX4" s="828"/>
      <c r="RBY4" s="828"/>
      <c r="RBZ4" s="828"/>
      <c r="RCA4" s="828"/>
      <c r="RCB4" s="828"/>
      <c r="RCC4" s="828"/>
      <c r="RCD4" s="828"/>
      <c r="RCE4" s="828"/>
      <c r="RCF4" s="828"/>
      <c r="RCG4" s="828"/>
      <c r="RCH4" s="828"/>
      <c r="RCI4" s="828"/>
      <c r="RCJ4" s="828"/>
      <c r="RCK4" s="828"/>
      <c r="RCL4" s="828"/>
      <c r="RCM4" s="828"/>
      <c r="RCN4" s="828"/>
      <c r="RCO4" s="828"/>
      <c r="RCP4" s="828"/>
      <c r="RCQ4" s="828"/>
      <c r="RCR4" s="828"/>
      <c r="RCS4" s="828"/>
      <c r="RCT4" s="828"/>
      <c r="RCU4" s="828"/>
      <c r="RCV4" s="828"/>
      <c r="RCW4" s="828"/>
      <c r="RCX4" s="828"/>
      <c r="RCY4" s="828"/>
      <c r="RCZ4" s="828"/>
      <c r="RDA4" s="828"/>
      <c r="RDB4" s="828"/>
      <c r="RDC4" s="828"/>
      <c r="RDD4" s="828"/>
      <c r="RDE4" s="828"/>
      <c r="RDF4" s="828"/>
      <c r="RDG4" s="828"/>
      <c r="RDH4" s="828"/>
      <c r="RDI4" s="828"/>
      <c r="RDJ4" s="828"/>
      <c r="RDK4" s="828"/>
      <c r="RDL4" s="828"/>
      <c r="RDM4" s="828"/>
      <c r="RDN4" s="828"/>
      <c r="RDO4" s="828"/>
      <c r="RDP4" s="828"/>
      <c r="RDQ4" s="828"/>
      <c r="RDR4" s="828"/>
      <c r="RDS4" s="828"/>
      <c r="RDT4" s="828"/>
      <c r="RDU4" s="828"/>
      <c r="RDV4" s="828"/>
      <c r="RDW4" s="828"/>
      <c r="RDX4" s="828"/>
      <c r="RDY4" s="828"/>
      <c r="RDZ4" s="828"/>
      <c r="REA4" s="828"/>
      <c r="REB4" s="828"/>
      <c r="REC4" s="828"/>
      <c r="RED4" s="828"/>
      <c r="REE4" s="828"/>
      <c r="REF4" s="828"/>
      <c r="REG4" s="828"/>
      <c r="REH4" s="828"/>
      <c r="REI4" s="828"/>
      <c r="REJ4" s="828"/>
      <c r="REK4" s="828"/>
      <c r="REL4" s="828"/>
      <c r="REM4" s="828"/>
      <c r="REN4" s="828"/>
      <c r="REO4" s="828"/>
      <c r="REP4" s="828"/>
      <c r="REQ4" s="828"/>
      <c r="RER4" s="828"/>
      <c r="RES4" s="828"/>
      <c r="RET4" s="828"/>
      <c r="REU4" s="828"/>
      <c r="REV4" s="828"/>
      <c r="REW4" s="828"/>
      <c r="REX4" s="828"/>
      <c r="REY4" s="828"/>
      <c r="REZ4" s="828"/>
      <c r="RFA4" s="828"/>
      <c r="RFB4" s="828"/>
      <c r="RFC4" s="828"/>
      <c r="RFD4" s="828"/>
      <c r="RFE4" s="828"/>
      <c r="RFF4" s="828"/>
      <c r="RFG4" s="828"/>
      <c r="RFH4" s="828"/>
      <c r="RFI4" s="828"/>
      <c r="RFJ4" s="828"/>
      <c r="RFK4" s="828"/>
      <c r="RFL4" s="828"/>
      <c r="RFM4" s="828"/>
      <c r="RFN4" s="828"/>
      <c r="RFO4" s="828"/>
      <c r="RFP4" s="828"/>
      <c r="RFQ4" s="828"/>
      <c r="RFR4" s="828"/>
      <c r="RFS4" s="828"/>
      <c r="RFT4" s="828"/>
      <c r="RFU4" s="828"/>
      <c r="RFV4" s="828"/>
      <c r="RFW4" s="828"/>
      <c r="RFX4" s="828"/>
      <c r="RFY4" s="828"/>
      <c r="RFZ4" s="828"/>
      <c r="RGA4" s="828"/>
      <c r="RGB4" s="828"/>
      <c r="RGC4" s="828"/>
      <c r="RGD4" s="828"/>
      <c r="RGE4" s="828"/>
      <c r="RGF4" s="828"/>
      <c r="RGG4" s="828"/>
      <c r="RGH4" s="828"/>
      <c r="RGI4" s="828"/>
      <c r="RGJ4" s="828"/>
      <c r="RGK4" s="828"/>
      <c r="RGL4" s="828"/>
      <c r="RGM4" s="828"/>
      <c r="RGN4" s="828"/>
      <c r="RGO4" s="828"/>
      <c r="RGP4" s="828"/>
      <c r="RGQ4" s="828"/>
      <c r="RGR4" s="828"/>
      <c r="RGS4" s="828"/>
      <c r="RGT4" s="828"/>
      <c r="RGU4" s="828"/>
      <c r="RGV4" s="828"/>
      <c r="RGW4" s="828"/>
      <c r="RGX4" s="828"/>
      <c r="RGY4" s="828"/>
      <c r="RGZ4" s="828"/>
      <c r="RHA4" s="828"/>
      <c r="RHB4" s="828"/>
      <c r="RHC4" s="828"/>
      <c r="RHD4" s="828"/>
      <c r="RHE4" s="828"/>
      <c r="RHF4" s="828"/>
      <c r="RHG4" s="828"/>
      <c r="RHH4" s="828"/>
      <c r="RHI4" s="828"/>
      <c r="RHJ4" s="828"/>
      <c r="RHK4" s="828"/>
      <c r="RHL4" s="828"/>
      <c r="RHM4" s="828"/>
      <c r="RHN4" s="828"/>
      <c r="RHO4" s="828"/>
      <c r="RHP4" s="828"/>
      <c r="RHQ4" s="828"/>
      <c r="RHR4" s="828"/>
      <c r="RHS4" s="828"/>
      <c r="RHT4" s="828"/>
      <c r="RHU4" s="828"/>
      <c r="RHV4" s="828"/>
      <c r="RHW4" s="828"/>
      <c r="RHX4" s="828"/>
      <c r="RHY4" s="828"/>
      <c r="RHZ4" s="828"/>
      <c r="RIA4" s="828"/>
      <c r="RIB4" s="828"/>
      <c r="RIC4" s="828"/>
      <c r="RID4" s="828"/>
      <c r="RIE4" s="828"/>
      <c r="RIF4" s="828"/>
      <c r="RIG4" s="828"/>
      <c r="RIH4" s="828"/>
      <c r="RII4" s="828"/>
      <c r="RIJ4" s="828"/>
      <c r="RIK4" s="828"/>
      <c r="RIL4" s="828"/>
      <c r="RIM4" s="828"/>
      <c r="RIN4" s="828"/>
      <c r="RIO4" s="828"/>
      <c r="RIP4" s="828"/>
      <c r="RIQ4" s="828"/>
      <c r="RIR4" s="828"/>
      <c r="RIS4" s="828"/>
      <c r="RIT4" s="828"/>
      <c r="RIU4" s="828"/>
      <c r="RIV4" s="828"/>
      <c r="RIW4" s="828"/>
      <c r="RIX4" s="828"/>
      <c r="RIY4" s="828"/>
      <c r="RIZ4" s="828"/>
      <c r="RJA4" s="828"/>
      <c r="RJB4" s="828"/>
      <c r="RJC4" s="828"/>
      <c r="RJD4" s="828"/>
      <c r="RJE4" s="828"/>
      <c r="RJF4" s="828"/>
      <c r="RJG4" s="828"/>
      <c r="RJH4" s="828"/>
      <c r="RJI4" s="828"/>
      <c r="RJJ4" s="828"/>
      <c r="RJK4" s="828"/>
      <c r="RJL4" s="828"/>
      <c r="RJM4" s="828"/>
      <c r="RJN4" s="828"/>
      <c r="RJO4" s="828"/>
      <c r="RJP4" s="828"/>
      <c r="RJQ4" s="828"/>
      <c r="RJR4" s="828"/>
      <c r="RJS4" s="828"/>
      <c r="RJT4" s="828"/>
      <c r="RJU4" s="828"/>
      <c r="RJV4" s="828"/>
      <c r="RJW4" s="828"/>
      <c r="RJX4" s="828"/>
      <c r="RJY4" s="828"/>
      <c r="RJZ4" s="828"/>
      <c r="RKA4" s="828"/>
      <c r="RKB4" s="828"/>
      <c r="RKC4" s="828"/>
      <c r="RKD4" s="828"/>
      <c r="RKE4" s="828"/>
      <c r="RKF4" s="828"/>
      <c r="RKG4" s="828"/>
      <c r="RKH4" s="828"/>
      <c r="RKI4" s="828"/>
      <c r="RKJ4" s="828"/>
      <c r="RKK4" s="828"/>
      <c r="RKL4" s="828"/>
      <c r="RKM4" s="828"/>
      <c r="RKN4" s="828"/>
      <c r="RKO4" s="828"/>
      <c r="RKP4" s="828"/>
      <c r="RKQ4" s="828"/>
      <c r="RKR4" s="828"/>
      <c r="RKS4" s="828"/>
      <c r="RKT4" s="828"/>
      <c r="RKU4" s="828"/>
      <c r="RKV4" s="828"/>
      <c r="RKW4" s="828"/>
      <c r="RKX4" s="828"/>
      <c r="RKY4" s="828"/>
      <c r="RKZ4" s="828"/>
      <c r="RLA4" s="828"/>
      <c r="RLB4" s="828"/>
      <c r="RLC4" s="828"/>
      <c r="RLD4" s="828"/>
      <c r="RLE4" s="828"/>
      <c r="RLF4" s="828"/>
      <c r="RLG4" s="828"/>
      <c r="RLH4" s="828"/>
      <c r="RLI4" s="828"/>
      <c r="RLJ4" s="828"/>
      <c r="RLK4" s="828"/>
      <c r="RLL4" s="828"/>
      <c r="RLM4" s="828"/>
      <c r="RLN4" s="828"/>
      <c r="RLO4" s="828"/>
      <c r="RLP4" s="828"/>
      <c r="RLQ4" s="828"/>
      <c r="RLR4" s="828"/>
      <c r="RLS4" s="828"/>
      <c r="RLT4" s="828"/>
      <c r="RLU4" s="828"/>
      <c r="RLV4" s="828"/>
      <c r="RLW4" s="828"/>
      <c r="RLX4" s="828"/>
      <c r="RLY4" s="828"/>
      <c r="RLZ4" s="828"/>
      <c r="RMA4" s="828"/>
      <c r="RMB4" s="828"/>
      <c r="RMC4" s="828"/>
      <c r="RMD4" s="828"/>
      <c r="RME4" s="828"/>
      <c r="RMF4" s="828"/>
      <c r="RMG4" s="828"/>
      <c r="RMH4" s="828"/>
      <c r="RMI4" s="828"/>
      <c r="RMJ4" s="828"/>
      <c r="RMK4" s="828"/>
      <c r="RML4" s="828"/>
      <c r="RMM4" s="828"/>
      <c r="RMN4" s="828"/>
      <c r="RMO4" s="828"/>
      <c r="RMP4" s="828"/>
      <c r="RMQ4" s="828"/>
      <c r="RMR4" s="828"/>
      <c r="RMS4" s="828"/>
      <c r="RMT4" s="828"/>
      <c r="RMU4" s="828"/>
      <c r="RMV4" s="828"/>
      <c r="RMW4" s="828"/>
      <c r="RMX4" s="828"/>
      <c r="RMY4" s="828"/>
      <c r="RMZ4" s="828"/>
      <c r="RNA4" s="828"/>
      <c r="RNB4" s="828"/>
      <c r="RNC4" s="828"/>
      <c r="RND4" s="828"/>
      <c r="RNE4" s="828"/>
      <c r="RNF4" s="828"/>
      <c r="RNG4" s="828"/>
      <c r="RNH4" s="828"/>
      <c r="RNI4" s="828"/>
      <c r="RNJ4" s="828"/>
      <c r="RNK4" s="828"/>
      <c r="RNL4" s="828"/>
      <c r="RNM4" s="828"/>
      <c r="RNN4" s="828"/>
      <c r="RNO4" s="828"/>
      <c r="RNP4" s="828"/>
      <c r="RNQ4" s="828"/>
      <c r="RNR4" s="828"/>
      <c r="RNS4" s="828"/>
      <c r="RNT4" s="828"/>
      <c r="RNU4" s="828"/>
      <c r="RNV4" s="828"/>
      <c r="RNW4" s="828"/>
      <c r="RNX4" s="828"/>
      <c r="RNY4" s="828"/>
      <c r="RNZ4" s="828"/>
      <c r="ROA4" s="828"/>
      <c r="ROB4" s="828"/>
      <c r="ROC4" s="828"/>
      <c r="ROD4" s="828"/>
      <c r="ROE4" s="828"/>
      <c r="ROF4" s="828"/>
      <c r="ROG4" s="828"/>
      <c r="ROH4" s="828"/>
      <c r="ROI4" s="828"/>
      <c r="ROJ4" s="828"/>
      <c r="ROK4" s="828"/>
      <c r="ROL4" s="828"/>
      <c r="ROM4" s="828"/>
      <c r="RON4" s="828"/>
      <c r="ROO4" s="828"/>
      <c r="ROP4" s="828"/>
      <c r="ROQ4" s="828"/>
      <c r="ROR4" s="828"/>
      <c r="ROS4" s="828"/>
      <c r="ROT4" s="828"/>
      <c r="ROU4" s="828"/>
      <c r="ROV4" s="828"/>
      <c r="ROW4" s="828"/>
      <c r="ROX4" s="828"/>
      <c r="ROY4" s="828"/>
      <c r="ROZ4" s="828"/>
      <c r="RPA4" s="828"/>
      <c r="RPB4" s="828"/>
      <c r="RPC4" s="828"/>
      <c r="RPD4" s="828"/>
      <c r="RPE4" s="828"/>
      <c r="RPF4" s="828"/>
      <c r="RPG4" s="828"/>
      <c r="RPH4" s="828"/>
      <c r="RPI4" s="828"/>
      <c r="RPJ4" s="828"/>
      <c r="RPK4" s="828"/>
      <c r="RPL4" s="828"/>
      <c r="RPM4" s="828"/>
      <c r="RPN4" s="828"/>
      <c r="RPO4" s="828"/>
      <c r="RPP4" s="828"/>
      <c r="RPQ4" s="828"/>
      <c r="RPR4" s="828"/>
      <c r="RPS4" s="828"/>
      <c r="RPT4" s="828"/>
      <c r="RPU4" s="828"/>
      <c r="RPV4" s="828"/>
      <c r="RPW4" s="828"/>
      <c r="RPX4" s="828"/>
      <c r="RPY4" s="828"/>
      <c r="RPZ4" s="828"/>
      <c r="RQA4" s="828"/>
      <c r="RQB4" s="828"/>
      <c r="RQC4" s="828"/>
      <c r="RQD4" s="828"/>
      <c r="RQE4" s="828"/>
      <c r="RQF4" s="828"/>
      <c r="RQG4" s="828"/>
      <c r="RQH4" s="828"/>
      <c r="RQI4" s="828"/>
      <c r="RQJ4" s="828"/>
      <c r="RQK4" s="828"/>
      <c r="RQL4" s="828"/>
      <c r="RQM4" s="828"/>
      <c r="RQN4" s="828"/>
      <c r="RQO4" s="828"/>
      <c r="RQP4" s="828"/>
      <c r="RQQ4" s="828"/>
      <c r="RQR4" s="828"/>
      <c r="RQS4" s="828"/>
      <c r="RQT4" s="828"/>
      <c r="RQU4" s="828"/>
      <c r="RQV4" s="828"/>
      <c r="RQW4" s="828"/>
      <c r="RQX4" s="828"/>
      <c r="RQY4" s="828"/>
      <c r="RQZ4" s="828"/>
      <c r="RRA4" s="828"/>
      <c r="RRB4" s="828"/>
      <c r="RRC4" s="828"/>
      <c r="RRD4" s="828"/>
      <c r="RRE4" s="828"/>
      <c r="RRF4" s="828"/>
      <c r="RRG4" s="828"/>
      <c r="RRH4" s="828"/>
      <c r="RRI4" s="828"/>
      <c r="RRJ4" s="828"/>
      <c r="RRK4" s="828"/>
      <c r="RRL4" s="828"/>
      <c r="RRM4" s="828"/>
      <c r="RRN4" s="828"/>
      <c r="RRO4" s="828"/>
      <c r="RRP4" s="828"/>
      <c r="RRQ4" s="828"/>
      <c r="RRR4" s="828"/>
      <c r="RRS4" s="828"/>
      <c r="RRT4" s="828"/>
      <c r="RRU4" s="828"/>
      <c r="RRV4" s="828"/>
      <c r="RRW4" s="828"/>
      <c r="RRX4" s="828"/>
      <c r="RRY4" s="828"/>
      <c r="RRZ4" s="828"/>
      <c r="RSA4" s="828"/>
      <c r="RSB4" s="828"/>
      <c r="RSC4" s="828"/>
      <c r="RSD4" s="828"/>
      <c r="RSE4" s="828"/>
      <c r="RSF4" s="828"/>
      <c r="RSG4" s="828"/>
      <c r="RSH4" s="828"/>
      <c r="RSI4" s="828"/>
      <c r="RSJ4" s="828"/>
      <c r="RSK4" s="828"/>
      <c r="RSL4" s="828"/>
      <c r="RSM4" s="828"/>
      <c r="RSN4" s="828"/>
      <c r="RSO4" s="828"/>
      <c r="RSP4" s="828"/>
      <c r="RSQ4" s="828"/>
      <c r="RSR4" s="828"/>
      <c r="RSS4" s="828"/>
      <c r="RST4" s="828"/>
      <c r="RSU4" s="828"/>
      <c r="RSV4" s="828"/>
      <c r="RSW4" s="828"/>
      <c r="RSX4" s="828"/>
      <c r="RSY4" s="828"/>
      <c r="RSZ4" s="828"/>
      <c r="RTA4" s="828"/>
      <c r="RTB4" s="828"/>
      <c r="RTC4" s="828"/>
      <c r="RTD4" s="828"/>
      <c r="RTE4" s="828"/>
      <c r="RTF4" s="828"/>
      <c r="RTG4" s="828"/>
      <c r="RTH4" s="828"/>
      <c r="RTI4" s="828"/>
      <c r="RTJ4" s="828"/>
      <c r="RTK4" s="828"/>
      <c r="RTL4" s="828"/>
      <c r="RTM4" s="828"/>
      <c r="RTN4" s="828"/>
      <c r="RTO4" s="828"/>
      <c r="RTP4" s="828"/>
      <c r="RTQ4" s="828"/>
      <c r="RTR4" s="828"/>
      <c r="RTS4" s="828"/>
      <c r="RTT4" s="828"/>
      <c r="RTU4" s="828"/>
      <c r="RTV4" s="828"/>
      <c r="RTW4" s="828"/>
      <c r="RTX4" s="828"/>
      <c r="RTY4" s="828"/>
      <c r="RTZ4" s="828"/>
      <c r="RUA4" s="828"/>
      <c r="RUB4" s="828"/>
      <c r="RUC4" s="828"/>
      <c r="RUD4" s="828"/>
      <c r="RUE4" s="828"/>
      <c r="RUF4" s="828"/>
      <c r="RUG4" s="828"/>
      <c r="RUH4" s="828"/>
      <c r="RUI4" s="828"/>
      <c r="RUJ4" s="828"/>
      <c r="RUK4" s="828"/>
      <c r="RUL4" s="828"/>
      <c r="RUM4" s="828"/>
      <c r="RUN4" s="828"/>
      <c r="RUO4" s="828"/>
      <c r="RUP4" s="828"/>
      <c r="RUQ4" s="828"/>
      <c r="RUR4" s="828"/>
      <c r="RUS4" s="828"/>
      <c r="RUT4" s="828"/>
      <c r="RUU4" s="828"/>
      <c r="RUV4" s="828"/>
      <c r="RUW4" s="828"/>
      <c r="RUX4" s="828"/>
      <c r="RUY4" s="828"/>
      <c r="RUZ4" s="828"/>
      <c r="RVA4" s="828"/>
      <c r="RVB4" s="828"/>
      <c r="RVC4" s="828"/>
      <c r="RVD4" s="828"/>
      <c r="RVE4" s="828"/>
      <c r="RVF4" s="828"/>
      <c r="RVG4" s="828"/>
      <c r="RVH4" s="828"/>
      <c r="RVI4" s="828"/>
      <c r="RVJ4" s="828"/>
      <c r="RVK4" s="828"/>
      <c r="RVL4" s="828"/>
      <c r="RVM4" s="828"/>
      <c r="RVN4" s="828"/>
      <c r="RVO4" s="828"/>
      <c r="RVP4" s="828"/>
      <c r="RVQ4" s="828"/>
      <c r="RVR4" s="828"/>
      <c r="RVS4" s="828"/>
      <c r="RVT4" s="828"/>
      <c r="RVU4" s="828"/>
      <c r="RVV4" s="828"/>
      <c r="RVW4" s="828"/>
      <c r="RVX4" s="828"/>
      <c r="RVY4" s="828"/>
      <c r="RVZ4" s="828"/>
      <c r="RWA4" s="828"/>
      <c r="RWB4" s="828"/>
      <c r="RWC4" s="828"/>
      <c r="RWD4" s="828"/>
      <c r="RWE4" s="828"/>
      <c r="RWF4" s="828"/>
      <c r="RWG4" s="828"/>
      <c r="RWH4" s="828"/>
      <c r="RWI4" s="828"/>
      <c r="RWJ4" s="828"/>
      <c r="RWK4" s="828"/>
      <c r="RWL4" s="828"/>
      <c r="RWM4" s="828"/>
      <c r="RWN4" s="828"/>
      <c r="RWO4" s="828"/>
      <c r="RWP4" s="828"/>
      <c r="RWQ4" s="828"/>
      <c r="RWR4" s="828"/>
      <c r="RWS4" s="828"/>
      <c r="RWT4" s="828"/>
      <c r="RWU4" s="828"/>
      <c r="RWV4" s="828"/>
      <c r="RWW4" s="828"/>
      <c r="RWX4" s="828"/>
      <c r="RWY4" s="828"/>
      <c r="RWZ4" s="828"/>
      <c r="RXA4" s="828"/>
      <c r="RXB4" s="828"/>
      <c r="RXC4" s="828"/>
      <c r="RXD4" s="828"/>
      <c r="RXE4" s="828"/>
      <c r="RXF4" s="828"/>
      <c r="RXG4" s="828"/>
      <c r="RXH4" s="828"/>
      <c r="RXI4" s="828"/>
      <c r="RXJ4" s="828"/>
      <c r="RXK4" s="828"/>
      <c r="RXL4" s="828"/>
      <c r="RXM4" s="828"/>
      <c r="RXN4" s="828"/>
      <c r="RXO4" s="828"/>
      <c r="RXP4" s="828"/>
      <c r="RXQ4" s="828"/>
      <c r="RXR4" s="828"/>
      <c r="RXS4" s="828"/>
      <c r="RXT4" s="828"/>
      <c r="RXU4" s="828"/>
      <c r="RXV4" s="828"/>
      <c r="RXW4" s="828"/>
      <c r="RXX4" s="828"/>
      <c r="RXY4" s="828"/>
      <c r="RXZ4" s="828"/>
      <c r="RYA4" s="828"/>
      <c r="RYB4" s="828"/>
      <c r="RYC4" s="828"/>
      <c r="RYD4" s="828"/>
      <c r="RYE4" s="828"/>
      <c r="RYF4" s="828"/>
      <c r="RYG4" s="828"/>
      <c r="RYH4" s="828"/>
      <c r="RYI4" s="828"/>
      <c r="RYJ4" s="828"/>
      <c r="RYK4" s="828"/>
      <c r="RYL4" s="828"/>
      <c r="RYM4" s="828"/>
      <c r="RYN4" s="828"/>
      <c r="RYO4" s="828"/>
      <c r="RYP4" s="828"/>
      <c r="RYQ4" s="828"/>
      <c r="RYR4" s="828"/>
      <c r="RYS4" s="828"/>
      <c r="RYT4" s="828"/>
      <c r="RYU4" s="828"/>
      <c r="RYV4" s="828"/>
      <c r="RYW4" s="828"/>
      <c r="RYX4" s="828"/>
      <c r="RYY4" s="828"/>
      <c r="RYZ4" s="828"/>
      <c r="RZA4" s="828"/>
      <c r="RZB4" s="828"/>
      <c r="RZC4" s="828"/>
      <c r="RZD4" s="828"/>
      <c r="RZE4" s="828"/>
      <c r="RZF4" s="828"/>
      <c r="RZG4" s="828"/>
      <c r="RZH4" s="828"/>
      <c r="RZI4" s="828"/>
      <c r="RZJ4" s="828"/>
      <c r="RZK4" s="828"/>
      <c r="RZL4" s="828"/>
      <c r="RZM4" s="828"/>
      <c r="RZN4" s="828"/>
      <c r="RZO4" s="828"/>
      <c r="RZP4" s="828"/>
      <c r="RZQ4" s="828"/>
      <c r="RZR4" s="828"/>
      <c r="RZS4" s="828"/>
      <c r="RZT4" s="828"/>
      <c r="RZU4" s="828"/>
      <c r="RZV4" s="828"/>
      <c r="RZW4" s="828"/>
      <c r="RZX4" s="828"/>
      <c r="RZY4" s="828"/>
      <c r="RZZ4" s="828"/>
      <c r="SAA4" s="828"/>
      <c r="SAB4" s="828"/>
      <c r="SAC4" s="828"/>
      <c r="SAD4" s="828"/>
      <c r="SAE4" s="828"/>
      <c r="SAF4" s="828"/>
      <c r="SAG4" s="828"/>
      <c r="SAH4" s="828"/>
      <c r="SAI4" s="828"/>
      <c r="SAJ4" s="828"/>
      <c r="SAK4" s="828"/>
      <c r="SAL4" s="828"/>
      <c r="SAM4" s="828"/>
      <c r="SAN4" s="828"/>
      <c r="SAO4" s="828"/>
      <c r="SAP4" s="828"/>
      <c r="SAQ4" s="828"/>
      <c r="SAR4" s="828"/>
      <c r="SAS4" s="828"/>
      <c r="SAT4" s="828"/>
      <c r="SAU4" s="828"/>
      <c r="SAV4" s="828"/>
      <c r="SAW4" s="828"/>
      <c r="SAX4" s="828"/>
      <c r="SAY4" s="828"/>
      <c r="SAZ4" s="828"/>
      <c r="SBA4" s="828"/>
      <c r="SBB4" s="828"/>
      <c r="SBC4" s="828"/>
      <c r="SBD4" s="828"/>
      <c r="SBE4" s="828"/>
      <c r="SBF4" s="828"/>
      <c r="SBG4" s="828"/>
      <c r="SBH4" s="828"/>
      <c r="SBI4" s="828"/>
      <c r="SBJ4" s="828"/>
      <c r="SBK4" s="828"/>
      <c r="SBL4" s="828"/>
      <c r="SBM4" s="828"/>
      <c r="SBN4" s="828"/>
      <c r="SBO4" s="828"/>
      <c r="SBP4" s="828"/>
      <c r="SBQ4" s="828"/>
      <c r="SBR4" s="828"/>
      <c r="SBS4" s="828"/>
      <c r="SBT4" s="828"/>
      <c r="SBU4" s="828"/>
      <c r="SBV4" s="828"/>
      <c r="SBW4" s="828"/>
      <c r="SBX4" s="828"/>
      <c r="SBY4" s="828"/>
      <c r="SBZ4" s="828"/>
      <c r="SCA4" s="828"/>
      <c r="SCB4" s="828"/>
      <c r="SCC4" s="828"/>
      <c r="SCD4" s="828"/>
      <c r="SCE4" s="828"/>
      <c r="SCF4" s="828"/>
      <c r="SCG4" s="828"/>
      <c r="SCH4" s="828"/>
      <c r="SCI4" s="828"/>
      <c r="SCJ4" s="828"/>
      <c r="SCK4" s="828"/>
      <c r="SCL4" s="828"/>
      <c r="SCM4" s="828"/>
      <c r="SCN4" s="828"/>
      <c r="SCO4" s="828"/>
      <c r="SCP4" s="828"/>
      <c r="SCQ4" s="828"/>
      <c r="SCR4" s="828"/>
      <c r="SCS4" s="828"/>
      <c r="SCT4" s="828"/>
      <c r="SCU4" s="828"/>
      <c r="SCV4" s="828"/>
      <c r="SCW4" s="828"/>
      <c r="SCX4" s="828"/>
      <c r="SCY4" s="828"/>
      <c r="SCZ4" s="828"/>
      <c r="SDA4" s="828"/>
      <c r="SDB4" s="828"/>
      <c r="SDC4" s="828"/>
      <c r="SDD4" s="828"/>
      <c r="SDE4" s="828"/>
      <c r="SDF4" s="828"/>
      <c r="SDG4" s="828"/>
      <c r="SDH4" s="828"/>
      <c r="SDI4" s="828"/>
      <c r="SDJ4" s="828"/>
      <c r="SDK4" s="828"/>
      <c r="SDL4" s="828"/>
      <c r="SDM4" s="828"/>
      <c r="SDN4" s="828"/>
      <c r="SDO4" s="828"/>
      <c r="SDP4" s="828"/>
      <c r="SDQ4" s="828"/>
      <c r="SDR4" s="828"/>
      <c r="SDS4" s="828"/>
      <c r="SDT4" s="828"/>
      <c r="SDU4" s="828"/>
      <c r="SDV4" s="828"/>
      <c r="SDW4" s="828"/>
      <c r="SDX4" s="828"/>
      <c r="SDY4" s="828"/>
      <c r="SDZ4" s="828"/>
      <c r="SEA4" s="828"/>
      <c r="SEB4" s="828"/>
      <c r="SEC4" s="828"/>
      <c r="SED4" s="828"/>
      <c r="SEE4" s="828"/>
      <c r="SEF4" s="828"/>
      <c r="SEG4" s="828"/>
      <c r="SEH4" s="828"/>
      <c r="SEI4" s="828"/>
      <c r="SEJ4" s="828"/>
      <c r="SEK4" s="828"/>
      <c r="SEL4" s="828"/>
      <c r="SEM4" s="828"/>
      <c r="SEN4" s="828"/>
      <c r="SEO4" s="828"/>
      <c r="SEP4" s="828"/>
      <c r="SEQ4" s="828"/>
      <c r="SER4" s="828"/>
      <c r="SES4" s="828"/>
      <c r="SET4" s="828"/>
      <c r="SEU4" s="828"/>
      <c r="SEV4" s="828"/>
      <c r="SEW4" s="828"/>
      <c r="SEX4" s="828"/>
      <c r="SEY4" s="828"/>
      <c r="SEZ4" s="828"/>
      <c r="SFA4" s="828"/>
      <c r="SFB4" s="828"/>
      <c r="SFC4" s="828"/>
      <c r="SFD4" s="828"/>
      <c r="SFE4" s="828"/>
      <c r="SFF4" s="828"/>
      <c r="SFG4" s="828"/>
      <c r="SFH4" s="828"/>
      <c r="SFI4" s="828"/>
      <c r="SFJ4" s="828"/>
      <c r="SFK4" s="828"/>
      <c r="SFL4" s="828"/>
      <c r="SFM4" s="828"/>
      <c r="SFN4" s="828"/>
      <c r="SFO4" s="828"/>
      <c r="SFP4" s="828"/>
      <c r="SFQ4" s="828"/>
      <c r="SFR4" s="828"/>
      <c r="SFS4" s="828"/>
      <c r="SFT4" s="828"/>
      <c r="SFU4" s="828"/>
      <c r="SFV4" s="828"/>
      <c r="SFW4" s="828"/>
      <c r="SFX4" s="828"/>
      <c r="SFY4" s="828"/>
      <c r="SFZ4" s="828"/>
      <c r="SGA4" s="828"/>
      <c r="SGB4" s="828"/>
      <c r="SGC4" s="828"/>
      <c r="SGD4" s="828"/>
      <c r="SGE4" s="828"/>
      <c r="SGF4" s="828"/>
      <c r="SGG4" s="828"/>
      <c r="SGH4" s="828"/>
      <c r="SGI4" s="828"/>
      <c r="SGJ4" s="828"/>
      <c r="SGK4" s="828"/>
      <c r="SGL4" s="828"/>
      <c r="SGM4" s="828"/>
      <c r="SGN4" s="828"/>
      <c r="SGO4" s="828"/>
      <c r="SGP4" s="828"/>
      <c r="SGQ4" s="828"/>
      <c r="SGR4" s="828"/>
      <c r="SGS4" s="828"/>
      <c r="SGT4" s="828"/>
      <c r="SGU4" s="828"/>
      <c r="SGV4" s="828"/>
      <c r="SGW4" s="828"/>
      <c r="SGX4" s="828"/>
      <c r="SGY4" s="828"/>
      <c r="SGZ4" s="828"/>
      <c r="SHA4" s="828"/>
      <c r="SHB4" s="828"/>
      <c r="SHC4" s="828"/>
      <c r="SHD4" s="828"/>
      <c r="SHE4" s="828"/>
      <c r="SHF4" s="828"/>
      <c r="SHG4" s="828"/>
      <c r="SHH4" s="828"/>
      <c r="SHI4" s="828"/>
      <c r="SHJ4" s="828"/>
      <c r="SHK4" s="828"/>
      <c r="SHL4" s="828"/>
      <c r="SHM4" s="828"/>
      <c r="SHN4" s="828"/>
      <c r="SHO4" s="828"/>
      <c r="SHP4" s="828"/>
      <c r="SHQ4" s="828"/>
      <c r="SHR4" s="828"/>
      <c r="SHS4" s="828"/>
      <c r="SHT4" s="828"/>
      <c r="SHU4" s="828"/>
      <c r="SHV4" s="828"/>
      <c r="SHW4" s="828"/>
      <c r="SHX4" s="828"/>
      <c r="SHY4" s="828"/>
      <c r="SHZ4" s="828"/>
      <c r="SIA4" s="828"/>
      <c r="SIB4" s="828"/>
      <c r="SIC4" s="828"/>
      <c r="SID4" s="828"/>
      <c r="SIE4" s="828"/>
      <c r="SIF4" s="828"/>
      <c r="SIG4" s="828"/>
      <c r="SIH4" s="828"/>
      <c r="SII4" s="828"/>
      <c r="SIJ4" s="828"/>
      <c r="SIK4" s="828"/>
      <c r="SIL4" s="828"/>
      <c r="SIM4" s="828"/>
      <c r="SIN4" s="828"/>
      <c r="SIO4" s="828"/>
      <c r="SIP4" s="828"/>
      <c r="SIQ4" s="828"/>
      <c r="SIR4" s="828"/>
      <c r="SIS4" s="828"/>
      <c r="SIT4" s="828"/>
      <c r="SIU4" s="828"/>
      <c r="SIV4" s="828"/>
      <c r="SIW4" s="828"/>
      <c r="SIX4" s="828"/>
      <c r="SIY4" s="828"/>
      <c r="SIZ4" s="828"/>
      <c r="SJA4" s="828"/>
      <c r="SJB4" s="828"/>
      <c r="SJC4" s="828"/>
      <c r="SJD4" s="828"/>
      <c r="SJE4" s="828"/>
      <c r="SJF4" s="828"/>
      <c r="SJG4" s="828"/>
      <c r="SJH4" s="828"/>
      <c r="SJI4" s="828"/>
      <c r="SJJ4" s="828"/>
      <c r="SJK4" s="828"/>
      <c r="SJL4" s="828"/>
      <c r="SJM4" s="828"/>
      <c r="SJN4" s="828"/>
      <c r="SJO4" s="828"/>
      <c r="SJP4" s="828"/>
      <c r="SJQ4" s="828"/>
      <c r="SJR4" s="828"/>
      <c r="SJS4" s="828"/>
      <c r="SJT4" s="828"/>
      <c r="SJU4" s="828"/>
      <c r="SJV4" s="828"/>
      <c r="SJW4" s="828"/>
      <c r="SJX4" s="828"/>
      <c r="SJY4" s="828"/>
      <c r="SJZ4" s="828"/>
      <c r="SKA4" s="828"/>
      <c r="SKB4" s="828"/>
      <c r="SKC4" s="828"/>
      <c r="SKD4" s="828"/>
      <c r="SKE4" s="828"/>
      <c r="SKF4" s="828"/>
      <c r="SKG4" s="828"/>
      <c r="SKH4" s="828"/>
      <c r="SKI4" s="828"/>
      <c r="SKJ4" s="828"/>
      <c r="SKK4" s="828"/>
      <c r="SKL4" s="828"/>
      <c r="SKM4" s="828"/>
      <c r="SKN4" s="828"/>
      <c r="SKO4" s="828"/>
      <c r="SKP4" s="828"/>
      <c r="SKQ4" s="828"/>
      <c r="SKR4" s="828"/>
      <c r="SKS4" s="828"/>
      <c r="SKT4" s="828"/>
      <c r="SKU4" s="828"/>
      <c r="SKV4" s="828"/>
      <c r="SKW4" s="828"/>
      <c r="SKX4" s="828"/>
      <c r="SKY4" s="828"/>
      <c r="SKZ4" s="828"/>
      <c r="SLA4" s="828"/>
      <c r="SLB4" s="828"/>
      <c r="SLC4" s="828"/>
      <c r="SLD4" s="828"/>
      <c r="SLE4" s="828"/>
      <c r="SLF4" s="828"/>
      <c r="SLG4" s="828"/>
      <c r="SLH4" s="828"/>
      <c r="SLI4" s="828"/>
      <c r="SLJ4" s="828"/>
      <c r="SLK4" s="828"/>
      <c r="SLL4" s="828"/>
      <c r="SLM4" s="828"/>
      <c r="SLN4" s="828"/>
      <c r="SLO4" s="828"/>
      <c r="SLP4" s="828"/>
      <c r="SLQ4" s="828"/>
      <c r="SLR4" s="828"/>
      <c r="SLS4" s="828"/>
      <c r="SLT4" s="828"/>
      <c r="SLU4" s="828"/>
      <c r="SLV4" s="828"/>
      <c r="SLW4" s="828"/>
      <c r="SLX4" s="828"/>
      <c r="SLY4" s="828"/>
      <c r="SLZ4" s="828"/>
      <c r="SMA4" s="828"/>
      <c r="SMB4" s="828"/>
      <c r="SMC4" s="828"/>
      <c r="SMD4" s="828"/>
      <c r="SME4" s="828"/>
      <c r="SMF4" s="828"/>
      <c r="SMG4" s="828"/>
      <c r="SMH4" s="828"/>
      <c r="SMI4" s="828"/>
      <c r="SMJ4" s="828"/>
      <c r="SMK4" s="828"/>
      <c r="SML4" s="828"/>
      <c r="SMM4" s="828"/>
      <c r="SMN4" s="828"/>
      <c r="SMO4" s="828"/>
      <c r="SMP4" s="828"/>
      <c r="SMQ4" s="828"/>
      <c r="SMR4" s="828"/>
      <c r="SMS4" s="828"/>
      <c r="SMT4" s="828"/>
      <c r="SMU4" s="828"/>
      <c r="SMV4" s="828"/>
      <c r="SMW4" s="828"/>
      <c r="SMX4" s="828"/>
      <c r="SMY4" s="828"/>
      <c r="SMZ4" s="828"/>
      <c r="SNA4" s="828"/>
      <c r="SNB4" s="828"/>
      <c r="SNC4" s="828"/>
      <c r="SND4" s="828"/>
      <c r="SNE4" s="828"/>
      <c r="SNF4" s="828"/>
      <c r="SNG4" s="828"/>
      <c r="SNH4" s="828"/>
      <c r="SNI4" s="828"/>
      <c r="SNJ4" s="828"/>
      <c r="SNK4" s="828"/>
      <c r="SNL4" s="828"/>
      <c r="SNM4" s="828"/>
      <c r="SNN4" s="828"/>
      <c r="SNO4" s="828"/>
      <c r="SNP4" s="828"/>
      <c r="SNQ4" s="828"/>
      <c r="SNR4" s="828"/>
      <c r="SNS4" s="828"/>
      <c r="SNT4" s="828"/>
      <c r="SNU4" s="828"/>
      <c r="SNV4" s="828"/>
      <c r="SNW4" s="828"/>
      <c r="SNX4" s="828"/>
      <c r="SNY4" s="828"/>
      <c r="SNZ4" s="828"/>
      <c r="SOA4" s="828"/>
      <c r="SOB4" s="828"/>
      <c r="SOC4" s="828"/>
      <c r="SOD4" s="828"/>
      <c r="SOE4" s="828"/>
      <c r="SOF4" s="828"/>
      <c r="SOG4" s="828"/>
      <c r="SOH4" s="828"/>
      <c r="SOI4" s="828"/>
      <c r="SOJ4" s="828"/>
      <c r="SOK4" s="828"/>
      <c r="SOL4" s="828"/>
      <c r="SOM4" s="828"/>
      <c r="SON4" s="828"/>
      <c r="SOO4" s="828"/>
      <c r="SOP4" s="828"/>
      <c r="SOQ4" s="828"/>
      <c r="SOR4" s="828"/>
      <c r="SOS4" s="828"/>
      <c r="SOT4" s="828"/>
      <c r="SOU4" s="828"/>
      <c r="SOV4" s="828"/>
      <c r="SOW4" s="828"/>
      <c r="SOX4" s="828"/>
      <c r="SOY4" s="828"/>
      <c r="SOZ4" s="828"/>
      <c r="SPA4" s="828"/>
      <c r="SPB4" s="828"/>
      <c r="SPC4" s="828"/>
      <c r="SPD4" s="828"/>
      <c r="SPE4" s="828"/>
      <c r="SPF4" s="828"/>
      <c r="SPG4" s="828"/>
      <c r="SPH4" s="828"/>
      <c r="SPI4" s="828"/>
      <c r="SPJ4" s="828"/>
      <c r="SPK4" s="828"/>
      <c r="SPL4" s="828"/>
      <c r="SPM4" s="828"/>
      <c r="SPN4" s="828"/>
      <c r="SPO4" s="828"/>
      <c r="SPP4" s="828"/>
      <c r="SPQ4" s="828"/>
      <c r="SPR4" s="828"/>
      <c r="SPS4" s="828"/>
      <c r="SPT4" s="828"/>
      <c r="SPU4" s="828"/>
      <c r="SPV4" s="828"/>
      <c r="SPW4" s="828"/>
      <c r="SPX4" s="828"/>
      <c r="SPY4" s="828"/>
      <c r="SPZ4" s="828"/>
      <c r="SQA4" s="828"/>
      <c r="SQB4" s="828"/>
      <c r="SQC4" s="828"/>
      <c r="SQD4" s="828"/>
      <c r="SQE4" s="828"/>
      <c r="SQF4" s="828"/>
      <c r="SQG4" s="828"/>
      <c r="SQH4" s="828"/>
      <c r="SQI4" s="828"/>
      <c r="SQJ4" s="828"/>
      <c r="SQK4" s="828"/>
      <c r="SQL4" s="828"/>
      <c r="SQM4" s="828"/>
      <c r="SQN4" s="828"/>
      <c r="SQO4" s="828"/>
      <c r="SQP4" s="828"/>
      <c r="SQQ4" s="828"/>
      <c r="SQR4" s="828"/>
      <c r="SQS4" s="828"/>
      <c r="SQT4" s="828"/>
      <c r="SQU4" s="828"/>
      <c r="SQV4" s="828"/>
      <c r="SQW4" s="828"/>
      <c r="SQX4" s="828"/>
      <c r="SQY4" s="828"/>
      <c r="SQZ4" s="828"/>
      <c r="SRA4" s="828"/>
      <c r="SRB4" s="828"/>
      <c r="SRC4" s="828"/>
      <c r="SRD4" s="828"/>
      <c r="SRE4" s="828"/>
      <c r="SRF4" s="828"/>
      <c r="SRG4" s="828"/>
      <c r="SRH4" s="828"/>
      <c r="SRI4" s="828"/>
      <c r="SRJ4" s="828"/>
      <c r="SRK4" s="828"/>
      <c r="SRL4" s="828"/>
      <c r="SRM4" s="828"/>
      <c r="SRN4" s="828"/>
      <c r="SRO4" s="828"/>
      <c r="SRP4" s="828"/>
      <c r="SRQ4" s="828"/>
      <c r="SRR4" s="828"/>
      <c r="SRS4" s="828"/>
      <c r="SRT4" s="828"/>
      <c r="SRU4" s="828"/>
      <c r="SRV4" s="828"/>
      <c r="SRW4" s="828"/>
      <c r="SRX4" s="828"/>
      <c r="SRY4" s="828"/>
      <c r="SRZ4" s="828"/>
      <c r="SSA4" s="828"/>
      <c r="SSB4" s="828"/>
      <c r="SSC4" s="828"/>
      <c r="SSD4" s="828"/>
      <c r="SSE4" s="828"/>
      <c r="SSF4" s="828"/>
      <c r="SSG4" s="828"/>
      <c r="SSH4" s="828"/>
      <c r="SSI4" s="828"/>
      <c r="SSJ4" s="828"/>
      <c r="SSK4" s="828"/>
      <c r="SSL4" s="828"/>
      <c r="SSM4" s="828"/>
      <c r="SSN4" s="828"/>
      <c r="SSO4" s="828"/>
      <c r="SSP4" s="828"/>
      <c r="SSQ4" s="828"/>
      <c r="SSR4" s="828"/>
      <c r="SSS4" s="828"/>
      <c r="SST4" s="828"/>
      <c r="SSU4" s="828"/>
      <c r="SSV4" s="828"/>
      <c r="SSW4" s="828"/>
      <c r="SSX4" s="828"/>
      <c r="SSY4" s="828"/>
      <c r="SSZ4" s="828"/>
      <c r="STA4" s="828"/>
      <c r="STB4" s="828"/>
      <c r="STC4" s="828"/>
      <c r="STD4" s="828"/>
      <c r="STE4" s="828"/>
      <c r="STF4" s="828"/>
      <c r="STG4" s="828"/>
      <c r="STH4" s="828"/>
      <c r="STI4" s="828"/>
      <c r="STJ4" s="828"/>
      <c r="STK4" s="828"/>
      <c r="STL4" s="828"/>
      <c r="STM4" s="828"/>
      <c r="STN4" s="828"/>
      <c r="STO4" s="828"/>
      <c r="STP4" s="828"/>
      <c r="STQ4" s="828"/>
      <c r="STR4" s="828"/>
      <c r="STS4" s="828"/>
      <c r="STT4" s="828"/>
      <c r="STU4" s="828"/>
      <c r="STV4" s="828"/>
      <c r="STW4" s="828"/>
      <c r="STX4" s="828"/>
      <c r="STY4" s="828"/>
      <c r="STZ4" s="828"/>
      <c r="SUA4" s="828"/>
      <c r="SUB4" s="828"/>
      <c r="SUC4" s="828"/>
      <c r="SUD4" s="828"/>
      <c r="SUE4" s="828"/>
      <c r="SUF4" s="828"/>
      <c r="SUG4" s="828"/>
      <c r="SUH4" s="828"/>
      <c r="SUI4" s="828"/>
      <c r="SUJ4" s="828"/>
      <c r="SUK4" s="828"/>
      <c r="SUL4" s="828"/>
      <c r="SUM4" s="828"/>
      <c r="SUN4" s="828"/>
      <c r="SUO4" s="828"/>
      <c r="SUP4" s="828"/>
      <c r="SUQ4" s="828"/>
      <c r="SUR4" s="828"/>
      <c r="SUS4" s="828"/>
      <c r="SUT4" s="828"/>
      <c r="SUU4" s="828"/>
      <c r="SUV4" s="828"/>
      <c r="SUW4" s="828"/>
      <c r="SUX4" s="828"/>
      <c r="SUY4" s="828"/>
      <c r="SUZ4" s="828"/>
      <c r="SVA4" s="828"/>
      <c r="SVB4" s="828"/>
      <c r="SVC4" s="828"/>
      <c r="SVD4" s="828"/>
      <c r="SVE4" s="828"/>
      <c r="SVF4" s="828"/>
      <c r="SVG4" s="828"/>
      <c r="SVH4" s="828"/>
      <c r="SVI4" s="828"/>
      <c r="SVJ4" s="828"/>
      <c r="SVK4" s="828"/>
      <c r="SVL4" s="828"/>
      <c r="SVM4" s="828"/>
      <c r="SVN4" s="828"/>
      <c r="SVO4" s="828"/>
      <c r="SVP4" s="828"/>
      <c r="SVQ4" s="828"/>
      <c r="SVR4" s="828"/>
      <c r="SVS4" s="828"/>
      <c r="SVT4" s="828"/>
      <c r="SVU4" s="828"/>
      <c r="SVV4" s="828"/>
      <c r="SVW4" s="828"/>
      <c r="SVX4" s="828"/>
      <c r="SVY4" s="828"/>
      <c r="SVZ4" s="828"/>
      <c r="SWA4" s="828"/>
      <c r="SWB4" s="828"/>
      <c r="SWC4" s="828"/>
      <c r="SWD4" s="828"/>
      <c r="SWE4" s="828"/>
      <c r="SWF4" s="828"/>
      <c r="SWG4" s="828"/>
      <c r="SWH4" s="828"/>
      <c r="SWI4" s="828"/>
      <c r="SWJ4" s="828"/>
      <c r="SWK4" s="828"/>
      <c r="SWL4" s="828"/>
      <c r="SWM4" s="828"/>
      <c r="SWN4" s="828"/>
      <c r="SWO4" s="828"/>
      <c r="SWP4" s="828"/>
      <c r="SWQ4" s="828"/>
      <c r="SWR4" s="828"/>
      <c r="SWS4" s="828"/>
      <c r="SWT4" s="828"/>
      <c r="SWU4" s="828"/>
      <c r="SWV4" s="828"/>
      <c r="SWW4" s="828"/>
      <c r="SWX4" s="828"/>
      <c r="SWY4" s="828"/>
      <c r="SWZ4" s="828"/>
      <c r="SXA4" s="828"/>
      <c r="SXB4" s="828"/>
      <c r="SXC4" s="828"/>
      <c r="SXD4" s="828"/>
      <c r="SXE4" s="828"/>
      <c r="SXF4" s="828"/>
      <c r="SXG4" s="828"/>
      <c r="SXH4" s="828"/>
      <c r="SXI4" s="828"/>
      <c r="SXJ4" s="828"/>
      <c r="SXK4" s="828"/>
      <c r="SXL4" s="828"/>
      <c r="SXM4" s="828"/>
      <c r="SXN4" s="828"/>
      <c r="SXO4" s="828"/>
      <c r="SXP4" s="828"/>
      <c r="SXQ4" s="828"/>
      <c r="SXR4" s="828"/>
      <c r="SXS4" s="828"/>
      <c r="SXT4" s="828"/>
      <c r="SXU4" s="828"/>
      <c r="SXV4" s="828"/>
      <c r="SXW4" s="828"/>
      <c r="SXX4" s="828"/>
      <c r="SXY4" s="828"/>
      <c r="SXZ4" s="828"/>
      <c r="SYA4" s="828"/>
      <c r="SYB4" s="828"/>
      <c r="SYC4" s="828"/>
      <c r="SYD4" s="828"/>
      <c r="SYE4" s="828"/>
      <c r="SYF4" s="828"/>
      <c r="SYG4" s="828"/>
      <c r="SYH4" s="828"/>
      <c r="SYI4" s="828"/>
      <c r="SYJ4" s="828"/>
      <c r="SYK4" s="828"/>
      <c r="SYL4" s="828"/>
      <c r="SYM4" s="828"/>
      <c r="SYN4" s="828"/>
      <c r="SYO4" s="828"/>
      <c r="SYP4" s="828"/>
      <c r="SYQ4" s="828"/>
      <c r="SYR4" s="828"/>
      <c r="SYS4" s="828"/>
      <c r="SYT4" s="828"/>
      <c r="SYU4" s="828"/>
      <c r="SYV4" s="828"/>
      <c r="SYW4" s="828"/>
      <c r="SYX4" s="828"/>
      <c r="SYY4" s="828"/>
      <c r="SYZ4" s="828"/>
      <c r="SZA4" s="828"/>
      <c r="SZB4" s="828"/>
      <c r="SZC4" s="828"/>
      <c r="SZD4" s="828"/>
      <c r="SZE4" s="828"/>
      <c r="SZF4" s="828"/>
      <c r="SZG4" s="828"/>
      <c r="SZH4" s="828"/>
      <c r="SZI4" s="828"/>
      <c r="SZJ4" s="828"/>
      <c r="SZK4" s="828"/>
      <c r="SZL4" s="828"/>
      <c r="SZM4" s="828"/>
      <c r="SZN4" s="828"/>
      <c r="SZO4" s="828"/>
      <c r="SZP4" s="828"/>
      <c r="SZQ4" s="828"/>
      <c r="SZR4" s="828"/>
      <c r="SZS4" s="828"/>
      <c r="SZT4" s="828"/>
      <c r="SZU4" s="828"/>
      <c r="SZV4" s="828"/>
      <c r="SZW4" s="828"/>
      <c r="SZX4" s="828"/>
      <c r="SZY4" s="828"/>
      <c r="SZZ4" s="828"/>
      <c r="TAA4" s="828"/>
      <c r="TAB4" s="828"/>
      <c r="TAC4" s="828"/>
      <c r="TAD4" s="828"/>
      <c r="TAE4" s="828"/>
      <c r="TAF4" s="828"/>
      <c r="TAG4" s="828"/>
      <c r="TAH4" s="828"/>
      <c r="TAI4" s="828"/>
      <c r="TAJ4" s="828"/>
      <c r="TAK4" s="828"/>
      <c r="TAL4" s="828"/>
      <c r="TAM4" s="828"/>
      <c r="TAN4" s="828"/>
      <c r="TAO4" s="828"/>
      <c r="TAP4" s="828"/>
      <c r="TAQ4" s="828"/>
      <c r="TAR4" s="828"/>
      <c r="TAS4" s="828"/>
      <c r="TAT4" s="828"/>
      <c r="TAU4" s="828"/>
      <c r="TAV4" s="828"/>
      <c r="TAW4" s="828"/>
      <c r="TAX4" s="828"/>
      <c r="TAY4" s="828"/>
      <c r="TAZ4" s="828"/>
      <c r="TBA4" s="828"/>
      <c r="TBB4" s="828"/>
      <c r="TBC4" s="828"/>
      <c r="TBD4" s="828"/>
      <c r="TBE4" s="828"/>
      <c r="TBF4" s="828"/>
      <c r="TBG4" s="828"/>
      <c r="TBH4" s="828"/>
      <c r="TBI4" s="828"/>
      <c r="TBJ4" s="828"/>
      <c r="TBK4" s="828"/>
      <c r="TBL4" s="828"/>
      <c r="TBM4" s="828"/>
      <c r="TBN4" s="828"/>
      <c r="TBO4" s="828"/>
      <c r="TBP4" s="828"/>
      <c r="TBQ4" s="828"/>
      <c r="TBR4" s="828"/>
      <c r="TBS4" s="828"/>
      <c r="TBT4" s="828"/>
      <c r="TBU4" s="828"/>
      <c r="TBV4" s="828"/>
      <c r="TBW4" s="828"/>
      <c r="TBX4" s="828"/>
      <c r="TBY4" s="828"/>
      <c r="TBZ4" s="828"/>
      <c r="TCA4" s="828"/>
      <c r="TCB4" s="828"/>
      <c r="TCC4" s="828"/>
      <c r="TCD4" s="828"/>
      <c r="TCE4" s="828"/>
      <c r="TCF4" s="828"/>
      <c r="TCG4" s="828"/>
      <c r="TCH4" s="828"/>
      <c r="TCI4" s="828"/>
      <c r="TCJ4" s="828"/>
      <c r="TCK4" s="828"/>
      <c r="TCL4" s="828"/>
      <c r="TCM4" s="828"/>
      <c r="TCN4" s="828"/>
      <c r="TCO4" s="828"/>
      <c r="TCP4" s="828"/>
      <c r="TCQ4" s="828"/>
      <c r="TCR4" s="828"/>
      <c r="TCS4" s="828"/>
      <c r="TCT4" s="828"/>
      <c r="TCU4" s="828"/>
      <c r="TCV4" s="828"/>
      <c r="TCW4" s="828"/>
      <c r="TCX4" s="828"/>
      <c r="TCY4" s="828"/>
      <c r="TCZ4" s="828"/>
      <c r="TDA4" s="828"/>
      <c r="TDB4" s="828"/>
      <c r="TDC4" s="828"/>
      <c r="TDD4" s="828"/>
      <c r="TDE4" s="828"/>
      <c r="TDF4" s="828"/>
      <c r="TDG4" s="828"/>
      <c r="TDH4" s="828"/>
      <c r="TDI4" s="828"/>
      <c r="TDJ4" s="828"/>
      <c r="TDK4" s="828"/>
      <c r="TDL4" s="828"/>
      <c r="TDM4" s="828"/>
      <c r="TDN4" s="828"/>
      <c r="TDO4" s="828"/>
      <c r="TDP4" s="828"/>
      <c r="TDQ4" s="828"/>
      <c r="TDR4" s="828"/>
      <c r="TDS4" s="828"/>
      <c r="TDT4" s="828"/>
      <c r="TDU4" s="828"/>
      <c r="TDV4" s="828"/>
      <c r="TDW4" s="828"/>
      <c r="TDX4" s="828"/>
      <c r="TDY4" s="828"/>
      <c r="TDZ4" s="828"/>
      <c r="TEA4" s="828"/>
      <c r="TEB4" s="828"/>
      <c r="TEC4" s="828"/>
      <c r="TED4" s="828"/>
      <c r="TEE4" s="828"/>
      <c r="TEF4" s="828"/>
      <c r="TEG4" s="828"/>
      <c r="TEH4" s="828"/>
      <c r="TEI4" s="828"/>
      <c r="TEJ4" s="828"/>
      <c r="TEK4" s="828"/>
      <c r="TEL4" s="828"/>
      <c r="TEM4" s="828"/>
      <c r="TEN4" s="828"/>
      <c r="TEO4" s="828"/>
      <c r="TEP4" s="828"/>
      <c r="TEQ4" s="828"/>
      <c r="TER4" s="828"/>
      <c r="TES4" s="828"/>
      <c r="TET4" s="828"/>
      <c r="TEU4" s="828"/>
      <c r="TEV4" s="828"/>
      <c r="TEW4" s="828"/>
      <c r="TEX4" s="828"/>
      <c r="TEY4" s="828"/>
      <c r="TEZ4" s="828"/>
      <c r="TFA4" s="828"/>
      <c r="TFB4" s="828"/>
      <c r="TFC4" s="828"/>
      <c r="TFD4" s="828"/>
      <c r="TFE4" s="828"/>
      <c r="TFF4" s="828"/>
      <c r="TFG4" s="828"/>
      <c r="TFH4" s="828"/>
      <c r="TFI4" s="828"/>
      <c r="TFJ4" s="828"/>
      <c r="TFK4" s="828"/>
      <c r="TFL4" s="828"/>
      <c r="TFM4" s="828"/>
      <c r="TFN4" s="828"/>
      <c r="TFO4" s="828"/>
      <c r="TFP4" s="828"/>
      <c r="TFQ4" s="828"/>
      <c r="TFR4" s="828"/>
      <c r="TFS4" s="828"/>
      <c r="TFT4" s="828"/>
      <c r="TFU4" s="828"/>
      <c r="TFV4" s="828"/>
      <c r="TFW4" s="828"/>
      <c r="TFX4" s="828"/>
      <c r="TFY4" s="828"/>
      <c r="TFZ4" s="828"/>
      <c r="TGA4" s="828"/>
      <c r="TGB4" s="828"/>
      <c r="TGC4" s="828"/>
      <c r="TGD4" s="828"/>
      <c r="TGE4" s="828"/>
      <c r="TGF4" s="828"/>
      <c r="TGG4" s="828"/>
      <c r="TGH4" s="828"/>
      <c r="TGI4" s="828"/>
      <c r="TGJ4" s="828"/>
      <c r="TGK4" s="828"/>
      <c r="TGL4" s="828"/>
      <c r="TGM4" s="828"/>
      <c r="TGN4" s="828"/>
      <c r="TGO4" s="828"/>
      <c r="TGP4" s="828"/>
      <c r="TGQ4" s="828"/>
      <c r="TGR4" s="828"/>
      <c r="TGS4" s="828"/>
      <c r="TGT4" s="828"/>
      <c r="TGU4" s="828"/>
      <c r="TGV4" s="828"/>
      <c r="TGW4" s="828"/>
      <c r="TGX4" s="828"/>
      <c r="TGY4" s="828"/>
      <c r="TGZ4" s="828"/>
      <c r="THA4" s="828"/>
      <c r="THB4" s="828"/>
      <c r="THC4" s="828"/>
      <c r="THD4" s="828"/>
      <c r="THE4" s="828"/>
      <c r="THF4" s="828"/>
      <c r="THG4" s="828"/>
      <c r="THH4" s="828"/>
      <c r="THI4" s="828"/>
      <c r="THJ4" s="828"/>
      <c r="THK4" s="828"/>
      <c r="THL4" s="828"/>
      <c r="THM4" s="828"/>
      <c r="THN4" s="828"/>
      <c r="THO4" s="828"/>
      <c r="THP4" s="828"/>
      <c r="THQ4" s="828"/>
      <c r="THR4" s="828"/>
      <c r="THS4" s="828"/>
      <c r="THT4" s="828"/>
      <c r="THU4" s="828"/>
      <c r="THV4" s="828"/>
      <c r="THW4" s="828"/>
      <c r="THX4" s="828"/>
      <c r="THY4" s="828"/>
      <c r="THZ4" s="828"/>
      <c r="TIA4" s="828"/>
      <c r="TIB4" s="828"/>
      <c r="TIC4" s="828"/>
      <c r="TID4" s="828"/>
      <c r="TIE4" s="828"/>
      <c r="TIF4" s="828"/>
      <c r="TIG4" s="828"/>
      <c r="TIH4" s="828"/>
      <c r="TII4" s="828"/>
      <c r="TIJ4" s="828"/>
      <c r="TIK4" s="828"/>
      <c r="TIL4" s="828"/>
      <c r="TIM4" s="828"/>
      <c r="TIN4" s="828"/>
      <c r="TIO4" s="828"/>
      <c r="TIP4" s="828"/>
      <c r="TIQ4" s="828"/>
      <c r="TIR4" s="828"/>
      <c r="TIS4" s="828"/>
      <c r="TIT4" s="828"/>
      <c r="TIU4" s="828"/>
      <c r="TIV4" s="828"/>
      <c r="TIW4" s="828"/>
      <c r="TIX4" s="828"/>
      <c r="TIY4" s="828"/>
      <c r="TIZ4" s="828"/>
      <c r="TJA4" s="828"/>
      <c r="TJB4" s="828"/>
      <c r="TJC4" s="828"/>
      <c r="TJD4" s="828"/>
      <c r="TJE4" s="828"/>
      <c r="TJF4" s="828"/>
      <c r="TJG4" s="828"/>
      <c r="TJH4" s="828"/>
      <c r="TJI4" s="828"/>
      <c r="TJJ4" s="828"/>
      <c r="TJK4" s="828"/>
      <c r="TJL4" s="828"/>
      <c r="TJM4" s="828"/>
      <c r="TJN4" s="828"/>
      <c r="TJO4" s="828"/>
      <c r="TJP4" s="828"/>
      <c r="TJQ4" s="828"/>
      <c r="TJR4" s="828"/>
      <c r="TJS4" s="828"/>
      <c r="TJT4" s="828"/>
      <c r="TJU4" s="828"/>
      <c r="TJV4" s="828"/>
      <c r="TJW4" s="828"/>
      <c r="TJX4" s="828"/>
      <c r="TJY4" s="828"/>
      <c r="TJZ4" s="828"/>
      <c r="TKA4" s="828"/>
      <c r="TKB4" s="828"/>
      <c r="TKC4" s="828"/>
      <c r="TKD4" s="828"/>
      <c r="TKE4" s="828"/>
      <c r="TKF4" s="828"/>
      <c r="TKG4" s="828"/>
      <c r="TKH4" s="828"/>
      <c r="TKI4" s="828"/>
      <c r="TKJ4" s="828"/>
      <c r="TKK4" s="828"/>
      <c r="TKL4" s="828"/>
      <c r="TKM4" s="828"/>
      <c r="TKN4" s="828"/>
      <c r="TKO4" s="828"/>
      <c r="TKP4" s="828"/>
      <c r="TKQ4" s="828"/>
      <c r="TKR4" s="828"/>
      <c r="TKS4" s="828"/>
      <c r="TKT4" s="828"/>
      <c r="TKU4" s="828"/>
      <c r="TKV4" s="828"/>
      <c r="TKW4" s="828"/>
      <c r="TKX4" s="828"/>
      <c r="TKY4" s="828"/>
      <c r="TKZ4" s="828"/>
      <c r="TLA4" s="828"/>
      <c r="TLB4" s="828"/>
      <c r="TLC4" s="828"/>
      <c r="TLD4" s="828"/>
      <c r="TLE4" s="828"/>
      <c r="TLF4" s="828"/>
      <c r="TLG4" s="828"/>
      <c r="TLH4" s="828"/>
      <c r="TLI4" s="828"/>
      <c r="TLJ4" s="828"/>
      <c r="TLK4" s="828"/>
      <c r="TLL4" s="828"/>
      <c r="TLM4" s="828"/>
      <c r="TLN4" s="828"/>
      <c r="TLO4" s="828"/>
      <c r="TLP4" s="828"/>
      <c r="TLQ4" s="828"/>
      <c r="TLR4" s="828"/>
      <c r="TLS4" s="828"/>
      <c r="TLT4" s="828"/>
      <c r="TLU4" s="828"/>
      <c r="TLV4" s="828"/>
      <c r="TLW4" s="828"/>
      <c r="TLX4" s="828"/>
      <c r="TLY4" s="828"/>
      <c r="TLZ4" s="828"/>
      <c r="TMA4" s="828"/>
      <c r="TMB4" s="828"/>
      <c r="TMC4" s="828"/>
      <c r="TMD4" s="828"/>
      <c r="TME4" s="828"/>
      <c r="TMF4" s="828"/>
      <c r="TMG4" s="828"/>
      <c r="TMH4" s="828"/>
      <c r="TMI4" s="828"/>
      <c r="TMJ4" s="828"/>
      <c r="TMK4" s="828"/>
      <c r="TML4" s="828"/>
      <c r="TMM4" s="828"/>
      <c r="TMN4" s="828"/>
      <c r="TMO4" s="828"/>
      <c r="TMP4" s="828"/>
      <c r="TMQ4" s="828"/>
      <c r="TMR4" s="828"/>
      <c r="TMS4" s="828"/>
      <c r="TMT4" s="828"/>
      <c r="TMU4" s="828"/>
      <c r="TMV4" s="828"/>
      <c r="TMW4" s="828"/>
      <c r="TMX4" s="828"/>
      <c r="TMY4" s="828"/>
      <c r="TMZ4" s="828"/>
      <c r="TNA4" s="828"/>
      <c r="TNB4" s="828"/>
      <c r="TNC4" s="828"/>
      <c r="TND4" s="828"/>
      <c r="TNE4" s="828"/>
      <c r="TNF4" s="828"/>
      <c r="TNG4" s="828"/>
      <c r="TNH4" s="828"/>
      <c r="TNI4" s="828"/>
      <c r="TNJ4" s="828"/>
      <c r="TNK4" s="828"/>
      <c r="TNL4" s="828"/>
      <c r="TNM4" s="828"/>
      <c r="TNN4" s="828"/>
      <c r="TNO4" s="828"/>
      <c r="TNP4" s="828"/>
      <c r="TNQ4" s="828"/>
      <c r="TNR4" s="828"/>
      <c r="TNS4" s="828"/>
      <c r="TNT4" s="828"/>
      <c r="TNU4" s="828"/>
      <c r="TNV4" s="828"/>
      <c r="TNW4" s="828"/>
      <c r="TNX4" s="828"/>
      <c r="TNY4" s="828"/>
      <c r="TNZ4" s="828"/>
      <c r="TOA4" s="828"/>
      <c r="TOB4" s="828"/>
      <c r="TOC4" s="828"/>
      <c r="TOD4" s="828"/>
      <c r="TOE4" s="828"/>
      <c r="TOF4" s="828"/>
      <c r="TOG4" s="828"/>
      <c r="TOH4" s="828"/>
      <c r="TOI4" s="828"/>
      <c r="TOJ4" s="828"/>
      <c r="TOK4" s="828"/>
      <c r="TOL4" s="828"/>
      <c r="TOM4" s="828"/>
      <c r="TON4" s="828"/>
      <c r="TOO4" s="828"/>
      <c r="TOP4" s="828"/>
      <c r="TOQ4" s="828"/>
      <c r="TOR4" s="828"/>
      <c r="TOS4" s="828"/>
      <c r="TOT4" s="828"/>
      <c r="TOU4" s="828"/>
      <c r="TOV4" s="828"/>
      <c r="TOW4" s="828"/>
      <c r="TOX4" s="828"/>
      <c r="TOY4" s="828"/>
      <c r="TOZ4" s="828"/>
      <c r="TPA4" s="828"/>
      <c r="TPB4" s="828"/>
      <c r="TPC4" s="828"/>
      <c r="TPD4" s="828"/>
      <c r="TPE4" s="828"/>
      <c r="TPF4" s="828"/>
      <c r="TPG4" s="828"/>
      <c r="TPH4" s="828"/>
      <c r="TPI4" s="828"/>
      <c r="TPJ4" s="828"/>
      <c r="TPK4" s="828"/>
      <c r="TPL4" s="828"/>
      <c r="TPM4" s="828"/>
      <c r="TPN4" s="828"/>
      <c r="TPO4" s="828"/>
      <c r="TPP4" s="828"/>
      <c r="TPQ4" s="828"/>
      <c r="TPR4" s="828"/>
      <c r="TPS4" s="828"/>
      <c r="TPT4" s="828"/>
      <c r="TPU4" s="828"/>
      <c r="TPV4" s="828"/>
      <c r="TPW4" s="828"/>
      <c r="TPX4" s="828"/>
      <c r="TPY4" s="828"/>
      <c r="TPZ4" s="828"/>
      <c r="TQA4" s="828"/>
      <c r="TQB4" s="828"/>
      <c r="TQC4" s="828"/>
      <c r="TQD4" s="828"/>
      <c r="TQE4" s="828"/>
      <c r="TQF4" s="828"/>
      <c r="TQG4" s="828"/>
      <c r="TQH4" s="828"/>
      <c r="TQI4" s="828"/>
      <c r="TQJ4" s="828"/>
      <c r="TQK4" s="828"/>
      <c r="TQL4" s="828"/>
      <c r="TQM4" s="828"/>
      <c r="TQN4" s="828"/>
      <c r="TQO4" s="828"/>
      <c r="TQP4" s="828"/>
      <c r="TQQ4" s="828"/>
      <c r="TQR4" s="828"/>
      <c r="TQS4" s="828"/>
      <c r="TQT4" s="828"/>
      <c r="TQU4" s="828"/>
      <c r="TQV4" s="828"/>
      <c r="TQW4" s="828"/>
      <c r="TQX4" s="828"/>
      <c r="TQY4" s="828"/>
      <c r="TQZ4" s="828"/>
      <c r="TRA4" s="828"/>
      <c r="TRB4" s="828"/>
      <c r="TRC4" s="828"/>
      <c r="TRD4" s="828"/>
      <c r="TRE4" s="828"/>
      <c r="TRF4" s="828"/>
      <c r="TRG4" s="828"/>
      <c r="TRH4" s="828"/>
      <c r="TRI4" s="828"/>
      <c r="TRJ4" s="828"/>
      <c r="TRK4" s="828"/>
      <c r="TRL4" s="828"/>
      <c r="TRM4" s="828"/>
      <c r="TRN4" s="828"/>
      <c r="TRO4" s="828"/>
      <c r="TRP4" s="828"/>
      <c r="TRQ4" s="828"/>
      <c r="TRR4" s="828"/>
      <c r="TRS4" s="828"/>
      <c r="TRT4" s="828"/>
      <c r="TRU4" s="828"/>
      <c r="TRV4" s="828"/>
      <c r="TRW4" s="828"/>
      <c r="TRX4" s="828"/>
      <c r="TRY4" s="828"/>
      <c r="TRZ4" s="828"/>
      <c r="TSA4" s="828"/>
      <c r="TSB4" s="828"/>
      <c r="TSC4" s="828"/>
      <c r="TSD4" s="828"/>
      <c r="TSE4" s="828"/>
      <c r="TSF4" s="828"/>
      <c r="TSG4" s="828"/>
      <c r="TSH4" s="828"/>
      <c r="TSI4" s="828"/>
      <c r="TSJ4" s="828"/>
      <c r="TSK4" s="828"/>
      <c r="TSL4" s="828"/>
      <c r="TSM4" s="828"/>
      <c r="TSN4" s="828"/>
      <c r="TSO4" s="828"/>
      <c r="TSP4" s="828"/>
      <c r="TSQ4" s="828"/>
      <c r="TSR4" s="828"/>
      <c r="TSS4" s="828"/>
      <c r="TST4" s="828"/>
      <c r="TSU4" s="828"/>
      <c r="TSV4" s="828"/>
      <c r="TSW4" s="828"/>
      <c r="TSX4" s="828"/>
      <c r="TSY4" s="828"/>
      <c r="TSZ4" s="828"/>
      <c r="TTA4" s="828"/>
      <c r="TTB4" s="828"/>
      <c r="TTC4" s="828"/>
      <c r="TTD4" s="828"/>
      <c r="TTE4" s="828"/>
      <c r="TTF4" s="828"/>
      <c r="TTG4" s="828"/>
      <c r="TTH4" s="828"/>
      <c r="TTI4" s="828"/>
      <c r="TTJ4" s="828"/>
      <c r="TTK4" s="828"/>
      <c r="TTL4" s="828"/>
      <c r="TTM4" s="828"/>
      <c r="TTN4" s="828"/>
      <c r="TTO4" s="828"/>
      <c r="TTP4" s="828"/>
      <c r="TTQ4" s="828"/>
      <c r="TTR4" s="828"/>
      <c r="TTS4" s="828"/>
      <c r="TTT4" s="828"/>
      <c r="TTU4" s="828"/>
      <c r="TTV4" s="828"/>
      <c r="TTW4" s="828"/>
      <c r="TTX4" s="828"/>
      <c r="TTY4" s="828"/>
      <c r="TTZ4" s="828"/>
      <c r="TUA4" s="828"/>
      <c r="TUB4" s="828"/>
      <c r="TUC4" s="828"/>
      <c r="TUD4" s="828"/>
      <c r="TUE4" s="828"/>
      <c r="TUF4" s="828"/>
      <c r="TUG4" s="828"/>
      <c r="TUH4" s="828"/>
      <c r="TUI4" s="828"/>
      <c r="TUJ4" s="828"/>
      <c r="TUK4" s="828"/>
      <c r="TUL4" s="828"/>
      <c r="TUM4" s="828"/>
      <c r="TUN4" s="828"/>
      <c r="TUO4" s="828"/>
      <c r="TUP4" s="828"/>
      <c r="TUQ4" s="828"/>
      <c r="TUR4" s="828"/>
      <c r="TUS4" s="828"/>
      <c r="TUT4" s="828"/>
      <c r="TUU4" s="828"/>
      <c r="TUV4" s="828"/>
      <c r="TUW4" s="828"/>
      <c r="TUX4" s="828"/>
      <c r="TUY4" s="828"/>
      <c r="TUZ4" s="828"/>
      <c r="TVA4" s="828"/>
      <c r="TVB4" s="828"/>
      <c r="TVC4" s="828"/>
      <c r="TVD4" s="828"/>
      <c r="TVE4" s="828"/>
      <c r="TVF4" s="828"/>
      <c r="TVG4" s="828"/>
      <c r="TVH4" s="828"/>
      <c r="TVI4" s="828"/>
      <c r="TVJ4" s="828"/>
      <c r="TVK4" s="828"/>
      <c r="TVL4" s="828"/>
      <c r="TVM4" s="828"/>
      <c r="TVN4" s="828"/>
      <c r="TVO4" s="828"/>
      <c r="TVP4" s="828"/>
      <c r="TVQ4" s="828"/>
      <c r="TVR4" s="828"/>
      <c r="TVS4" s="828"/>
      <c r="TVT4" s="828"/>
      <c r="TVU4" s="828"/>
      <c r="TVV4" s="828"/>
      <c r="TVW4" s="828"/>
      <c r="TVX4" s="828"/>
      <c r="TVY4" s="828"/>
      <c r="TVZ4" s="828"/>
      <c r="TWA4" s="828"/>
      <c r="TWB4" s="828"/>
      <c r="TWC4" s="828"/>
      <c r="TWD4" s="828"/>
      <c r="TWE4" s="828"/>
      <c r="TWF4" s="828"/>
      <c r="TWG4" s="828"/>
      <c r="TWH4" s="828"/>
      <c r="TWI4" s="828"/>
      <c r="TWJ4" s="828"/>
      <c r="TWK4" s="828"/>
      <c r="TWL4" s="828"/>
      <c r="TWM4" s="828"/>
      <c r="TWN4" s="828"/>
      <c r="TWO4" s="828"/>
      <c r="TWP4" s="828"/>
      <c r="TWQ4" s="828"/>
      <c r="TWR4" s="828"/>
      <c r="TWS4" s="828"/>
      <c r="TWT4" s="828"/>
      <c r="TWU4" s="828"/>
      <c r="TWV4" s="828"/>
      <c r="TWW4" s="828"/>
      <c r="TWX4" s="828"/>
      <c r="TWY4" s="828"/>
      <c r="TWZ4" s="828"/>
      <c r="TXA4" s="828"/>
      <c r="TXB4" s="828"/>
      <c r="TXC4" s="828"/>
      <c r="TXD4" s="828"/>
      <c r="TXE4" s="828"/>
      <c r="TXF4" s="828"/>
      <c r="TXG4" s="828"/>
      <c r="TXH4" s="828"/>
      <c r="TXI4" s="828"/>
      <c r="TXJ4" s="828"/>
      <c r="TXK4" s="828"/>
      <c r="TXL4" s="828"/>
      <c r="TXM4" s="828"/>
      <c r="TXN4" s="828"/>
      <c r="TXO4" s="828"/>
      <c r="TXP4" s="828"/>
      <c r="TXQ4" s="828"/>
      <c r="TXR4" s="828"/>
      <c r="TXS4" s="828"/>
      <c r="TXT4" s="828"/>
      <c r="TXU4" s="828"/>
      <c r="TXV4" s="828"/>
      <c r="TXW4" s="828"/>
      <c r="TXX4" s="828"/>
      <c r="TXY4" s="828"/>
      <c r="TXZ4" s="828"/>
      <c r="TYA4" s="828"/>
      <c r="TYB4" s="828"/>
      <c r="TYC4" s="828"/>
      <c r="TYD4" s="828"/>
      <c r="TYE4" s="828"/>
      <c r="TYF4" s="828"/>
      <c r="TYG4" s="828"/>
      <c r="TYH4" s="828"/>
      <c r="TYI4" s="828"/>
      <c r="TYJ4" s="828"/>
      <c r="TYK4" s="828"/>
      <c r="TYL4" s="828"/>
      <c r="TYM4" s="828"/>
      <c r="TYN4" s="828"/>
      <c r="TYO4" s="828"/>
      <c r="TYP4" s="828"/>
      <c r="TYQ4" s="828"/>
      <c r="TYR4" s="828"/>
      <c r="TYS4" s="828"/>
      <c r="TYT4" s="828"/>
      <c r="TYU4" s="828"/>
      <c r="TYV4" s="828"/>
      <c r="TYW4" s="828"/>
      <c r="TYX4" s="828"/>
      <c r="TYY4" s="828"/>
      <c r="TYZ4" s="828"/>
      <c r="TZA4" s="828"/>
      <c r="TZB4" s="828"/>
      <c r="TZC4" s="828"/>
      <c r="TZD4" s="828"/>
      <c r="TZE4" s="828"/>
      <c r="TZF4" s="828"/>
      <c r="TZG4" s="828"/>
      <c r="TZH4" s="828"/>
      <c r="TZI4" s="828"/>
      <c r="TZJ4" s="828"/>
      <c r="TZK4" s="828"/>
      <c r="TZL4" s="828"/>
      <c r="TZM4" s="828"/>
      <c r="TZN4" s="828"/>
      <c r="TZO4" s="828"/>
      <c r="TZP4" s="828"/>
      <c r="TZQ4" s="828"/>
      <c r="TZR4" s="828"/>
      <c r="TZS4" s="828"/>
      <c r="TZT4" s="828"/>
      <c r="TZU4" s="828"/>
      <c r="TZV4" s="828"/>
      <c r="TZW4" s="828"/>
      <c r="TZX4" s="828"/>
      <c r="TZY4" s="828"/>
      <c r="TZZ4" s="828"/>
      <c r="UAA4" s="828"/>
      <c r="UAB4" s="828"/>
      <c r="UAC4" s="828"/>
      <c r="UAD4" s="828"/>
      <c r="UAE4" s="828"/>
      <c r="UAF4" s="828"/>
      <c r="UAG4" s="828"/>
      <c r="UAH4" s="828"/>
      <c r="UAI4" s="828"/>
      <c r="UAJ4" s="828"/>
      <c r="UAK4" s="828"/>
      <c r="UAL4" s="828"/>
      <c r="UAM4" s="828"/>
      <c r="UAN4" s="828"/>
      <c r="UAO4" s="828"/>
      <c r="UAP4" s="828"/>
      <c r="UAQ4" s="828"/>
      <c r="UAR4" s="828"/>
      <c r="UAS4" s="828"/>
      <c r="UAT4" s="828"/>
      <c r="UAU4" s="828"/>
      <c r="UAV4" s="828"/>
      <c r="UAW4" s="828"/>
      <c r="UAX4" s="828"/>
      <c r="UAY4" s="828"/>
      <c r="UAZ4" s="828"/>
      <c r="UBA4" s="828"/>
      <c r="UBB4" s="828"/>
      <c r="UBC4" s="828"/>
      <c r="UBD4" s="828"/>
      <c r="UBE4" s="828"/>
      <c r="UBF4" s="828"/>
      <c r="UBG4" s="828"/>
      <c r="UBH4" s="828"/>
      <c r="UBI4" s="828"/>
      <c r="UBJ4" s="828"/>
      <c r="UBK4" s="828"/>
      <c r="UBL4" s="828"/>
      <c r="UBM4" s="828"/>
      <c r="UBN4" s="828"/>
      <c r="UBO4" s="828"/>
      <c r="UBP4" s="828"/>
      <c r="UBQ4" s="828"/>
      <c r="UBR4" s="828"/>
      <c r="UBS4" s="828"/>
      <c r="UBT4" s="828"/>
      <c r="UBU4" s="828"/>
      <c r="UBV4" s="828"/>
      <c r="UBW4" s="828"/>
      <c r="UBX4" s="828"/>
      <c r="UBY4" s="828"/>
      <c r="UBZ4" s="828"/>
      <c r="UCA4" s="828"/>
      <c r="UCB4" s="828"/>
      <c r="UCC4" s="828"/>
      <c r="UCD4" s="828"/>
      <c r="UCE4" s="828"/>
      <c r="UCF4" s="828"/>
      <c r="UCG4" s="828"/>
      <c r="UCH4" s="828"/>
      <c r="UCI4" s="828"/>
      <c r="UCJ4" s="828"/>
      <c r="UCK4" s="828"/>
      <c r="UCL4" s="828"/>
      <c r="UCM4" s="828"/>
      <c r="UCN4" s="828"/>
      <c r="UCO4" s="828"/>
      <c r="UCP4" s="828"/>
      <c r="UCQ4" s="828"/>
      <c r="UCR4" s="828"/>
      <c r="UCS4" s="828"/>
      <c r="UCT4" s="828"/>
      <c r="UCU4" s="828"/>
      <c r="UCV4" s="828"/>
      <c r="UCW4" s="828"/>
      <c r="UCX4" s="828"/>
      <c r="UCY4" s="828"/>
      <c r="UCZ4" s="828"/>
      <c r="UDA4" s="828"/>
      <c r="UDB4" s="828"/>
      <c r="UDC4" s="828"/>
      <c r="UDD4" s="828"/>
      <c r="UDE4" s="828"/>
      <c r="UDF4" s="828"/>
      <c r="UDG4" s="828"/>
      <c r="UDH4" s="828"/>
      <c r="UDI4" s="828"/>
      <c r="UDJ4" s="828"/>
      <c r="UDK4" s="828"/>
      <c r="UDL4" s="828"/>
      <c r="UDM4" s="828"/>
      <c r="UDN4" s="828"/>
      <c r="UDO4" s="828"/>
      <c r="UDP4" s="828"/>
      <c r="UDQ4" s="828"/>
      <c r="UDR4" s="828"/>
      <c r="UDS4" s="828"/>
      <c r="UDT4" s="828"/>
      <c r="UDU4" s="828"/>
      <c r="UDV4" s="828"/>
      <c r="UDW4" s="828"/>
      <c r="UDX4" s="828"/>
      <c r="UDY4" s="828"/>
      <c r="UDZ4" s="828"/>
      <c r="UEA4" s="828"/>
      <c r="UEB4" s="828"/>
      <c r="UEC4" s="828"/>
      <c r="UED4" s="828"/>
      <c r="UEE4" s="828"/>
      <c r="UEF4" s="828"/>
      <c r="UEG4" s="828"/>
      <c r="UEH4" s="828"/>
      <c r="UEI4" s="828"/>
      <c r="UEJ4" s="828"/>
      <c r="UEK4" s="828"/>
      <c r="UEL4" s="828"/>
      <c r="UEM4" s="828"/>
      <c r="UEN4" s="828"/>
      <c r="UEO4" s="828"/>
      <c r="UEP4" s="828"/>
      <c r="UEQ4" s="828"/>
      <c r="UER4" s="828"/>
      <c r="UES4" s="828"/>
      <c r="UET4" s="828"/>
      <c r="UEU4" s="828"/>
      <c r="UEV4" s="828"/>
      <c r="UEW4" s="828"/>
      <c r="UEX4" s="828"/>
      <c r="UEY4" s="828"/>
      <c r="UEZ4" s="828"/>
      <c r="UFA4" s="828"/>
      <c r="UFB4" s="828"/>
      <c r="UFC4" s="828"/>
      <c r="UFD4" s="828"/>
      <c r="UFE4" s="828"/>
      <c r="UFF4" s="828"/>
      <c r="UFG4" s="828"/>
      <c r="UFH4" s="828"/>
      <c r="UFI4" s="828"/>
      <c r="UFJ4" s="828"/>
      <c r="UFK4" s="828"/>
      <c r="UFL4" s="828"/>
      <c r="UFM4" s="828"/>
      <c r="UFN4" s="828"/>
      <c r="UFO4" s="828"/>
      <c r="UFP4" s="828"/>
      <c r="UFQ4" s="828"/>
      <c r="UFR4" s="828"/>
      <c r="UFS4" s="828"/>
      <c r="UFT4" s="828"/>
      <c r="UFU4" s="828"/>
      <c r="UFV4" s="828"/>
      <c r="UFW4" s="828"/>
      <c r="UFX4" s="828"/>
      <c r="UFY4" s="828"/>
      <c r="UFZ4" s="828"/>
      <c r="UGA4" s="828"/>
      <c r="UGB4" s="828"/>
      <c r="UGC4" s="828"/>
      <c r="UGD4" s="828"/>
      <c r="UGE4" s="828"/>
      <c r="UGF4" s="828"/>
      <c r="UGG4" s="828"/>
      <c r="UGH4" s="828"/>
      <c r="UGI4" s="828"/>
      <c r="UGJ4" s="828"/>
      <c r="UGK4" s="828"/>
      <c r="UGL4" s="828"/>
      <c r="UGM4" s="828"/>
      <c r="UGN4" s="828"/>
      <c r="UGO4" s="828"/>
      <c r="UGP4" s="828"/>
      <c r="UGQ4" s="828"/>
      <c r="UGR4" s="828"/>
      <c r="UGS4" s="828"/>
      <c r="UGT4" s="828"/>
      <c r="UGU4" s="828"/>
      <c r="UGV4" s="828"/>
      <c r="UGW4" s="828"/>
      <c r="UGX4" s="828"/>
      <c r="UGY4" s="828"/>
      <c r="UGZ4" s="828"/>
      <c r="UHA4" s="828"/>
      <c r="UHB4" s="828"/>
      <c r="UHC4" s="828"/>
      <c r="UHD4" s="828"/>
      <c r="UHE4" s="828"/>
      <c r="UHF4" s="828"/>
      <c r="UHG4" s="828"/>
      <c r="UHH4" s="828"/>
      <c r="UHI4" s="828"/>
      <c r="UHJ4" s="828"/>
      <c r="UHK4" s="828"/>
      <c r="UHL4" s="828"/>
      <c r="UHM4" s="828"/>
      <c r="UHN4" s="828"/>
      <c r="UHO4" s="828"/>
      <c r="UHP4" s="828"/>
      <c r="UHQ4" s="828"/>
      <c r="UHR4" s="828"/>
      <c r="UHS4" s="828"/>
      <c r="UHT4" s="828"/>
      <c r="UHU4" s="828"/>
      <c r="UHV4" s="828"/>
      <c r="UHW4" s="828"/>
      <c r="UHX4" s="828"/>
      <c r="UHY4" s="828"/>
      <c r="UHZ4" s="828"/>
      <c r="UIA4" s="828"/>
      <c r="UIB4" s="828"/>
      <c r="UIC4" s="828"/>
      <c r="UID4" s="828"/>
      <c r="UIE4" s="828"/>
      <c r="UIF4" s="828"/>
      <c r="UIG4" s="828"/>
      <c r="UIH4" s="828"/>
      <c r="UII4" s="828"/>
      <c r="UIJ4" s="828"/>
      <c r="UIK4" s="828"/>
      <c r="UIL4" s="828"/>
      <c r="UIM4" s="828"/>
      <c r="UIN4" s="828"/>
      <c r="UIO4" s="828"/>
      <c r="UIP4" s="828"/>
      <c r="UIQ4" s="828"/>
      <c r="UIR4" s="828"/>
      <c r="UIS4" s="828"/>
      <c r="UIT4" s="828"/>
      <c r="UIU4" s="828"/>
      <c r="UIV4" s="828"/>
      <c r="UIW4" s="828"/>
      <c r="UIX4" s="828"/>
      <c r="UIY4" s="828"/>
      <c r="UIZ4" s="828"/>
      <c r="UJA4" s="828"/>
      <c r="UJB4" s="828"/>
      <c r="UJC4" s="828"/>
      <c r="UJD4" s="828"/>
      <c r="UJE4" s="828"/>
      <c r="UJF4" s="828"/>
      <c r="UJG4" s="828"/>
      <c r="UJH4" s="828"/>
      <c r="UJI4" s="828"/>
      <c r="UJJ4" s="828"/>
      <c r="UJK4" s="828"/>
      <c r="UJL4" s="828"/>
      <c r="UJM4" s="828"/>
      <c r="UJN4" s="828"/>
      <c r="UJO4" s="828"/>
      <c r="UJP4" s="828"/>
      <c r="UJQ4" s="828"/>
      <c r="UJR4" s="828"/>
      <c r="UJS4" s="828"/>
      <c r="UJT4" s="828"/>
      <c r="UJU4" s="828"/>
      <c r="UJV4" s="828"/>
      <c r="UJW4" s="828"/>
      <c r="UJX4" s="828"/>
      <c r="UJY4" s="828"/>
      <c r="UJZ4" s="828"/>
      <c r="UKA4" s="828"/>
      <c r="UKB4" s="828"/>
      <c r="UKC4" s="828"/>
      <c r="UKD4" s="828"/>
      <c r="UKE4" s="828"/>
      <c r="UKF4" s="828"/>
      <c r="UKG4" s="828"/>
      <c r="UKH4" s="828"/>
      <c r="UKI4" s="828"/>
      <c r="UKJ4" s="828"/>
      <c r="UKK4" s="828"/>
      <c r="UKL4" s="828"/>
      <c r="UKM4" s="828"/>
      <c r="UKN4" s="828"/>
      <c r="UKO4" s="828"/>
      <c r="UKP4" s="828"/>
      <c r="UKQ4" s="828"/>
      <c r="UKR4" s="828"/>
      <c r="UKS4" s="828"/>
      <c r="UKT4" s="828"/>
      <c r="UKU4" s="828"/>
      <c r="UKV4" s="828"/>
      <c r="UKW4" s="828"/>
      <c r="UKX4" s="828"/>
      <c r="UKY4" s="828"/>
      <c r="UKZ4" s="828"/>
      <c r="ULA4" s="828"/>
      <c r="ULB4" s="828"/>
      <c r="ULC4" s="828"/>
      <c r="ULD4" s="828"/>
      <c r="ULE4" s="828"/>
      <c r="ULF4" s="828"/>
      <c r="ULG4" s="828"/>
      <c r="ULH4" s="828"/>
      <c r="ULI4" s="828"/>
      <c r="ULJ4" s="828"/>
      <c r="ULK4" s="828"/>
      <c r="ULL4" s="828"/>
      <c r="ULM4" s="828"/>
      <c r="ULN4" s="828"/>
      <c r="ULO4" s="828"/>
      <c r="ULP4" s="828"/>
      <c r="ULQ4" s="828"/>
      <c r="ULR4" s="828"/>
      <c r="ULS4" s="828"/>
      <c r="ULT4" s="828"/>
      <c r="ULU4" s="828"/>
      <c r="ULV4" s="828"/>
      <c r="ULW4" s="828"/>
      <c r="ULX4" s="828"/>
      <c r="ULY4" s="828"/>
      <c r="ULZ4" s="828"/>
      <c r="UMA4" s="828"/>
      <c r="UMB4" s="828"/>
      <c r="UMC4" s="828"/>
      <c r="UMD4" s="828"/>
      <c r="UME4" s="828"/>
      <c r="UMF4" s="828"/>
      <c r="UMG4" s="828"/>
      <c r="UMH4" s="828"/>
      <c r="UMI4" s="828"/>
      <c r="UMJ4" s="828"/>
      <c r="UMK4" s="828"/>
      <c r="UML4" s="828"/>
      <c r="UMM4" s="828"/>
      <c r="UMN4" s="828"/>
      <c r="UMO4" s="828"/>
      <c r="UMP4" s="828"/>
      <c r="UMQ4" s="828"/>
      <c r="UMR4" s="828"/>
      <c r="UMS4" s="828"/>
      <c r="UMT4" s="828"/>
      <c r="UMU4" s="828"/>
      <c r="UMV4" s="828"/>
      <c r="UMW4" s="828"/>
      <c r="UMX4" s="828"/>
      <c r="UMY4" s="828"/>
      <c r="UMZ4" s="828"/>
      <c r="UNA4" s="828"/>
      <c r="UNB4" s="828"/>
      <c r="UNC4" s="828"/>
      <c r="UND4" s="828"/>
      <c r="UNE4" s="828"/>
      <c r="UNF4" s="828"/>
      <c r="UNG4" s="828"/>
      <c r="UNH4" s="828"/>
      <c r="UNI4" s="828"/>
      <c r="UNJ4" s="828"/>
      <c r="UNK4" s="828"/>
      <c r="UNL4" s="828"/>
      <c r="UNM4" s="828"/>
      <c r="UNN4" s="828"/>
      <c r="UNO4" s="828"/>
      <c r="UNP4" s="828"/>
      <c r="UNQ4" s="828"/>
      <c r="UNR4" s="828"/>
      <c r="UNS4" s="828"/>
      <c r="UNT4" s="828"/>
      <c r="UNU4" s="828"/>
      <c r="UNV4" s="828"/>
      <c r="UNW4" s="828"/>
      <c r="UNX4" s="828"/>
      <c r="UNY4" s="828"/>
      <c r="UNZ4" s="828"/>
      <c r="UOA4" s="828"/>
      <c r="UOB4" s="828"/>
      <c r="UOC4" s="828"/>
      <c r="UOD4" s="828"/>
      <c r="UOE4" s="828"/>
      <c r="UOF4" s="828"/>
      <c r="UOG4" s="828"/>
      <c r="UOH4" s="828"/>
      <c r="UOI4" s="828"/>
      <c r="UOJ4" s="828"/>
      <c r="UOK4" s="828"/>
      <c r="UOL4" s="828"/>
      <c r="UOM4" s="828"/>
      <c r="UON4" s="828"/>
      <c r="UOO4" s="828"/>
      <c r="UOP4" s="828"/>
      <c r="UOQ4" s="828"/>
      <c r="UOR4" s="828"/>
      <c r="UOS4" s="828"/>
      <c r="UOT4" s="828"/>
      <c r="UOU4" s="828"/>
      <c r="UOV4" s="828"/>
      <c r="UOW4" s="828"/>
      <c r="UOX4" s="828"/>
      <c r="UOY4" s="828"/>
      <c r="UOZ4" s="828"/>
      <c r="UPA4" s="828"/>
      <c r="UPB4" s="828"/>
      <c r="UPC4" s="828"/>
      <c r="UPD4" s="828"/>
      <c r="UPE4" s="828"/>
      <c r="UPF4" s="828"/>
      <c r="UPG4" s="828"/>
      <c r="UPH4" s="828"/>
      <c r="UPI4" s="828"/>
      <c r="UPJ4" s="828"/>
      <c r="UPK4" s="828"/>
      <c r="UPL4" s="828"/>
      <c r="UPM4" s="828"/>
      <c r="UPN4" s="828"/>
      <c r="UPO4" s="828"/>
      <c r="UPP4" s="828"/>
      <c r="UPQ4" s="828"/>
      <c r="UPR4" s="828"/>
      <c r="UPS4" s="828"/>
      <c r="UPT4" s="828"/>
      <c r="UPU4" s="828"/>
      <c r="UPV4" s="828"/>
      <c r="UPW4" s="828"/>
      <c r="UPX4" s="828"/>
      <c r="UPY4" s="828"/>
      <c r="UPZ4" s="828"/>
      <c r="UQA4" s="828"/>
      <c r="UQB4" s="828"/>
      <c r="UQC4" s="828"/>
      <c r="UQD4" s="828"/>
      <c r="UQE4" s="828"/>
      <c r="UQF4" s="828"/>
      <c r="UQG4" s="828"/>
      <c r="UQH4" s="828"/>
      <c r="UQI4" s="828"/>
      <c r="UQJ4" s="828"/>
      <c r="UQK4" s="828"/>
      <c r="UQL4" s="828"/>
      <c r="UQM4" s="828"/>
      <c r="UQN4" s="828"/>
      <c r="UQO4" s="828"/>
      <c r="UQP4" s="828"/>
      <c r="UQQ4" s="828"/>
      <c r="UQR4" s="828"/>
      <c r="UQS4" s="828"/>
      <c r="UQT4" s="828"/>
      <c r="UQU4" s="828"/>
      <c r="UQV4" s="828"/>
      <c r="UQW4" s="828"/>
      <c r="UQX4" s="828"/>
      <c r="UQY4" s="828"/>
      <c r="UQZ4" s="828"/>
      <c r="URA4" s="828"/>
      <c r="URB4" s="828"/>
      <c r="URC4" s="828"/>
      <c r="URD4" s="828"/>
      <c r="URE4" s="828"/>
      <c r="URF4" s="828"/>
      <c r="URG4" s="828"/>
      <c r="URH4" s="828"/>
      <c r="URI4" s="828"/>
      <c r="URJ4" s="828"/>
      <c r="URK4" s="828"/>
      <c r="URL4" s="828"/>
      <c r="URM4" s="828"/>
      <c r="URN4" s="828"/>
      <c r="URO4" s="828"/>
      <c r="URP4" s="828"/>
      <c r="URQ4" s="828"/>
      <c r="URR4" s="828"/>
      <c r="URS4" s="828"/>
      <c r="URT4" s="828"/>
      <c r="URU4" s="828"/>
      <c r="URV4" s="828"/>
      <c r="URW4" s="828"/>
      <c r="URX4" s="828"/>
      <c r="URY4" s="828"/>
      <c r="URZ4" s="828"/>
      <c r="USA4" s="828"/>
      <c r="USB4" s="828"/>
      <c r="USC4" s="828"/>
      <c r="USD4" s="828"/>
      <c r="USE4" s="828"/>
      <c r="USF4" s="828"/>
      <c r="USG4" s="828"/>
      <c r="USH4" s="828"/>
      <c r="USI4" s="828"/>
      <c r="USJ4" s="828"/>
      <c r="USK4" s="828"/>
      <c r="USL4" s="828"/>
      <c r="USM4" s="828"/>
      <c r="USN4" s="828"/>
      <c r="USO4" s="828"/>
      <c r="USP4" s="828"/>
      <c r="USQ4" s="828"/>
      <c r="USR4" s="828"/>
      <c r="USS4" s="828"/>
      <c r="UST4" s="828"/>
      <c r="USU4" s="828"/>
      <c r="USV4" s="828"/>
      <c r="USW4" s="828"/>
      <c r="USX4" s="828"/>
      <c r="USY4" s="828"/>
      <c r="USZ4" s="828"/>
      <c r="UTA4" s="828"/>
      <c r="UTB4" s="828"/>
      <c r="UTC4" s="828"/>
      <c r="UTD4" s="828"/>
      <c r="UTE4" s="828"/>
      <c r="UTF4" s="828"/>
      <c r="UTG4" s="828"/>
      <c r="UTH4" s="828"/>
      <c r="UTI4" s="828"/>
      <c r="UTJ4" s="828"/>
      <c r="UTK4" s="828"/>
      <c r="UTL4" s="828"/>
      <c r="UTM4" s="828"/>
      <c r="UTN4" s="828"/>
      <c r="UTO4" s="828"/>
      <c r="UTP4" s="828"/>
      <c r="UTQ4" s="828"/>
      <c r="UTR4" s="828"/>
      <c r="UTS4" s="828"/>
      <c r="UTT4" s="828"/>
      <c r="UTU4" s="828"/>
      <c r="UTV4" s="828"/>
      <c r="UTW4" s="828"/>
      <c r="UTX4" s="828"/>
      <c r="UTY4" s="828"/>
      <c r="UTZ4" s="828"/>
      <c r="UUA4" s="828"/>
      <c r="UUB4" s="828"/>
      <c r="UUC4" s="828"/>
      <c r="UUD4" s="828"/>
      <c r="UUE4" s="828"/>
      <c r="UUF4" s="828"/>
      <c r="UUG4" s="828"/>
      <c r="UUH4" s="828"/>
      <c r="UUI4" s="828"/>
      <c r="UUJ4" s="828"/>
      <c r="UUK4" s="828"/>
      <c r="UUL4" s="828"/>
      <c r="UUM4" s="828"/>
      <c r="UUN4" s="828"/>
      <c r="UUO4" s="828"/>
      <c r="UUP4" s="828"/>
      <c r="UUQ4" s="828"/>
      <c r="UUR4" s="828"/>
      <c r="UUS4" s="828"/>
      <c r="UUT4" s="828"/>
      <c r="UUU4" s="828"/>
      <c r="UUV4" s="828"/>
      <c r="UUW4" s="828"/>
      <c r="UUX4" s="828"/>
      <c r="UUY4" s="828"/>
      <c r="UUZ4" s="828"/>
      <c r="UVA4" s="828"/>
      <c r="UVB4" s="828"/>
      <c r="UVC4" s="828"/>
      <c r="UVD4" s="828"/>
      <c r="UVE4" s="828"/>
      <c r="UVF4" s="828"/>
      <c r="UVG4" s="828"/>
      <c r="UVH4" s="828"/>
      <c r="UVI4" s="828"/>
      <c r="UVJ4" s="828"/>
      <c r="UVK4" s="828"/>
      <c r="UVL4" s="828"/>
      <c r="UVM4" s="828"/>
      <c r="UVN4" s="828"/>
      <c r="UVO4" s="828"/>
      <c r="UVP4" s="828"/>
      <c r="UVQ4" s="828"/>
      <c r="UVR4" s="828"/>
      <c r="UVS4" s="828"/>
      <c r="UVT4" s="828"/>
      <c r="UVU4" s="828"/>
      <c r="UVV4" s="828"/>
      <c r="UVW4" s="828"/>
      <c r="UVX4" s="828"/>
      <c r="UVY4" s="828"/>
      <c r="UVZ4" s="828"/>
      <c r="UWA4" s="828"/>
      <c r="UWB4" s="828"/>
      <c r="UWC4" s="828"/>
      <c r="UWD4" s="828"/>
      <c r="UWE4" s="828"/>
      <c r="UWF4" s="828"/>
      <c r="UWG4" s="828"/>
      <c r="UWH4" s="828"/>
      <c r="UWI4" s="828"/>
      <c r="UWJ4" s="828"/>
      <c r="UWK4" s="828"/>
      <c r="UWL4" s="828"/>
      <c r="UWM4" s="828"/>
      <c r="UWN4" s="828"/>
      <c r="UWO4" s="828"/>
      <c r="UWP4" s="828"/>
      <c r="UWQ4" s="828"/>
      <c r="UWR4" s="828"/>
      <c r="UWS4" s="828"/>
      <c r="UWT4" s="828"/>
      <c r="UWU4" s="828"/>
      <c r="UWV4" s="828"/>
      <c r="UWW4" s="828"/>
      <c r="UWX4" s="828"/>
      <c r="UWY4" s="828"/>
      <c r="UWZ4" s="828"/>
      <c r="UXA4" s="828"/>
      <c r="UXB4" s="828"/>
      <c r="UXC4" s="828"/>
      <c r="UXD4" s="828"/>
      <c r="UXE4" s="828"/>
      <c r="UXF4" s="828"/>
      <c r="UXG4" s="828"/>
      <c r="UXH4" s="828"/>
      <c r="UXI4" s="828"/>
      <c r="UXJ4" s="828"/>
      <c r="UXK4" s="828"/>
      <c r="UXL4" s="828"/>
      <c r="UXM4" s="828"/>
      <c r="UXN4" s="828"/>
      <c r="UXO4" s="828"/>
      <c r="UXP4" s="828"/>
      <c r="UXQ4" s="828"/>
      <c r="UXR4" s="828"/>
      <c r="UXS4" s="828"/>
      <c r="UXT4" s="828"/>
      <c r="UXU4" s="828"/>
      <c r="UXV4" s="828"/>
      <c r="UXW4" s="828"/>
      <c r="UXX4" s="828"/>
      <c r="UXY4" s="828"/>
      <c r="UXZ4" s="828"/>
      <c r="UYA4" s="828"/>
      <c r="UYB4" s="828"/>
      <c r="UYC4" s="828"/>
      <c r="UYD4" s="828"/>
      <c r="UYE4" s="828"/>
      <c r="UYF4" s="828"/>
      <c r="UYG4" s="828"/>
      <c r="UYH4" s="828"/>
      <c r="UYI4" s="828"/>
      <c r="UYJ4" s="828"/>
      <c r="UYK4" s="828"/>
      <c r="UYL4" s="828"/>
      <c r="UYM4" s="828"/>
      <c r="UYN4" s="828"/>
      <c r="UYO4" s="828"/>
      <c r="UYP4" s="828"/>
      <c r="UYQ4" s="828"/>
      <c r="UYR4" s="828"/>
      <c r="UYS4" s="828"/>
      <c r="UYT4" s="828"/>
      <c r="UYU4" s="828"/>
      <c r="UYV4" s="828"/>
      <c r="UYW4" s="828"/>
      <c r="UYX4" s="828"/>
      <c r="UYY4" s="828"/>
      <c r="UYZ4" s="828"/>
      <c r="UZA4" s="828"/>
      <c r="UZB4" s="828"/>
      <c r="UZC4" s="828"/>
      <c r="UZD4" s="828"/>
      <c r="UZE4" s="828"/>
      <c r="UZF4" s="828"/>
      <c r="UZG4" s="828"/>
      <c r="UZH4" s="828"/>
      <c r="UZI4" s="828"/>
      <c r="UZJ4" s="828"/>
      <c r="UZK4" s="828"/>
      <c r="UZL4" s="828"/>
      <c r="UZM4" s="828"/>
      <c r="UZN4" s="828"/>
      <c r="UZO4" s="828"/>
      <c r="UZP4" s="828"/>
      <c r="UZQ4" s="828"/>
      <c r="UZR4" s="828"/>
      <c r="UZS4" s="828"/>
      <c r="UZT4" s="828"/>
      <c r="UZU4" s="828"/>
      <c r="UZV4" s="828"/>
      <c r="UZW4" s="828"/>
      <c r="UZX4" s="828"/>
      <c r="UZY4" s="828"/>
      <c r="UZZ4" s="828"/>
      <c r="VAA4" s="828"/>
      <c r="VAB4" s="828"/>
      <c r="VAC4" s="828"/>
      <c r="VAD4" s="828"/>
      <c r="VAE4" s="828"/>
      <c r="VAF4" s="828"/>
      <c r="VAG4" s="828"/>
      <c r="VAH4" s="828"/>
      <c r="VAI4" s="828"/>
      <c r="VAJ4" s="828"/>
      <c r="VAK4" s="828"/>
      <c r="VAL4" s="828"/>
      <c r="VAM4" s="828"/>
      <c r="VAN4" s="828"/>
      <c r="VAO4" s="828"/>
      <c r="VAP4" s="828"/>
      <c r="VAQ4" s="828"/>
      <c r="VAR4" s="828"/>
      <c r="VAS4" s="828"/>
      <c r="VAT4" s="828"/>
      <c r="VAU4" s="828"/>
      <c r="VAV4" s="828"/>
      <c r="VAW4" s="828"/>
      <c r="VAX4" s="828"/>
      <c r="VAY4" s="828"/>
      <c r="VAZ4" s="828"/>
      <c r="VBA4" s="828"/>
      <c r="VBB4" s="828"/>
      <c r="VBC4" s="828"/>
      <c r="VBD4" s="828"/>
      <c r="VBE4" s="828"/>
      <c r="VBF4" s="828"/>
      <c r="VBG4" s="828"/>
      <c r="VBH4" s="828"/>
      <c r="VBI4" s="828"/>
      <c r="VBJ4" s="828"/>
      <c r="VBK4" s="828"/>
      <c r="VBL4" s="828"/>
      <c r="VBM4" s="828"/>
      <c r="VBN4" s="828"/>
      <c r="VBO4" s="828"/>
      <c r="VBP4" s="828"/>
      <c r="VBQ4" s="828"/>
      <c r="VBR4" s="828"/>
      <c r="VBS4" s="828"/>
      <c r="VBT4" s="828"/>
      <c r="VBU4" s="828"/>
      <c r="VBV4" s="828"/>
      <c r="VBW4" s="828"/>
      <c r="VBX4" s="828"/>
      <c r="VBY4" s="828"/>
      <c r="VBZ4" s="828"/>
      <c r="VCA4" s="828"/>
      <c r="VCB4" s="828"/>
      <c r="VCC4" s="828"/>
      <c r="VCD4" s="828"/>
      <c r="VCE4" s="828"/>
      <c r="VCF4" s="828"/>
      <c r="VCG4" s="828"/>
      <c r="VCH4" s="828"/>
      <c r="VCI4" s="828"/>
      <c r="VCJ4" s="828"/>
      <c r="VCK4" s="828"/>
      <c r="VCL4" s="828"/>
      <c r="VCM4" s="828"/>
      <c r="VCN4" s="828"/>
      <c r="VCO4" s="828"/>
      <c r="VCP4" s="828"/>
      <c r="VCQ4" s="828"/>
      <c r="VCR4" s="828"/>
      <c r="VCS4" s="828"/>
      <c r="VCT4" s="828"/>
      <c r="VCU4" s="828"/>
      <c r="VCV4" s="828"/>
      <c r="VCW4" s="828"/>
      <c r="VCX4" s="828"/>
      <c r="VCY4" s="828"/>
      <c r="VCZ4" s="828"/>
      <c r="VDA4" s="828"/>
      <c r="VDB4" s="828"/>
      <c r="VDC4" s="828"/>
      <c r="VDD4" s="828"/>
      <c r="VDE4" s="828"/>
      <c r="VDF4" s="828"/>
      <c r="VDG4" s="828"/>
      <c r="VDH4" s="828"/>
      <c r="VDI4" s="828"/>
      <c r="VDJ4" s="828"/>
      <c r="VDK4" s="828"/>
      <c r="VDL4" s="828"/>
      <c r="VDM4" s="828"/>
      <c r="VDN4" s="828"/>
      <c r="VDO4" s="828"/>
      <c r="VDP4" s="828"/>
      <c r="VDQ4" s="828"/>
      <c r="VDR4" s="828"/>
      <c r="VDS4" s="828"/>
      <c r="VDT4" s="828"/>
      <c r="VDU4" s="828"/>
      <c r="VDV4" s="828"/>
      <c r="VDW4" s="828"/>
      <c r="VDX4" s="828"/>
      <c r="VDY4" s="828"/>
      <c r="VDZ4" s="828"/>
      <c r="VEA4" s="828"/>
      <c r="VEB4" s="828"/>
      <c r="VEC4" s="828"/>
      <c r="VED4" s="828"/>
      <c r="VEE4" s="828"/>
      <c r="VEF4" s="828"/>
      <c r="VEG4" s="828"/>
      <c r="VEH4" s="828"/>
      <c r="VEI4" s="828"/>
      <c r="VEJ4" s="828"/>
      <c r="VEK4" s="828"/>
      <c r="VEL4" s="828"/>
      <c r="VEM4" s="828"/>
      <c r="VEN4" s="828"/>
      <c r="VEO4" s="828"/>
      <c r="VEP4" s="828"/>
      <c r="VEQ4" s="828"/>
      <c r="VER4" s="828"/>
      <c r="VES4" s="828"/>
      <c r="VET4" s="828"/>
      <c r="VEU4" s="828"/>
      <c r="VEV4" s="828"/>
      <c r="VEW4" s="828"/>
      <c r="VEX4" s="828"/>
      <c r="VEY4" s="828"/>
      <c r="VEZ4" s="828"/>
      <c r="VFA4" s="828"/>
      <c r="VFB4" s="828"/>
      <c r="VFC4" s="828"/>
      <c r="VFD4" s="828"/>
      <c r="VFE4" s="828"/>
      <c r="VFF4" s="828"/>
      <c r="VFG4" s="828"/>
      <c r="VFH4" s="828"/>
      <c r="VFI4" s="828"/>
      <c r="VFJ4" s="828"/>
      <c r="VFK4" s="828"/>
      <c r="VFL4" s="828"/>
      <c r="VFM4" s="828"/>
      <c r="VFN4" s="828"/>
      <c r="VFO4" s="828"/>
      <c r="VFP4" s="828"/>
      <c r="VFQ4" s="828"/>
      <c r="VFR4" s="828"/>
      <c r="VFS4" s="828"/>
      <c r="VFT4" s="828"/>
      <c r="VFU4" s="828"/>
      <c r="VFV4" s="828"/>
      <c r="VFW4" s="828"/>
      <c r="VFX4" s="828"/>
      <c r="VFY4" s="828"/>
      <c r="VFZ4" s="828"/>
      <c r="VGA4" s="828"/>
      <c r="VGB4" s="828"/>
      <c r="VGC4" s="828"/>
      <c r="VGD4" s="828"/>
      <c r="VGE4" s="828"/>
      <c r="VGF4" s="828"/>
      <c r="VGG4" s="828"/>
      <c r="VGH4" s="828"/>
      <c r="VGI4" s="828"/>
      <c r="VGJ4" s="828"/>
      <c r="VGK4" s="828"/>
      <c r="VGL4" s="828"/>
      <c r="VGM4" s="828"/>
      <c r="VGN4" s="828"/>
      <c r="VGO4" s="828"/>
      <c r="VGP4" s="828"/>
      <c r="VGQ4" s="828"/>
      <c r="VGR4" s="828"/>
      <c r="VGS4" s="828"/>
      <c r="VGT4" s="828"/>
      <c r="VGU4" s="828"/>
      <c r="VGV4" s="828"/>
      <c r="VGW4" s="828"/>
      <c r="VGX4" s="828"/>
      <c r="VGY4" s="828"/>
      <c r="VGZ4" s="828"/>
      <c r="VHA4" s="828"/>
      <c r="VHB4" s="828"/>
      <c r="VHC4" s="828"/>
      <c r="VHD4" s="828"/>
      <c r="VHE4" s="828"/>
      <c r="VHF4" s="828"/>
      <c r="VHG4" s="828"/>
      <c r="VHH4" s="828"/>
      <c r="VHI4" s="828"/>
      <c r="VHJ4" s="828"/>
      <c r="VHK4" s="828"/>
      <c r="VHL4" s="828"/>
      <c r="VHM4" s="828"/>
      <c r="VHN4" s="828"/>
      <c r="VHO4" s="828"/>
      <c r="VHP4" s="828"/>
      <c r="VHQ4" s="828"/>
      <c r="VHR4" s="828"/>
      <c r="VHS4" s="828"/>
      <c r="VHT4" s="828"/>
      <c r="VHU4" s="828"/>
      <c r="VHV4" s="828"/>
      <c r="VHW4" s="828"/>
      <c r="VHX4" s="828"/>
      <c r="VHY4" s="828"/>
      <c r="VHZ4" s="828"/>
      <c r="VIA4" s="828"/>
      <c r="VIB4" s="828"/>
      <c r="VIC4" s="828"/>
      <c r="VID4" s="828"/>
      <c r="VIE4" s="828"/>
      <c r="VIF4" s="828"/>
      <c r="VIG4" s="828"/>
      <c r="VIH4" s="828"/>
      <c r="VII4" s="828"/>
      <c r="VIJ4" s="828"/>
      <c r="VIK4" s="828"/>
      <c r="VIL4" s="828"/>
      <c r="VIM4" s="828"/>
      <c r="VIN4" s="828"/>
      <c r="VIO4" s="828"/>
      <c r="VIP4" s="828"/>
      <c r="VIQ4" s="828"/>
      <c r="VIR4" s="828"/>
      <c r="VIS4" s="828"/>
      <c r="VIT4" s="828"/>
      <c r="VIU4" s="828"/>
      <c r="VIV4" s="828"/>
      <c r="VIW4" s="828"/>
      <c r="VIX4" s="828"/>
      <c r="VIY4" s="828"/>
      <c r="VIZ4" s="828"/>
      <c r="VJA4" s="828"/>
      <c r="VJB4" s="828"/>
      <c r="VJC4" s="828"/>
      <c r="VJD4" s="828"/>
      <c r="VJE4" s="828"/>
      <c r="VJF4" s="828"/>
      <c r="VJG4" s="828"/>
      <c r="VJH4" s="828"/>
      <c r="VJI4" s="828"/>
      <c r="VJJ4" s="828"/>
      <c r="VJK4" s="828"/>
      <c r="VJL4" s="828"/>
      <c r="VJM4" s="828"/>
      <c r="VJN4" s="828"/>
      <c r="VJO4" s="828"/>
      <c r="VJP4" s="828"/>
      <c r="VJQ4" s="828"/>
      <c r="VJR4" s="828"/>
      <c r="VJS4" s="828"/>
      <c r="VJT4" s="828"/>
      <c r="VJU4" s="828"/>
      <c r="VJV4" s="828"/>
      <c r="VJW4" s="828"/>
      <c r="VJX4" s="828"/>
      <c r="VJY4" s="828"/>
      <c r="VJZ4" s="828"/>
      <c r="VKA4" s="828"/>
      <c r="VKB4" s="828"/>
      <c r="VKC4" s="828"/>
      <c r="VKD4" s="828"/>
      <c r="VKE4" s="828"/>
      <c r="VKF4" s="828"/>
      <c r="VKG4" s="828"/>
      <c r="VKH4" s="828"/>
      <c r="VKI4" s="828"/>
      <c r="VKJ4" s="828"/>
      <c r="VKK4" s="828"/>
      <c r="VKL4" s="828"/>
      <c r="VKM4" s="828"/>
      <c r="VKN4" s="828"/>
      <c r="VKO4" s="828"/>
      <c r="VKP4" s="828"/>
      <c r="VKQ4" s="828"/>
      <c r="VKR4" s="828"/>
      <c r="VKS4" s="828"/>
      <c r="VKT4" s="828"/>
      <c r="VKU4" s="828"/>
      <c r="VKV4" s="828"/>
      <c r="VKW4" s="828"/>
      <c r="VKX4" s="828"/>
      <c r="VKY4" s="828"/>
      <c r="VKZ4" s="828"/>
      <c r="VLA4" s="828"/>
      <c r="VLB4" s="828"/>
      <c r="VLC4" s="828"/>
      <c r="VLD4" s="828"/>
      <c r="VLE4" s="828"/>
      <c r="VLF4" s="828"/>
      <c r="VLG4" s="828"/>
      <c r="VLH4" s="828"/>
      <c r="VLI4" s="828"/>
      <c r="VLJ4" s="828"/>
      <c r="VLK4" s="828"/>
      <c r="VLL4" s="828"/>
      <c r="VLM4" s="828"/>
      <c r="VLN4" s="828"/>
      <c r="VLO4" s="828"/>
      <c r="VLP4" s="828"/>
      <c r="VLQ4" s="828"/>
      <c r="VLR4" s="828"/>
      <c r="VLS4" s="828"/>
      <c r="VLT4" s="828"/>
      <c r="VLU4" s="828"/>
      <c r="VLV4" s="828"/>
      <c r="VLW4" s="828"/>
      <c r="VLX4" s="828"/>
      <c r="VLY4" s="828"/>
      <c r="VLZ4" s="828"/>
      <c r="VMA4" s="828"/>
      <c r="VMB4" s="828"/>
      <c r="VMC4" s="828"/>
      <c r="VMD4" s="828"/>
      <c r="VME4" s="828"/>
      <c r="VMF4" s="828"/>
      <c r="VMG4" s="828"/>
      <c r="VMH4" s="828"/>
      <c r="VMI4" s="828"/>
      <c r="VMJ4" s="828"/>
      <c r="VMK4" s="828"/>
      <c r="VML4" s="828"/>
      <c r="VMM4" s="828"/>
      <c r="VMN4" s="828"/>
      <c r="VMO4" s="828"/>
      <c r="VMP4" s="828"/>
      <c r="VMQ4" s="828"/>
      <c r="VMR4" s="828"/>
      <c r="VMS4" s="828"/>
      <c r="VMT4" s="828"/>
      <c r="VMU4" s="828"/>
      <c r="VMV4" s="828"/>
      <c r="VMW4" s="828"/>
      <c r="VMX4" s="828"/>
      <c r="VMY4" s="828"/>
      <c r="VMZ4" s="828"/>
      <c r="VNA4" s="828"/>
      <c r="VNB4" s="828"/>
      <c r="VNC4" s="828"/>
      <c r="VND4" s="828"/>
      <c r="VNE4" s="828"/>
      <c r="VNF4" s="828"/>
      <c r="VNG4" s="828"/>
      <c r="VNH4" s="828"/>
      <c r="VNI4" s="828"/>
      <c r="VNJ4" s="828"/>
      <c r="VNK4" s="828"/>
      <c r="VNL4" s="828"/>
      <c r="VNM4" s="828"/>
      <c r="VNN4" s="828"/>
      <c r="VNO4" s="828"/>
      <c r="VNP4" s="828"/>
      <c r="VNQ4" s="828"/>
      <c r="VNR4" s="828"/>
      <c r="VNS4" s="828"/>
      <c r="VNT4" s="828"/>
      <c r="VNU4" s="828"/>
      <c r="VNV4" s="828"/>
      <c r="VNW4" s="828"/>
      <c r="VNX4" s="828"/>
      <c r="VNY4" s="828"/>
      <c r="VNZ4" s="828"/>
      <c r="VOA4" s="828"/>
      <c r="VOB4" s="828"/>
      <c r="VOC4" s="828"/>
      <c r="VOD4" s="828"/>
      <c r="VOE4" s="828"/>
      <c r="VOF4" s="828"/>
      <c r="VOG4" s="828"/>
      <c r="VOH4" s="828"/>
      <c r="VOI4" s="828"/>
      <c r="VOJ4" s="828"/>
      <c r="VOK4" s="828"/>
      <c r="VOL4" s="828"/>
      <c r="VOM4" s="828"/>
      <c r="VON4" s="828"/>
      <c r="VOO4" s="828"/>
      <c r="VOP4" s="828"/>
      <c r="VOQ4" s="828"/>
      <c r="VOR4" s="828"/>
      <c r="VOS4" s="828"/>
      <c r="VOT4" s="828"/>
      <c r="VOU4" s="828"/>
      <c r="VOV4" s="828"/>
      <c r="VOW4" s="828"/>
      <c r="VOX4" s="828"/>
      <c r="VOY4" s="828"/>
      <c r="VOZ4" s="828"/>
      <c r="VPA4" s="828"/>
      <c r="VPB4" s="828"/>
      <c r="VPC4" s="828"/>
      <c r="VPD4" s="828"/>
      <c r="VPE4" s="828"/>
      <c r="VPF4" s="828"/>
      <c r="VPG4" s="828"/>
      <c r="VPH4" s="828"/>
      <c r="VPI4" s="828"/>
      <c r="VPJ4" s="828"/>
      <c r="VPK4" s="828"/>
      <c r="VPL4" s="828"/>
      <c r="VPM4" s="828"/>
      <c r="VPN4" s="828"/>
      <c r="VPO4" s="828"/>
      <c r="VPP4" s="828"/>
      <c r="VPQ4" s="828"/>
      <c r="VPR4" s="828"/>
      <c r="VPS4" s="828"/>
      <c r="VPT4" s="828"/>
      <c r="VPU4" s="828"/>
      <c r="VPV4" s="828"/>
      <c r="VPW4" s="828"/>
      <c r="VPX4" s="828"/>
      <c r="VPY4" s="828"/>
      <c r="VPZ4" s="828"/>
      <c r="VQA4" s="828"/>
      <c r="VQB4" s="828"/>
      <c r="VQC4" s="828"/>
      <c r="VQD4" s="828"/>
      <c r="VQE4" s="828"/>
      <c r="VQF4" s="828"/>
      <c r="VQG4" s="828"/>
      <c r="VQH4" s="828"/>
      <c r="VQI4" s="828"/>
      <c r="VQJ4" s="828"/>
      <c r="VQK4" s="828"/>
      <c r="VQL4" s="828"/>
      <c r="VQM4" s="828"/>
      <c r="VQN4" s="828"/>
      <c r="VQO4" s="828"/>
      <c r="VQP4" s="828"/>
      <c r="VQQ4" s="828"/>
      <c r="VQR4" s="828"/>
      <c r="VQS4" s="828"/>
      <c r="VQT4" s="828"/>
      <c r="VQU4" s="828"/>
      <c r="VQV4" s="828"/>
      <c r="VQW4" s="828"/>
      <c r="VQX4" s="828"/>
      <c r="VQY4" s="828"/>
      <c r="VQZ4" s="828"/>
      <c r="VRA4" s="828"/>
      <c r="VRB4" s="828"/>
      <c r="VRC4" s="828"/>
      <c r="VRD4" s="828"/>
      <c r="VRE4" s="828"/>
      <c r="VRF4" s="828"/>
      <c r="VRG4" s="828"/>
      <c r="VRH4" s="828"/>
      <c r="VRI4" s="828"/>
      <c r="VRJ4" s="828"/>
      <c r="VRK4" s="828"/>
      <c r="VRL4" s="828"/>
      <c r="VRM4" s="828"/>
      <c r="VRN4" s="828"/>
      <c r="VRO4" s="828"/>
      <c r="VRP4" s="828"/>
      <c r="VRQ4" s="828"/>
      <c r="VRR4" s="828"/>
      <c r="VRS4" s="828"/>
      <c r="VRT4" s="828"/>
      <c r="VRU4" s="828"/>
      <c r="VRV4" s="828"/>
      <c r="VRW4" s="828"/>
      <c r="VRX4" s="828"/>
      <c r="VRY4" s="828"/>
      <c r="VRZ4" s="828"/>
      <c r="VSA4" s="828"/>
      <c r="VSB4" s="828"/>
      <c r="VSC4" s="828"/>
      <c r="VSD4" s="828"/>
      <c r="VSE4" s="828"/>
      <c r="VSF4" s="828"/>
      <c r="VSG4" s="828"/>
      <c r="VSH4" s="828"/>
      <c r="VSI4" s="828"/>
      <c r="VSJ4" s="828"/>
      <c r="VSK4" s="828"/>
      <c r="VSL4" s="828"/>
      <c r="VSM4" s="828"/>
      <c r="VSN4" s="828"/>
      <c r="VSO4" s="828"/>
      <c r="VSP4" s="828"/>
      <c r="VSQ4" s="828"/>
      <c r="VSR4" s="828"/>
      <c r="VSS4" s="828"/>
      <c r="VST4" s="828"/>
      <c r="VSU4" s="828"/>
      <c r="VSV4" s="828"/>
      <c r="VSW4" s="828"/>
      <c r="VSX4" s="828"/>
      <c r="VSY4" s="828"/>
      <c r="VSZ4" s="828"/>
      <c r="VTA4" s="828"/>
      <c r="VTB4" s="828"/>
      <c r="VTC4" s="828"/>
      <c r="VTD4" s="828"/>
      <c r="VTE4" s="828"/>
      <c r="VTF4" s="828"/>
      <c r="VTG4" s="828"/>
      <c r="VTH4" s="828"/>
      <c r="VTI4" s="828"/>
      <c r="VTJ4" s="828"/>
      <c r="VTK4" s="828"/>
      <c r="VTL4" s="828"/>
      <c r="VTM4" s="828"/>
      <c r="VTN4" s="828"/>
      <c r="VTO4" s="828"/>
      <c r="VTP4" s="828"/>
      <c r="VTQ4" s="828"/>
      <c r="VTR4" s="828"/>
      <c r="VTS4" s="828"/>
      <c r="VTT4" s="828"/>
      <c r="VTU4" s="828"/>
      <c r="VTV4" s="828"/>
      <c r="VTW4" s="828"/>
      <c r="VTX4" s="828"/>
      <c r="VTY4" s="828"/>
      <c r="VTZ4" s="828"/>
      <c r="VUA4" s="828"/>
      <c r="VUB4" s="828"/>
      <c r="VUC4" s="828"/>
      <c r="VUD4" s="828"/>
      <c r="VUE4" s="828"/>
      <c r="VUF4" s="828"/>
      <c r="VUG4" s="828"/>
      <c r="VUH4" s="828"/>
      <c r="VUI4" s="828"/>
      <c r="VUJ4" s="828"/>
      <c r="VUK4" s="828"/>
      <c r="VUL4" s="828"/>
      <c r="VUM4" s="828"/>
      <c r="VUN4" s="828"/>
      <c r="VUO4" s="828"/>
      <c r="VUP4" s="828"/>
      <c r="VUQ4" s="828"/>
      <c r="VUR4" s="828"/>
      <c r="VUS4" s="828"/>
      <c r="VUT4" s="828"/>
      <c r="VUU4" s="828"/>
      <c r="VUV4" s="828"/>
      <c r="VUW4" s="828"/>
      <c r="VUX4" s="828"/>
      <c r="VUY4" s="828"/>
      <c r="VUZ4" s="828"/>
      <c r="VVA4" s="828"/>
      <c r="VVB4" s="828"/>
      <c r="VVC4" s="828"/>
      <c r="VVD4" s="828"/>
      <c r="VVE4" s="828"/>
      <c r="VVF4" s="828"/>
      <c r="VVG4" s="828"/>
      <c r="VVH4" s="828"/>
      <c r="VVI4" s="828"/>
      <c r="VVJ4" s="828"/>
      <c r="VVK4" s="828"/>
      <c r="VVL4" s="828"/>
      <c r="VVM4" s="828"/>
      <c r="VVN4" s="828"/>
      <c r="VVO4" s="828"/>
      <c r="VVP4" s="828"/>
      <c r="VVQ4" s="828"/>
      <c r="VVR4" s="828"/>
      <c r="VVS4" s="828"/>
      <c r="VVT4" s="828"/>
      <c r="VVU4" s="828"/>
      <c r="VVV4" s="828"/>
      <c r="VVW4" s="828"/>
      <c r="VVX4" s="828"/>
      <c r="VVY4" s="828"/>
      <c r="VVZ4" s="828"/>
      <c r="VWA4" s="828"/>
      <c r="VWB4" s="828"/>
      <c r="VWC4" s="828"/>
      <c r="VWD4" s="828"/>
      <c r="VWE4" s="828"/>
      <c r="VWF4" s="828"/>
      <c r="VWG4" s="828"/>
      <c r="VWH4" s="828"/>
      <c r="VWI4" s="828"/>
      <c r="VWJ4" s="828"/>
      <c r="VWK4" s="828"/>
      <c r="VWL4" s="828"/>
      <c r="VWM4" s="828"/>
      <c r="VWN4" s="828"/>
      <c r="VWO4" s="828"/>
      <c r="VWP4" s="828"/>
      <c r="VWQ4" s="828"/>
      <c r="VWR4" s="828"/>
      <c r="VWS4" s="828"/>
      <c r="VWT4" s="828"/>
      <c r="VWU4" s="828"/>
      <c r="VWV4" s="828"/>
      <c r="VWW4" s="828"/>
      <c r="VWX4" s="828"/>
      <c r="VWY4" s="828"/>
      <c r="VWZ4" s="828"/>
      <c r="VXA4" s="828"/>
      <c r="VXB4" s="828"/>
      <c r="VXC4" s="828"/>
      <c r="VXD4" s="828"/>
      <c r="VXE4" s="828"/>
      <c r="VXF4" s="828"/>
      <c r="VXG4" s="828"/>
      <c r="VXH4" s="828"/>
      <c r="VXI4" s="828"/>
      <c r="VXJ4" s="828"/>
      <c r="VXK4" s="828"/>
      <c r="VXL4" s="828"/>
      <c r="VXM4" s="828"/>
      <c r="VXN4" s="828"/>
      <c r="VXO4" s="828"/>
      <c r="VXP4" s="828"/>
      <c r="VXQ4" s="828"/>
      <c r="VXR4" s="828"/>
      <c r="VXS4" s="828"/>
      <c r="VXT4" s="828"/>
      <c r="VXU4" s="828"/>
      <c r="VXV4" s="828"/>
      <c r="VXW4" s="828"/>
      <c r="VXX4" s="828"/>
      <c r="VXY4" s="828"/>
      <c r="VXZ4" s="828"/>
      <c r="VYA4" s="828"/>
      <c r="VYB4" s="828"/>
      <c r="VYC4" s="828"/>
      <c r="VYD4" s="828"/>
      <c r="VYE4" s="828"/>
      <c r="VYF4" s="828"/>
      <c r="VYG4" s="828"/>
      <c r="VYH4" s="828"/>
      <c r="VYI4" s="828"/>
      <c r="VYJ4" s="828"/>
      <c r="VYK4" s="828"/>
      <c r="VYL4" s="828"/>
      <c r="VYM4" s="828"/>
      <c r="VYN4" s="828"/>
      <c r="VYO4" s="828"/>
      <c r="VYP4" s="828"/>
      <c r="VYQ4" s="828"/>
      <c r="VYR4" s="828"/>
      <c r="VYS4" s="828"/>
      <c r="VYT4" s="828"/>
      <c r="VYU4" s="828"/>
      <c r="VYV4" s="828"/>
      <c r="VYW4" s="828"/>
      <c r="VYX4" s="828"/>
      <c r="VYY4" s="828"/>
      <c r="VYZ4" s="828"/>
      <c r="VZA4" s="828"/>
      <c r="VZB4" s="828"/>
      <c r="VZC4" s="828"/>
      <c r="VZD4" s="828"/>
      <c r="VZE4" s="828"/>
      <c r="VZF4" s="828"/>
      <c r="VZG4" s="828"/>
      <c r="VZH4" s="828"/>
      <c r="VZI4" s="828"/>
      <c r="VZJ4" s="828"/>
      <c r="VZK4" s="828"/>
      <c r="VZL4" s="828"/>
      <c r="VZM4" s="828"/>
      <c r="VZN4" s="828"/>
      <c r="VZO4" s="828"/>
      <c r="VZP4" s="828"/>
      <c r="VZQ4" s="828"/>
      <c r="VZR4" s="828"/>
      <c r="VZS4" s="828"/>
      <c r="VZT4" s="828"/>
      <c r="VZU4" s="828"/>
      <c r="VZV4" s="828"/>
      <c r="VZW4" s="828"/>
      <c r="VZX4" s="828"/>
      <c r="VZY4" s="828"/>
      <c r="VZZ4" s="828"/>
      <c r="WAA4" s="828"/>
      <c r="WAB4" s="828"/>
      <c r="WAC4" s="828"/>
      <c r="WAD4" s="828"/>
      <c r="WAE4" s="828"/>
      <c r="WAF4" s="828"/>
      <c r="WAG4" s="828"/>
      <c r="WAH4" s="828"/>
      <c r="WAI4" s="828"/>
      <c r="WAJ4" s="828"/>
      <c r="WAK4" s="828"/>
      <c r="WAL4" s="828"/>
      <c r="WAM4" s="828"/>
      <c r="WAN4" s="828"/>
      <c r="WAO4" s="828"/>
      <c r="WAP4" s="828"/>
      <c r="WAQ4" s="828"/>
      <c r="WAR4" s="828"/>
      <c r="WAS4" s="828"/>
      <c r="WAT4" s="828"/>
      <c r="WAU4" s="828"/>
      <c r="WAV4" s="828"/>
      <c r="WAW4" s="828"/>
      <c r="WAX4" s="828"/>
      <c r="WAY4" s="828"/>
      <c r="WAZ4" s="828"/>
      <c r="WBA4" s="828"/>
      <c r="WBB4" s="828"/>
      <c r="WBC4" s="828"/>
      <c r="WBD4" s="828"/>
      <c r="WBE4" s="828"/>
      <c r="WBF4" s="828"/>
      <c r="WBG4" s="828"/>
      <c r="WBH4" s="828"/>
      <c r="WBI4" s="828"/>
      <c r="WBJ4" s="828"/>
      <c r="WBK4" s="828"/>
      <c r="WBL4" s="828"/>
      <c r="WBM4" s="828"/>
      <c r="WBN4" s="828"/>
      <c r="WBO4" s="828"/>
      <c r="WBP4" s="828"/>
      <c r="WBQ4" s="828"/>
      <c r="WBR4" s="828"/>
      <c r="WBS4" s="828"/>
      <c r="WBT4" s="828"/>
      <c r="WBU4" s="828"/>
      <c r="WBV4" s="828"/>
      <c r="WBW4" s="828"/>
      <c r="WBX4" s="828"/>
      <c r="WBY4" s="828"/>
      <c r="WBZ4" s="828"/>
      <c r="WCA4" s="828"/>
      <c r="WCB4" s="828"/>
      <c r="WCC4" s="828"/>
      <c r="WCD4" s="828"/>
      <c r="WCE4" s="828"/>
      <c r="WCF4" s="828"/>
      <c r="WCG4" s="828"/>
      <c r="WCH4" s="828"/>
      <c r="WCI4" s="828"/>
      <c r="WCJ4" s="828"/>
      <c r="WCK4" s="828"/>
      <c r="WCL4" s="828"/>
      <c r="WCM4" s="828"/>
      <c r="WCN4" s="828"/>
      <c r="WCO4" s="828"/>
      <c r="WCP4" s="828"/>
      <c r="WCQ4" s="828"/>
      <c r="WCR4" s="828"/>
      <c r="WCS4" s="828"/>
      <c r="WCT4" s="828"/>
      <c r="WCU4" s="828"/>
      <c r="WCV4" s="828"/>
      <c r="WCW4" s="828"/>
      <c r="WCX4" s="828"/>
      <c r="WCY4" s="828"/>
      <c r="WCZ4" s="828"/>
      <c r="WDA4" s="828"/>
      <c r="WDB4" s="828"/>
      <c r="WDC4" s="828"/>
      <c r="WDD4" s="828"/>
      <c r="WDE4" s="828"/>
      <c r="WDF4" s="828"/>
      <c r="WDG4" s="828"/>
      <c r="WDH4" s="828"/>
      <c r="WDI4" s="828"/>
      <c r="WDJ4" s="828"/>
      <c r="WDK4" s="828"/>
      <c r="WDL4" s="828"/>
      <c r="WDM4" s="828"/>
      <c r="WDN4" s="828"/>
      <c r="WDO4" s="828"/>
      <c r="WDP4" s="828"/>
      <c r="WDQ4" s="828"/>
      <c r="WDR4" s="828"/>
      <c r="WDS4" s="828"/>
      <c r="WDT4" s="828"/>
      <c r="WDU4" s="828"/>
      <c r="WDV4" s="828"/>
      <c r="WDW4" s="828"/>
      <c r="WDX4" s="828"/>
      <c r="WDY4" s="828"/>
      <c r="WDZ4" s="828"/>
      <c r="WEA4" s="828"/>
      <c r="WEB4" s="828"/>
      <c r="WEC4" s="828"/>
      <c r="WED4" s="828"/>
      <c r="WEE4" s="828"/>
      <c r="WEF4" s="828"/>
      <c r="WEG4" s="828"/>
      <c r="WEH4" s="828"/>
      <c r="WEI4" s="828"/>
      <c r="WEJ4" s="828"/>
      <c r="WEK4" s="828"/>
      <c r="WEL4" s="828"/>
      <c r="WEM4" s="828"/>
      <c r="WEN4" s="828"/>
      <c r="WEO4" s="828"/>
      <c r="WEP4" s="828"/>
      <c r="WEQ4" s="828"/>
      <c r="WER4" s="828"/>
      <c r="WES4" s="828"/>
      <c r="WET4" s="828"/>
      <c r="WEU4" s="828"/>
      <c r="WEV4" s="828"/>
      <c r="WEW4" s="828"/>
      <c r="WEX4" s="828"/>
      <c r="WEY4" s="828"/>
      <c r="WEZ4" s="828"/>
      <c r="WFA4" s="828"/>
      <c r="WFB4" s="828"/>
      <c r="WFC4" s="828"/>
      <c r="WFD4" s="828"/>
      <c r="WFE4" s="828"/>
      <c r="WFF4" s="828"/>
      <c r="WFG4" s="828"/>
      <c r="WFH4" s="828"/>
      <c r="WFI4" s="828"/>
      <c r="WFJ4" s="828"/>
      <c r="WFK4" s="828"/>
      <c r="WFL4" s="828"/>
      <c r="WFM4" s="828"/>
      <c r="WFN4" s="828"/>
      <c r="WFO4" s="828"/>
      <c r="WFP4" s="828"/>
      <c r="WFQ4" s="828"/>
      <c r="WFR4" s="828"/>
      <c r="WFS4" s="828"/>
      <c r="WFT4" s="828"/>
      <c r="WFU4" s="828"/>
      <c r="WFV4" s="828"/>
      <c r="WFW4" s="828"/>
      <c r="WFX4" s="828"/>
      <c r="WFY4" s="828"/>
      <c r="WFZ4" s="828"/>
      <c r="WGA4" s="828"/>
      <c r="WGB4" s="828"/>
      <c r="WGC4" s="828"/>
      <c r="WGD4" s="828"/>
      <c r="WGE4" s="828"/>
      <c r="WGF4" s="828"/>
      <c r="WGG4" s="828"/>
      <c r="WGH4" s="828"/>
      <c r="WGI4" s="828"/>
      <c r="WGJ4" s="828"/>
      <c r="WGK4" s="828"/>
      <c r="WGL4" s="828"/>
      <c r="WGM4" s="828"/>
      <c r="WGN4" s="828"/>
      <c r="WGO4" s="828"/>
      <c r="WGP4" s="828"/>
      <c r="WGQ4" s="828"/>
      <c r="WGR4" s="828"/>
      <c r="WGS4" s="828"/>
      <c r="WGT4" s="828"/>
      <c r="WGU4" s="828"/>
      <c r="WGV4" s="828"/>
      <c r="WGW4" s="828"/>
      <c r="WGX4" s="828"/>
      <c r="WGY4" s="828"/>
      <c r="WGZ4" s="828"/>
      <c r="WHA4" s="828"/>
      <c r="WHB4" s="828"/>
      <c r="WHC4" s="828"/>
      <c r="WHD4" s="828"/>
      <c r="WHE4" s="828"/>
      <c r="WHF4" s="828"/>
      <c r="WHG4" s="828"/>
      <c r="WHH4" s="828"/>
      <c r="WHI4" s="828"/>
      <c r="WHJ4" s="828"/>
      <c r="WHK4" s="828"/>
      <c r="WHL4" s="828"/>
      <c r="WHM4" s="828"/>
      <c r="WHN4" s="828"/>
      <c r="WHO4" s="828"/>
      <c r="WHP4" s="828"/>
      <c r="WHQ4" s="828"/>
      <c r="WHR4" s="828"/>
      <c r="WHS4" s="828"/>
      <c r="WHT4" s="828"/>
      <c r="WHU4" s="828"/>
      <c r="WHV4" s="828"/>
      <c r="WHW4" s="828"/>
      <c r="WHX4" s="828"/>
      <c r="WHY4" s="828"/>
      <c r="WHZ4" s="828"/>
      <c r="WIA4" s="828"/>
      <c r="WIB4" s="828"/>
      <c r="WIC4" s="828"/>
      <c r="WID4" s="828"/>
      <c r="WIE4" s="828"/>
      <c r="WIF4" s="828"/>
      <c r="WIG4" s="828"/>
      <c r="WIH4" s="828"/>
      <c r="WII4" s="828"/>
      <c r="WIJ4" s="828"/>
      <c r="WIK4" s="828"/>
      <c r="WIL4" s="828"/>
      <c r="WIM4" s="828"/>
      <c r="WIN4" s="828"/>
      <c r="WIO4" s="828"/>
      <c r="WIP4" s="828"/>
      <c r="WIQ4" s="828"/>
      <c r="WIR4" s="828"/>
      <c r="WIS4" s="828"/>
      <c r="WIT4" s="828"/>
      <c r="WIU4" s="828"/>
      <c r="WIV4" s="828"/>
      <c r="WIW4" s="828"/>
      <c r="WIX4" s="828"/>
      <c r="WIY4" s="828"/>
      <c r="WIZ4" s="828"/>
      <c r="WJA4" s="828"/>
      <c r="WJB4" s="828"/>
      <c r="WJC4" s="828"/>
      <c r="WJD4" s="828"/>
      <c r="WJE4" s="828"/>
      <c r="WJF4" s="828"/>
      <c r="WJG4" s="828"/>
      <c r="WJH4" s="828"/>
      <c r="WJI4" s="828"/>
      <c r="WJJ4" s="828"/>
      <c r="WJK4" s="828"/>
      <c r="WJL4" s="828"/>
      <c r="WJM4" s="828"/>
      <c r="WJN4" s="828"/>
      <c r="WJO4" s="828"/>
      <c r="WJP4" s="828"/>
      <c r="WJQ4" s="828"/>
      <c r="WJR4" s="828"/>
      <c r="WJS4" s="828"/>
      <c r="WJT4" s="828"/>
      <c r="WJU4" s="828"/>
      <c r="WJV4" s="828"/>
      <c r="WJW4" s="828"/>
      <c r="WJX4" s="828"/>
      <c r="WJY4" s="828"/>
      <c r="WJZ4" s="828"/>
      <c r="WKA4" s="828"/>
      <c r="WKB4" s="828"/>
      <c r="WKC4" s="828"/>
      <c r="WKD4" s="828"/>
      <c r="WKE4" s="828"/>
      <c r="WKF4" s="828"/>
      <c r="WKG4" s="828"/>
      <c r="WKH4" s="828"/>
      <c r="WKI4" s="828"/>
      <c r="WKJ4" s="828"/>
      <c r="WKK4" s="828"/>
      <c r="WKL4" s="828"/>
      <c r="WKM4" s="828"/>
      <c r="WKN4" s="828"/>
      <c r="WKO4" s="828"/>
      <c r="WKP4" s="828"/>
      <c r="WKQ4" s="828"/>
      <c r="WKR4" s="828"/>
      <c r="WKS4" s="828"/>
      <c r="WKT4" s="828"/>
      <c r="WKU4" s="828"/>
      <c r="WKV4" s="828"/>
      <c r="WKW4" s="828"/>
      <c r="WKX4" s="828"/>
      <c r="WKY4" s="828"/>
      <c r="WKZ4" s="828"/>
      <c r="WLA4" s="828"/>
      <c r="WLB4" s="828"/>
      <c r="WLC4" s="828"/>
      <c r="WLD4" s="828"/>
      <c r="WLE4" s="828"/>
      <c r="WLF4" s="828"/>
      <c r="WLG4" s="828"/>
      <c r="WLH4" s="828"/>
      <c r="WLI4" s="828"/>
      <c r="WLJ4" s="828"/>
      <c r="WLK4" s="828"/>
      <c r="WLL4" s="828"/>
      <c r="WLM4" s="828"/>
      <c r="WLN4" s="828"/>
      <c r="WLO4" s="828"/>
      <c r="WLP4" s="828"/>
      <c r="WLQ4" s="828"/>
      <c r="WLR4" s="828"/>
      <c r="WLS4" s="828"/>
      <c r="WLT4" s="828"/>
      <c r="WLU4" s="828"/>
      <c r="WLV4" s="828"/>
      <c r="WLW4" s="828"/>
      <c r="WLX4" s="828"/>
      <c r="WLY4" s="828"/>
      <c r="WLZ4" s="828"/>
      <c r="WMA4" s="828"/>
      <c r="WMB4" s="828"/>
      <c r="WMC4" s="828"/>
      <c r="WMD4" s="828"/>
      <c r="WME4" s="828"/>
      <c r="WMF4" s="828"/>
      <c r="WMG4" s="828"/>
      <c r="WMH4" s="828"/>
      <c r="WMI4" s="828"/>
      <c r="WMJ4" s="828"/>
      <c r="WMK4" s="828"/>
      <c r="WML4" s="828"/>
      <c r="WMM4" s="828"/>
      <c r="WMN4" s="828"/>
      <c r="WMO4" s="828"/>
      <c r="WMP4" s="828"/>
      <c r="WMQ4" s="828"/>
      <c r="WMR4" s="828"/>
      <c r="WMS4" s="828"/>
      <c r="WMT4" s="828"/>
      <c r="WMU4" s="828"/>
      <c r="WMV4" s="828"/>
      <c r="WMW4" s="828"/>
      <c r="WMX4" s="828"/>
      <c r="WMY4" s="828"/>
      <c r="WMZ4" s="828"/>
      <c r="WNA4" s="828"/>
      <c r="WNB4" s="828"/>
      <c r="WNC4" s="828"/>
      <c r="WND4" s="828"/>
      <c r="WNE4" s="828"/>
      <c r="WNF4" s="828"/>
      <c r="WNG4" s="828"/>
      <c r="WNH4" s="828"/>
      <c r="WNI4" s="828"/>
      <c r="WNJ4" s="828"/>
      <c r="WNK4" s="828"/>
      <c r="WNL4" s="828"/>
      <c r="WNM4" s="828"/>
      <c r="WNN4" s="828"/>
      <c r="WNO4" s="828"/>
      <c r="WNP4" s="828"/>
      <c r="WNQ4" s="828"/>
      <c r="WNR4" s="828"/>
      <c r="WNS4" s="828"/>
      <c r="WNT4" s="828"/>
      <c r="WNU4" s="828"/>
      <c r="WNV4" s="828"/>
      <c r="WNW4" s="828"/>
      <c r="WNX4" s="828"/>
      <c r="WNY4" s="828"/>
      <c r="WNZ4" s="828"/>
      <c r="WOA4" s="828"/>
      <c r="WOB4" s="828"/>
      <c r="WOC4" s="828"/>
      <c r="WOD4" s="828"/>
      <c r="WOE4" s="828"/>
      <c r="WOF4" s="828"/>
      <c r="WOG4" s="828"/>
      <c r="WOH4" s="828"/>
      <c r="WOI4" s="828"/>
      <c r="WOJ4" s="828"/>
      <c r="WOK4" s="828"/>
      <c r="WOL4" s="828"/>
      <c r="WOM4" s="828"/>
      <c r="WON4" s="828"/>
      <c r="WOO4" s="828"/>
      <c r="WOP4" s="828"/>
      <c r="WOQ4" s="828"/>
      <c r="WOR4" s="828"/>
      <c r="WOS4" s="828"/>
      <c r="WOT4" s="828"/>
      <c r="WOU4" s="828"/>
      <c r="WOV4" s="828"/>
      <c r="WOW4" s="828"/>
      <c r="WOX4" s="828"/>
      <c r="WOY4" s="828"/>
      <c r="WOZ4" s="828"/>
      <c r="WPA4" s="828"/>
      <c r="WPB4" s="828"/>
      <c r="WPC4" s="828"/>
      <c r="WPD4" s="828"/>
      <c r="WPE4" s="828"/>
      <c r="WPF4" s="828"/>
      <c r="WPG4" s="828"/>
      <c r="WPH4" s="828"/>
      <c r="WPI4" s="828"/>
      <c r="WPJ4" s="828"/>
      <c r="WPK4" s="828"/>
      <c r="WPL4" s="828"/>
      <c r="WPM4" s="828"/>
      <c r="WPN4" s="828"/>
      <c r="WPO4" s="828"/>
      <c r="WPP4" s="828"/>
      <c r="WPQ4" s="828"/>
      <c r="WPR4" s="828"/>
      <c r="WPS4" s="828"/>
      <c r="WPT4" s="828"/>
      <c r="WPU4" s="828"/>
      <c r="WPV4" s="828"/>
      <c r="WPW4" s="828"/>
      <c r="WPX4" s="828"/>
      <c r="WPY4" s="828"/>
      <c r="WPZ4" s="828"/>
      <c r="WQA4" s="828"/>
      <c r="WQB4" s="828"/>
      <c r="WQC4" s="828"/>
      <c r="WQD4" s="828"/>
      <c r="WQE4" s="828"/>
      <c r="WQF4" s="828"/>
      <c r="WQG4" s="828"/>
      <c r="WQH4" s="828"/>
      <c r="WQI4" s="828"/>
      <c r="WQJ4" s="828"/>
      <c r="WQK4" s="828"/>
      <c r="WQL4" s="828"/>
      <c r="WQM4" s="828"/>
      <c r="WQN4" s="828"/>
      <c r="WQO4" s="828"/>
      <c r="WQP4" s="828"/>
      <c r="WQQ4" s="828"/>
      <c r="WQR4" s="828"/>
      <c r="WQS4" s="828"/>
      <c r="WQT4" s="828"/>
      <c r="WQU4" s="828"/>
      <c r="WQV4" s="828"/>
      <c r="WQW4" s="828"/>
      <c r="WQX4" s="828"/>
      <c r="WQY4" s="828"/>
      <c r="WQZ4" s="828"/>
      <c r="WRA4" s="828"/>
      <c r="WRB4" s="828"/>
      <c r="WRC4" s="828"/>
      <c r="WRD4" s="828"/>
      <c r="WRE4" s="828"/>
      <c r="WRF4" s="828"/>
      <c r="WRG4" s="828"/>
      <c r="WRH4" s="828"/>
      <c r="WRI4" s="828"/>
      <c r="WRJ4" s="828"/>
      <c r="WRK4" s="828"/>
      <c r="WRL4" s="828"/>
      <c r="WRM4" s="828"/>
      <c r="WRN4" s="828"/>
      <c r="WRO4" s="828"/>
      <c r="WRP4" s="828"/>
      <c r="WRQ4" s="828"/>
      <c r="WRR4" s="828"/>
      <c r="WRS4" s="828"/>
      <c r="WRT4" s="828"/>
      <c r="WRU4" s="828"/>
      <c r="WRV4" s="828"/>
      <c r="WRW4" s="828"/>
      <c r="WRX4" s="828"/>
      <c r="WRY4" s="828"/>
      <c r="WRZ4" s="828"/>
      <c r="WSA4" s="828"/>
      <c r="WSB4" s="828"/>
      <c r="WSC4" s="828"/>
      <c r="WSD4" s="828"/>
      <c r="WSE4" s="828"/>
      <c r="WSF4" s="828"/>
      <c r="WSG4" s="828"/>
      <c r="WSH4" s="828"/>
      <c r="WSI4" s="828"/>
      <c r="WSJ4" s="828"/>
      <c r="WSK4" s="828"/>
      <c r="WSL4" s="828"/>
      <c r="WSM4" s="828"/>
      <c r="WSN4" s="828"/>
      <c r="WSO4" s="828"/>
      <c r="WSP4" s="828"/>
      <c r="WSQ4" s="828"/>
      <c r="WSR4" s="828"/>
      <c r="WSS4" s="828"/>
      <c r="WST4" s="828"/>
      <c r="WSU4" s="828"/>
      <c r="WSV4" s="828"/>
      <c r="WSW4" s="828"/>
      <c r="WSX4" s="828"/>
      <c r="WSY4" s="828"/>
      <c r="WSZ4" s="828"/>
      <c r="WTA4" s="828"/>
      <c r="WTB4" s="828"/>
      <c r="WTC4" s="828"/>
      <c r="WTD4" s="828"/>
      <c r="WTE4" s="828"/>
      <c r="WTF4" s="828"/>
      <c r="WTG4" s="828"/>
      <c r="WTH4" s="828"/>
      <c r="WTI4" s="828"/>
      <c r="WTJ4" s="828"/>
      <c r="WTK4" s="828"/>
      <c r="WTL4" s="828"/>
      <c r="WTM4" s="828"/>
      <c r="WTN4" s="828"/>
      <c r="WTO4" s="828"/>
      <c r="WTP4" s="828"/>
      <c r="WTQ4" s="828"/>
      <c r="WTR4" s="828"/>
      <c r="WTS4" s="828"/>
      <c r="WTT4" s="828"/>
      <c r="WTU4" s="828"/>
      <c r="WTV4" s="828"/>
      <c r="WTW4" s="828"/>
      <c r="WTX4" s="828"/>
      <c r="WTY4" s="828"/>
      <c r="WTZ4" s="828"/>
      <c r="WUA4" s="828"/>
      <c r="WUB4" s="828"/>
      <c r="WUC4" s="828"/>
      <c r="WUD4" s="828"/>
      <c r="WUE4" s="828"/>
      <c r="WUF4" s="828"/>
      <c r="WUG4" s="828"/>
      <c r="WUH4" s="828"/>
      <c r="WUI4" s="828"/>
      <c r="WUJ4" s="828"/>
      <c r="WUK4" s="828"/>
      <c r="WUL4" s="828"/>
      <c r="WUM4" s="828"/>
      <c r="WUN4" s="828"/>
      <c r="WUO4" s="828"/>
      <c r="WUP4" s="828"/>
      <c r="WUQ4" s="828"/>
      <c r="WUR4" s="828"/>
      <c r="WUS4" s="828"/>
      <c r="WUT4" s="828"/>
      <c r="WUU4" s="828"/>
      <c r="WUV4" s="828"/>
      <c r="WUW4" s="828"/>
      <c r="WUX4" s="828"/>
      <c r="WUY4" s="828"/>
      <c r="WUZ4" s="828"/>
      <c r="WVA4" s="828"/>
      <c r="WVB4" s="828"/>
      <c r="WVC4" s="828"/>
      <c r="WVD4" s="828"/>
      <c r="WVE4" s="828"/>
      <c r="WVF4" s="828"/>
      <c r="WVG4" s="828"/>
      <c r="WVH4" s="828"/>
      <c r="WVI4" s="828"/>
      <c r="WVJ4" s="828"/>
      <c r="WVK4" s="828"/>
      <c r="WVL4" s="828"/>
      <c r="WVM4" s="828"/>
      <c r="WVN4" s="828"/>
      <c r="WVO4" s="828"/>
      <c r="WVP4" s="828"/>
      <c r="WVQ4" s="828"/>
      <c r="WVR4" s="828"/>
      <c r="WVS4" s="828"/>
      <c r="WVT4" s="828"/>
      <c r="WVU4" s="828"/>
      <c r="WVV4" s="828"/>
      <c r="WVW4" s="828"/>
      <c r="WVX4" s="828"/>
      <c r="WVY4" s="828"/>
      <c r="WVZ4" s="828"/>
      <c r="WWA4" s="828"/>
      <c r="WWB4" s="828"/>
      <c r="WWC4" s="828"/>
      <c r="WWD4" s="828"/>
      <c r="WWE4" s="828"/>
      <c r="WWF4" s="828"/>
      <c r="WWG4" s="828"/>
      <c r="WWH4" s="828"/>
      <c r="WWI4" s="828"/>
      <c r="WWJ4" s="828"/>
      <c r="WWK4" s="828"/>
      <c r="WWL4" s="828"/>
      <c r="WWM4" s="828"/>
      <c r="WWN4" s="828"/>
      <c r="WWO4" s="828"/>
      <c r="WWP4" s="828"/>
      <c r="WWQ4" s="828"/>
      <c r="WWR4" s="828"/>
      <c r="WWS4" s="828"/>
      <c r="WWT4" s="828"/>
      <c r="WWU4" s="828"/>
      <c r="WWV4" s="828"/>
      <c r="WWW4" s="828"/>
      <c r="WWX4" s="828"/>
      <c r="WWY4" s="828"/>
      <c r="WWZ4" s="828"/>
      <c r="WXA4" s="828"/>
      <c r="WXB4" s="828"/>
      <c r="WXC4" s="828"/>
      <c r="WXD4" s="828"/>
      <c r="WXE4" s="828"/>
      <c r="WXF4" s="828"/>
      <c r="WXG4" s="828"/>
      <c r="WXH4" s="828"/>
      <c r="WXI4" s="828"/>
      <c r="WXJ4" s="828"/>
      <c r="WXK4" s="828"/>
      <c r="WXL4" s="828"/>
      <c r="WXM4" s="828"/>
      <c r="WXN4" s="828"/>
      <c r="WXO4" s="828"/>
      <c r="WXP4" s="828"/>
      <c r="WXQ4" s="828"/>
      <c r="WXR4" s="828"/>
      <c r="WXS4" s="828"/>
      <c r="WXT4" s="828"/>
      <c r="WXU4" s="828"/>
      <c r="WXV4" s="828"/>
      <c r="WXW4" s="828"/>
      <c r="WXX4" s="828"/>
      <c r="WXY4" s="828"/>
      <c r="WXZ4" s="828"/>
      <c r="WYA4" s="828"/>
      <c r="WYB4" s="828"/>
      <c r="WYC4" s="828"/>
      <c r="WYD4" s="828"/>
      <c r="WYE4" s="828"/>
      <c r="WYF4" s="828"/>
      <c r="WYG4" s="828"/>
      <c r="WYH4" s="828"/>
      <c r="WYI4" s="828"/>
      <c r="WYJ4" s="828"/>
      <c r="WYK4" s="828"/>
      <c r="WYL4" s="828"/>
      <c r="WYM4" s="828"/>
      <c r="WYN4" s="828"/>
      <c r="WYO4" s="828"/>
      <c r="WYP4" s="828"/>
      <c r="WYQ4" s="828"/>
      <c r="WYR4" s="828"/>
      <c r="WYS4" s="828"/>
      <c r="WYT4" s="828"/>
      <c r="WYU4" s="828"/>
      <c r="WYV4" s="828"/>
      <c r="WYW4" s="828"/>
      <c r="WYX4" s="828"/>
      <c r="WYY4" s="828"/>
      <c r="WYZ4" s="828"/>
      <c r="WZA4" s="828"/>
      <c r="WZB4" s="828"/>
      <c r="WZC4" s="828"/>
      <c r="WZD4" s="828"/>
      <c r="WZE4" s="828"/>
      <c r="WZF4" s="828"/>
      <c r="WZG4" s="828"/>
      <c r="WZH4" s="828"/>
      <c r="WZI4" s="828"/>
      <c r="WZJ4" s="828"/>
      <c r="WZK4" s="828"/>
      <c r="WZL4" s="828"/>
      <c r="WZM4" s="828"/>
      <c r="WZN4" s="828"/>
      <c r="WZO4" s="828"/>
      <c r="WZP4" s="828"/>
      <c r="WZQ4" s="828"/>
      <c r="WZR4" s="828"/>
      <c r="WZS4" s="828"/>
      <c r="WZT4" s="828"/>
      <c r="WZU4" s="828"/>
      <c r="WZV4" s="828"/>
      <c r="WZW4" s="828"/>
      <c r="WZX4" s="828"/>
      <c r="WZY4" s="828"/>
      <c r="WZZ4" s="828"/>
      <c r="XAA4" s="828"/>
      <c r="XAB4" s="828"/>
      <c r="XAC4" s="828"/>
      <c r="XAD4" s="828"/>
      <c r="XAE4" s="828"/>
      <c r="XAF4" s="828"/>
      <c r="XAG4" s="828"/>
      <c r="XAH4" s="828"/>
      <c r="XAI4" s="828"/>
      <c r="XAJ4" s="828"/>
      <c r="XAK4" s="828"/>
      <c r="XAL4" s="828"/>
      <c r="XAM4" s="828"/>
      <c r="XAN4" s="828"/>
      <c r="XAO4" s="828"/>
      <c r="XAP4" s="828"/>
      <c r="XAQ4" s="828"/>
      <c r="XAR4" s="828"/>
      <c r="XAS4" s="828"/>
      <c r="XAT4" s="828"/>
      <c r="XAU4" s="828"/>
      <c r="XAV4" s="828"/>
      <c r="XAW4" s="828"/>
      <c r="XAX4" s="828"/>
      <c r="XAY4" s="828"/>
      <c r="XAZ4" s="828"/>
      <c r="XBA4" s="828"/>
      <c r="XBB4" s="828"/>
      <c r="XBC4" s="828"/>
      <c r="XBD4" s="828"/>
      <c r="XBE4" s="828"/>
      <c r="XBF4" s="828"/>
      <c r="XBG4" s="828"/>
      <c r="XBH4" s="828"/>
      <c r="XBI4" s="828"/>
      <c r="XBJ4" s="828"/>
      <c r="XBK4" s="828"/>
      <c r="XBL4" s="828"/>
      <c r="XBM4" s="828"/>
      <c r="XBN4" s="828"/>
      <c r="XBO4" s="828"/>
      <c r="XBP4" s="828"/>
      <c r="XBQ4" s="828"/>
      <c r="XBR4" s="828"/>
      <c r="XBS4" s="828"/>
      <c r="XBT4" s="828"/>
      <c r="XBU4" s="828"/>
      <c r="XBV4" s="828"/>
      <c r="XBW4" s="828"/>
      <c r="XBX4" s="828"/>
      <c r="XBY4" s="828"/>
      <c r="XBZ4" s="828"/>
      <c r="XCA4" s="828"/>
      <c r="XCB4" s="828"/>
      <c r="XCC4" s="828"/>
      <c r="XCD4" s="828"/>
      <c r="XCE4" s="828"/>
      <c r="XCF4" s="828"/>
      <c r="XCG4" s="828"/>
      <c r="XCH4" s="828"/>
      <c r="XCI4" s="828"/>
      <c r="XCJ4" s="828"/>
      <c r="XCK4" s="828"/>
      <c r="XCL4" s="828"/>
      <c r="XCM4" s="828"/>
      <c r="XCN4" s="828"/>
      <c r="XCO4" s="828"/>
      <c r="XCP4" s="828"/>
      <c r="XCQ4" s="828"/>
      <c r="XCR4" s="828"/>
      <c r="XCS4" s="828"/>
      <c r="XCT4" s="828"/>
      <c r="XCU4" s="828"/>
      <c r="XCV4" s="828"/>
      <c r="XCW4" s="828"/>
      <c r="XCX4" s="828"/>
      <c r="XCY4" s="828"/>
      <c r="XCZ4" s="828"/>
      <c r="XDA4" s="828"/>
      <c r="XDB4" s="828"/>
      <c r="XDC4" s="828"/>
      <c r="XDD4" s="828"/>
      <c r="XDE4" s="828"/>
      <c r="XDF4" s="828"/>
      <c r="XDG4" s="828"/>
    </row>
    <row r="5" spans="1:16335" ht="7.8" customHeight="1">
      <c r="A5" s="214"/>
      <c r="B5" s="214"/>
      <c r="C5" s="214"/>
      <c r="D5" s="214"/>
      <c r="E5" s="214"/>
      <c r="F5" s="214"/>
      <c r="G5" s="214"/>
      <c r="H5" s="214"/>
      <c r="I5" s="214"/>
      <c r="J5" s="214"/>
      <c r="K5" s="214"/>
      <c r="L5" s="214"/>
      <c r="M5" s="214"/>
      <c r="N5" s="214"/>
      <c r="O5" s="214"/>
      <c r="P5" s="214"/>
      <c r="Q5" s="214"/>
      <c r="R5" s="214"/>
      <c r="S5" s="214"/>
      <c r="T5" s="214"/>
      <c r="U5" s="214"/>
      <c r="V5" s="214"/>
      <c r="W5" s="214"/>
      <c r="X5" s="214"/>
      <c r="Y5" s="214"/>
      <c r="Z5" s="214"/>
      <c r="AA5" s="214"/>
      <c r="AB5" s="214"/>
      <c r="AC5" s="214"/>
      <c r="AD5" s="214"/>
      <c r="AE5" s="214"/>
      <c r="AF5" s="214"/>
      <c r="AG5" s="214"/>
      <c r="AH5" s="214"/>
      <c r="AI5" s="214"/>
      <c r="AJ5" s="214"/>
      <c r="AK5" s="214"/>
      <c r="AL5" s="214"/>
      <c r="AM5" s="214"/>
      <c r="AN5" s="214"/>
      <c r="AO5" s="214"/>
      <c r="AP5" s="214"/>
      <c r="AQ5" s="214"/>
      <c r="AR5" s="214"/>
      <c r="AS5" s="214"/>
      <c r="AT5" s="214"/>
      <c r="AU5" s="214"/>
      <c r="AV5" s="214"/>
      <c r="AW5" s="214"/>
      <c r="AX5" s="214"/>
      <c r="AY5" s="214"/>
      <c r="AZ5" s="214"/>
      <c r="BA5" s="214"/>
      <c r="BB5" s="214"/>
      <c r="BC5" s="214"/>
      <c r="BD5" s="214"/>
      <c r="BE5" s="214"/>
      <c r="BF5" s="214"/>
      <c r="BG5" s="214"/>
      <c r="BH5" s="214"/>
      <c r="BI5" s="214"/>
      <c r="BJ5" s="214"/>
      <c r="BK5" s="214"/>
      <c r="BL5" s="214"/>
      <c r="BM5" s="214"/>
      <c r="BN5" s="214"/>
      <c r="BO5" s="214"/>
      <c r="BP5" s="214"/>
      <c r="BQ5" s="214"/>
      <c r="BR5" s="214"/>
      <c r="BS5" s="214"/>
      <c r="BT5" s="214"/>
      <c r="BU5" s="214"/>
      <c r="BV5" s="214"/>
      <c r="BW5" s="214"/>
      <c r="BX5" s="214"/>
      <c r="BY5" s="214"/>
      <c r="BZ5" s="214"/>
      <c r="CA5" s="214"/>
      <c r="CB5" s="214"/>
    </row>
    <row r="6" spans="1:16335" ht="7.8" customHeight="1">
      <c r="A6" s="214"/>
      <c r="B6" s="214"/>
      <c r="C6" s="214"/>
      <c r="D6" s="214"/>
      <c r="E6" s="214"/>
      <c r="F6" s="214"/>
      <c r="G6" s="214"/>
      <c r="H6" s="214"/>
      <c r="I6" s="214"/>
      <c r="J6" s="214"/>
      <c r="K6" s="214"/>
      <c r="L6" s="214"/>
      <c r="M6" s="214"/>
      <c r="N6" s="214"/>
      <c r="O6" s="214"/>
      <c r="P6" s="214"/>
      <c r="Q6" s="214"/>
      <c r="R6" s="214"/>
      <c r="S6" s="214"/>
      <c r="T6" s="214"/>
      <c r="U6" s="214"/>
      <c r="V6" s="214"/>
      <c r="W6" s="214"/>
      <c r="X6" s="214"/>
      <c r="Y6" s="214"/>
      <c r="Z6" s="214"/>
      <c r="AA6" s="214"/>
      <c r="AB6" s="214"/>
      <c r="AC6" s="214"/>
      <c r="AD6" s="214"/>
      <c r="AE6" s="214"/>
      <c r="AF6" s="214"/>
      <c r="AG6" s="214"/>
      <c r="AH6" s="214"/>
      <c r="AI6" s="214"/>
      <c r="AJ6" s="214"/>
      <c r="AK6" s="214"/>
      <c r="AL6" s="214"/>
      <c r="AM6" s="214"/>
      <c r="AN6" s="214"/>
      <c r="AO6" s="214"/>
      <c r="AP6" s="214"/>
      <c r="AQ6" s="214"/>
      <c r="AR6" s="214"/>
      <c r="AS6" s="214"/>
      <c r="AT6" s="214"/>
      <c r="AU6" s="214"/>
      <c r="AV6" s="214"/>
      <c r="AW6" s="214"/>
      <c r="AX6" s="214"/>
      <c r="AY6" s="214"/>
      <c r="AZ6" s="214"/>
      <c r="BA6" s="214"/>
      <c r="BB6" s="214"/>
      <c r="BC6" s="214"/>
      <c r="BD6" s="214"/>
      <c r="BE6" s="214"/>
      <c r="BF6" s="214"/>
      <c r="BG6" s="214"/>
      <c r="BH6" s="214"/>
      <c r="BI6" s="214"/>
      <c r="BJ6" s="214"/>
      <c r="BK6" s="214"/>
      <c r="BL6" s="214"/>
      <c r="BM6" s="214"/>
      <c r="BN6" s="214"/>
      <c r="BO6" s="214"/>
      <c r="BP6" s="214"/>
      <c r="BQ6" s="214"/>
      <c r="BR6" s="214"/>
      <c r="BS6" s="214"/>
      <c r="BT6" s="214"/>
      <c r="BU6" s="214"/>
      <c r="BV6" s="214"/>
      <c r="BW6" s="214"/>
      <c r="BX6" s="214"/>
      <c r="BY6" s="214"/>
      <c r="BZ6" s="214"/>
      <c r="CA6" s="214"/>
      <c r="CB6" s="214"/>
    </row>
    <row r="7" spans="1:16335" ht="12.6" customHeight="1">
      <c r="A7" s="214"/>
      <c r="B7" s="836" t="s">
        <v>658</v>
      </c>
      <c r="C7" s="837"/>
      <c r="D7" s="837"/>
      <c r="E7" s="837"/>
      <c r="F7" s="837"/>
      <c r="G7" s="837"/>
      <c r="H7" s="837"/>
      <c r="I7" s="837"/>
      <c r="J7" s="837"/>
      <c r="K7" s="837"/>
      <c r="L7" s="881"/>
      <c r="M7" s="882"/>
      <c r="N7" s="882"/>
      <c r="O7" s="882"/>
      <c r="P7" s="882"/>
      <c r="Q7" s="882"/>
      <c r="R7" s="882"/>
      <c r="S7" s="882"/>
      <c r="T7" s="882"/>
      <c r="U7" s="882"/>
      <c r="V7" s="882"/>
      <c r="W7" s="882"/>
      <c r="X7" s="767"/>
      <c r="Y7" s="214"/>
      <c r="Z7" s="214"/>
      <c r="AA7" s="836" t="s">
        <v>657</v>
      </c>
      <c r="AB7" s="878"/>
      <c r="AC7" s="878"/>
      <c r="AD7" s="879"/>
      <c r="AE7" s="880"/>
      <c r="AF7" s="880"/>
      <c r="AG7" s="880"/>
      <c r="AH7" s="880"/>
      <c r="AI7" s="880"/>
      <c r="AJ7" s="880"/>
      <c r="AK7" s="880"/>
      <c r="AL7" s="880"/>
      <c r="AM7" s="880"/>
      <c r="AN7" s="880"/>
      <c r="AO7" s="214"/>
      <c r="AP7" s="214"/>
      <c r="AQ7" s="214"/>
      <c r="AR7" s="214"/>
      <c r="AS7" s="214"/>
      <c r="AT7" s="214"/>
      <c r="AU7" s="214"/>
      <c r="AV7" s="214"/>
      <c r="AW7" s="214"/>
      <c r="AX7" s="214"/>
      <c r="AY7" s="214"/>
      <c r="AZ7" s="214"/>
      <c r="BA7" s="214"/>
      <c r="BB7" s="214"/>
      <c r="BC7" s="214"/>
      <c r="BD7" s="214"/>
      <c r="BE7" s="214"/>
      <c r="BF7" s="214"/>
      <c r="BG7" s="214"/>
      <c r="BH7" s="214"/>
      <c r="BI7" s="214"/>
      <c r="BJ7" s="214"/>
      <c r="BK7" s="214"/>
      <c r="BL7" s="214"/>
      <c r="BM7" s="214"/>
      <c r="BN7" s="214"/>
      <c r="BO7" s="214"/>
      <c r="BP7" s="214"/>
      <c r="BQ7" s="214"/>
      <c r="BR7" s="214"/>
      <c r="BS7" s="214"/>
      <c r="BT7" s="214"/>
      <c r="BU7" s="214"/>
      <c r="BV7" s="214"/>
      <c r="BW7" s="214"/>
      <c r="BX7" s="214"/>
      <c r="BY7" s="214"/>
      <c r="BZ7" s="214"/>
      <c r="CA7" s="214"/>
      <c r="CB7" s="214"/>
    </row>
    <row r="8" spans="1:16335" ht="7.2" customHeight="1">
      <c r="A8" s="214"/>
      <c r="B8" s="214"/>
      <c r="C8" s="214"/>
      <c r="D8" s="214"/>
      <c r="E8" s="214"/>
      <c r="F8" s="214"/>
      <c r="G8" s="214"/>
      <c r="H8" s="214"/>
      <c r="I8" s="214"/>
      <c r="J8" s="214"/>
      <c r="K8" s="214"/>
      <c r="L8" s="214"/>
      <c r="M8" s="214"/>
      <c r="N8" s="214"/>
      <c r="O8" s="214"/>
      <c r="P8" s="214"/>
      <c r="Q8" s="214"/>
      <c r="R8" s="214"/>
      <c r="S8" s="214"/>
      <c r="T8" s="214"/>
      <c r="U8" s="214"/>
      <c r="V8" s="214"/>
      <c r="W8" s="214"/>
      <c r="X8" s="214"/>
      <c r="Y8" s="214"/>
      <c r="Z8" s="214"/>
      <c r="AA8" s="214"/>
      <c r="AB8" s="214"/>
      <c r="AC8" s="214"/>
      <c r="AD8" s="214"/>
      <c r="AE8" s="214"/>
      <c r="AF8" s="214"/>
      <c r="AG8" s="214"/>
      <c r="AH8" s="214"/>
      <c r="AI8" s="214"/>
      <c r="AJ8" s="214"/>
      <c r="AK8" s="214"/>
      <c r="AL8" s="214"/>
      <c r="AM8" s="214"/>
      <c r="AN8" s="214"/>
      <c r="AO8" s="214"/>
      <c r="AP8" s="214"/>
      <c r="AQ8" s="214"/>
      <c r="AR8" s="214"/>
      <c r="AS8" s="214"/>
      <c r="AT8" s="214"/>
      <c r="AU8" s="214"/>
      <c r="AV8" s="214"/>
      <c r="AW8" s="214"/>
      <c r="AX8" s="214"/>
      <c r="AY8" s="214"/>
      <c r="AZ8" s="214"/>
      <c r="BA8" s="214"/>
      <c r="BB8" s="214"/>
      <c r="BC8" s="214"/>
      <c r="BD8" s="214"/>
      <c r="BE8" s="214"/>
      <c r="BF8" s="214"/>
      <c r="BG8" s="214"/>
      <c r="BH8" s="214"/>
      <c r="BI8" s="214"/>
      <c r="BJ8" s="214"/>
      <c r="BK8" s="214"/>
      <c r="BL8" s="214"/>
      <c r="BM8" s="214"/>
      <c r="BN8" s="214"/>
      <c r="BO8" s="214"/>
      <c r="BP8" s="214"/>
      <c r="BQ8" s="214"/>
      <c r="BR8" s="214"/>
      <c r="BS8" s="214"/>
      <c r="BT8" s="214"/>
      <c r="BU8" s="214"/>
      <c r="BV8" s="214"/>
      <c r="BW8" s="214"/>
      <c r="BX8" s="214"/>
      <c r="BY8" s="214"/>
      <c r="BZ8" s="214"/>
      <c r="CA8" s="214"/>
    </row>
    <row r="9" spans="1:16335" ht="10.8" customHeight="1">
      <c r="A9" s="222"/>
      <c r="B9" s="221"/>
      <c r="C9" s="221"/>
      <c r="D9" s="221"/>
      <c r="E9" s="221"/>
      <c r="F9" s="221"/>
      <c r="G9" s="221"/>
      <c r="H9" s="221"/>
      <c r="I9" s="838" t="s">
        <v>175</v>
      </c>
      <c r="J9" s="838"/>
      <c r="K9" s="838"/>
      <c r="L9" s="838"/>
      <c r="M9" s="838"/>
      <c r="N9" s="839"/>
      <c r="O9" s="805" t="s">
        <v>174</v>
      </c>
      <c r="P9" s="806"/>
      <c r="Q9" s="806"/>
      <c r="R9" s="806"/>
      <c r="S9" s="806"/>
      <c r="T9" s="806"/>
      <c r="U9" s="806"/>
      <c r="V9" s="806"/>
      <c r="W9" s="806"/>
      <c r="X9" s="806"/>
      <c r="Y9" s="806"/>
      <c r="Z9" s="806"/>
      <c r="AA9" s="806"/>
      <c r="AB9" s="806"/>
      <c r="AC9" s="806"/>
      <c r="AD9" s="806"/>
      <c r="AE9" s="806"/>
      <c r="AF9" s="806"/>
      <c r="AG9" s="806"/>
      <c r="AH9" s="806"/>
      <c r="AI9" s="806"/>
      <c r="AJ9" s="806"/>
      <c r="AK9" s="806"/>
      <c r="AL9" s="806"/>
      <c r="AM9" s="806"/>
      <c r="AN9" s="807"/>
      <c r="AO9" s="214"/>
      <c r="AP9" s="214"/>
      <c r="AQ9" s="214"/>
      <c r="AR9" s="214"/>
      <c r="AS9" s="214"/>
      <c r="AT9" s="214"/>
      <c r="AU9" s="214"/>
      <c r="AV9" s="214"/>
      <c r="AW9" s="214"/>
      <c r="AX9" s="214"/>
      <c r="AY9" s="214"/>
      <c r="AZ9" s="214"/>
      <c r="BA9" s="214"/>
      <c r="BB9" s="214"/>
      <c r="BC9" s="214"/>
      <c r="BD9" s="214"/>
      <c r="BE9" s="214"/>
      <c r="BF9" s="214"/>
      <c r="BG9" s="214"/>
      <c r="BH9" s="214"/>
      <c r="BI9" s="214"/>
      <c r="BJ9" s="214"/>
      <c r="BK9" s="214"/>
      <c r="BL9" s="214"/>
      <c r="BM9" s="214"/>
      <c r="BN9" s="214"/>
      <c r="BO9" s="214"/>
      <c r="BP9" s="214"/>
      <c r="BQ9" s="214"/>
      <c r="BR9" s="214"/>
      <c r="BS9" s="214"/>
      <c r="BT9" s="214"/>
      <c r="BU9" s="214"/>
      <c r="BV9" s="214"/>
      <c r="BW9" s="214"/>
      <c r="BX9" s="214"/>
      <c r="BY9" s="214"/>
      <c r="BZ9" s="214"/>
      <c r="CA9" s="214"/>
    </row>
    <row r="10" spans="1:16335" ht="10.8" customHeight="1">
      <c r="A10" s="220"/>
      <c r="B10" s="219"/>
      <c r="C10" s="219"/>
      <c r="D10" s="219"/>
      <c r="E10" s="219"/>
      <c r="F10" s="219"/>
      <c r="G10" s="219"/>
      <c r="H10" s="219"/>
      <c r="I10" s="797"/>
      <c r="J10" s="797"/>
      <c r="K10" s="797"/>
      <c r="L10" s="797"/>
      <c r="M10" s="797"/>
      <c r="N10" s="840"/>
      <c r="O10" s="808"/>
      <c r="P10" s="809"/>
      <c r="Q10" s="809"/>
      <c r="R10" s="809"/>
      <c r="S10" s="809"/>
      <c r="T10" s="809"/>
      <c r="U10" s="809"/>
      <c r="V10" s="809"/>
      <c r="W10" s="809"/>
      <c r="X10" s="809"/>
      <c r="Y10" s="809"/>
      <c r="Z10" s="809"/>
      <c r="AA10" s="809"/>
      <c r="AB10" s="809"/>
      <c r="AC10" s="809"/>
      <c r="AD10" s="809"/>
      <c r="AE10" s="809"/>
      <c r="AF10" s="809"/>
      <c r="AG10" s="809"/>
      <c r="AH10" s="809"/>
      <c r="AI10" s="809"/>
      <c r="AJ10" s="809"/>
      <c r="AK10" s="809"/>
      <c r="AL10" s="809"/>
      <c r="AM10" s="809"/>
      <c r="AN10" s="810"/>
      <c r="AO10" s="214"/>
      <c r="AP10" s="214"/>
      <c r="AQ10" s="214"/>
      <c r="AR10" s="214"/>
      <c r="AS10" s="214"/>
      <c r="AT10" s="214"/>
      <c r="AU10" s="214"/>
      <c r="AV10" s="214"/>
      <c r="AW10" s="214"/>
      <c r="AX10" s="214"/>
      <c r="AY10" s="214"/>
      <c r="AZ10" s="214"/>
      <c r="BA10" s="214"/>
      <c r="BB10" s="214"/>
      <c r="BC10" s="214"/>
      <c r="BD10" s="214"/>
      <c r="BE10" s="214"/>
      <c r="BF10" s="214"/>
      <c r="BG10" s="214"/>
      <c r="BH10" s="214"/>
      <c r="BI10" s="214"/>
      <c r="BJ10" s="214"/>
      <c r="BK10" s="214"/>
      <c r="BL10" s="214"/>
      <c r="BM10" s="214"/>
      <c r="BN10" s="214"/>
      <c r="BO10" s="214"/>
      <c r="BP10" s="214"/>
      <c r="BQ10" s="214"/>
      <c r="BR10" s="214"/>
      <c r="BS10" s="214"/>
      <c r="BT10" s="214"/>
      <c r="BU10" s="214"/>
      <c r="BV10" s="214"/>
      <c r="BW10" s="214"/>
      <c r="BX10" s="214"/>
      <c r="BY10" s="214"/>
      <c r="BZ10" s="214"/>
      <c r="CA10" s="214"/>
    </row>
    <row r="11" spans="1:16335" ht="10.199999999999999" customHeight="1">
      <c r="A11" s="220"/>
      <c r="B11" s="219"/>
      <c r="C11" s="219"/>
      <c r="D11" s="219"/>
      <c r="E11" s="219"/>
      <c r="F11" s="219"/>
      <c r="G11" s="219"/>
      <c r="H11" s="219"/>
      <c r="I11" s="219"/>
      <c r="J11" s="219"/>
      <c r="K11" s="219"/>
      <c r="L11" s="219"/>
      <c r="M11" s="219"/>
      <c r="N11" s="218"/>
      <c r="O11" s="848" t="s">
        <v>649</v>
      </c>
      <c r="P11" s="849"/>
      <c r="Q11" s="849"/>
      <c r="R11" s="849"/>
      <c r="S11" s="849"/>
      <c r="T11" s="849"/>
      <c r="U11" s="849"/>
      <c r="V11" s="849"/>
      <c r="W11" s="849"/>
      <c r="X11" s="849"/>
      <c r="Y11" s="849"/>
      <c r="Z11" s="849"/>
      <c r="AA11" s="850"/>
      <c r="AB11" s="861" t="s">
        <v>172</v>
      </c>
      <c r="AC11" s="849"/>
      <c r="AD11" s="849"/>
      <c r="AE11" s="849"/>
      <c r="AF11" s="849"/>
      <c r="AG11" s="849"/>
      <c r="AH11" s="849"/>
      <c r="AI11" s="849"/>
      <c r="AJ11" s="849"/>
      <c r="AK11" s="849"/>
      <c r="AL11" s="849"/>
      <c r="AM11" s="849"/>
      <c r="AN11" s="862"/>
      <c r="AO11" s="214"/>
      <c r="AP11" s="214"/>
      <c r="AQ11" s="214"/>
      <c r="AR11" s="214"/>
      <c r="AS11" s="214"/>
      <c r="AT11" s="214"/>
      <c r="AU11" s="214"/>
      <c r="AV11" s="214"/>
      <c r="AW11" s="214"/>
      <c r="AX11" s="214"/>
      <c r="AY11" s="214"/>
      <c r="AZ11" s="214"/>
      <c r="BA11" s="214"/>
      <c r="BB11" s="214"/>
      <c r="BC11" s="214"/>
      <c r="BD11" s="214"/>
      <c r="BE11" s="214"/>
      <c r="BF11" s="214"/>
      <c r="BG11" s="214"/>
      <c r="BH11" s="214"/>
      <c r="BI11" s="214"/>
      <c r="BJ11" s="214"/>
      <c r="BK11" s="214"/>
      <c r="BL11" s="214"/>
      <c r="BM11" s="214"/>
      <c r="BN11" s="214"/>
      <c r="BO11" s="214"/>
      <c r="BP11" s="214"/>
      <c r="BQ11" s="214"/>
      <c r="BR11" s="214"/>
      <c r="BS11" s="214"/>
      <c r="BT11" s="214"/>
      <c r="BU11" s="214"/>
      <c r="BV11" s="214"/>
      <c r="BW11" s="214"/>
      <c r="BX11" s="214"/>
      <c r="BY11" s="214"/>
      <c r="BZ11" s="214"/>
      <c r="CA11" s="214"/>
    </row>
    <row r="12" spans="1:16335" ht="10.199999999999999" customHeight="1">
      <c r="A12" s="220"/>
      <c r="B12" s="219"/>
      <c r="C12" s="219"/>
      <c r="D12" s="219"/>
      <c r="E12" s="219"/>
      <c r="F12" s="219"/>
      <c r="G12" s="219"/>
      <c r="H12" s="219"/>
      <c r="I12" s="219"/>
      <c r="J12" s="219"/>
      <c r="K12" s="219"/>
      <c r="L12" s="219"/>
      <c r="M12" s="219"/>
      <c r="N12" s="218"/>
      <c r="O12" s="851"/>
      <c r="P12" s="852"/>
      <c r="Q12" s="852"/>
      <c r="R12" s="852"/>
      <c r="S12" s="852"/>
      <c r="T12" s="852"/>
      <c r="U12" s="852"/>
      <c r="V12" s="852"/>
      <c r="W12" s="852"/>
      <c r="X12" s="852"/>
      <c r="Y12" s="852"/>
      <c r="Z12" s="852"/>
      <c r="AA12" s="853"/>
      <c r="AB12" s="863"/>
      <c r="AC12" s="852"/>
      <c r="AD12" s="852"/>
      <c r="AE12" s="852"/>
      <c r="AF12" s="852"/>
      <c r="AG12" s="852"/>
      <c r="AH12" s="852"/>
      <c r="AI12" s="852"/>
      <c r="AJ12" s="852"/>
      <c r="AK12" s="852"/>
      <c r="AL12" s="852"/>
      <c r="AM12" s="852"/>
      <c r="AN12" s="864"/>
      <c r="AO12" s="214"/>
      <c r="AP12" s="214"/>
      <c r="AQ12" s="214"/>
      <c r="AR12" s="214"/>
      <c r="AS12" s="214"/>
      <c r="AT12" s="214"/>
      <c r="AU12" s="214"/>
      <c r="AV12" s="214"/>
      <c r="AW12" s="214"/>
      <c r="AX12" s="214"/>
      <c r="AY12" s="214"/>
      <c r="AZ12" s="214"/>
      <c r="BA12" s="214"/>
      <c r="BB12" s="214"/>
      <c r="BC12" s="214"/>
      <c r="BD12" s="214"/>
      <c r="BE12" s="214"/>
      <c r="BF12" s="214"/>
      <c r="BG12" s="214"/>
      <c r="BH12" s="214"/>
      <c r="BI12" s="214"/>
      <c r="BJ12" s="214"/>
      <c r="BK12" s="214"/>
      <c r="BL12" s="214"/>
      <c r="BM12" s="214"/>
      <c r="BN12" s="214"/>
      <c r="BO12" s="214"/>
      <c r="BP12" s="214"/>
      <c r="BQ12" s="214"/>
      <c r="BR12" s="214"/>
      <c r="BS12" s="214"/>
      <c r="BT12" s="214"/>
      <c r="BU12" s="214"/>
      <c r="BV12" s="214"/>
      <c r="BW12" s="214"/>
      <c r="BX12" s="214"/>
      <c r="BY12" s="214"/>
      <c r="BZ12" s="214"/>
      <c r="CA12" s="214"/>
    </row>
    <row r="13" spans="1:16335" ht="11.4" customHeight="1">
      <c r="A13" s="220"/>
      <c r="B13" s="219"/>
      <c r="C13" s="219"/>
      <c r="D13" s="219"/>
      <c r="E13" s="219"/>
      <c r="F13" s="219"/>
      <c r="G13" s="219"/>
      <c r="H13" s="219"/>
      <c r="I13" s="219"/>
      <c r="J13" s="219"/>
      <c r="K13" s="219"/>
      <c r="L13" s="219"/>
      <c r="M13" s="219"/>
      <c r="N13" s="218"/>
      <c r="O13" s="854" t="s">
        <v>650</v>
      </c>
      <c r="P13" s="855"/>
      <c r="Q13" s="855"/>
      <c r="R13" s="855"/>
      <c r="S13" s="855"/>
      <c r="T13" s="855"/>
      <c r="U13" s="855"/>
      <c r="V13" s="855"/>
      <c r="W13" s="855"/>
      <c r="X13" s="855"/>
      <c r="Y13" s="855"/>
      <c r="Z13" s="855"/>
      <c r="AA13" s="856"/>
      <c r="AB13" s="865" t="s">
        <v>651</v>
      </c>
      <c r="AC13" s="855"/>
      <c r="AD13" s="855"/>
      <c r="AE13" s="855"/>
      <c r="AF13" s="855"/>
      <c r="AG13" s="855"/>
      <c r="AH13" s="855"/>
      <c r="AI13" s="855"/>
      <c r="AJ13" s="855"/>
      <c r="AK13" s="855"/>
      <c r="AL13" s="855"/>
      <c r="AM13" s="855"/>
      <c r="AN13" s="866"/>
      <c r="AO13" s="214"/>
      <c r="AP13" s="214"/>
      <c r="AQ13" s="214"/>
      <c r="AR13" s="214"/>
      <c r="AS13" s="214"/>
      <c r="AT13" s="214"/>
      <c r="AU13" s="214"/>
      <c r="AV13" s="214"/>
      <c r="AW13" s="214"/>
      <c r="AX13" s="214"/>
      <c r="AY13" s="214"/>
      <c r="AZ13" s="214"/>
      <c r="BA13" s="214"/>
      <c r="BB13" s="214"/>
      <c r="BC13" s="214"/>
      <c r="BD13" s="214"/>
      <c r="BE13" s="214"/>
      <c r="BF13" s="214"/>
      <c r="BG13" s="214"/>
      <c r="BH13" s="214"/>
      <c r="BI13" s="214"/>
      <c r="BJ13" s="214"/>
      <c r="BK13" s="214"/>
      <c r="BL13" s="214"/>
      <c r="BM13" s="214"/>
      <c r="BN13" s="214"/>
      <c r="BO13" s="214"/>
      <c r="BP13" s="214"/>
      <c r="BQ13" s="214"/>
      <c r="BR13" s="214"/>
      <c r="BS13" s="214"/>
      <c r="BT13" s="214"/>
      <c r="BU13" s="214"/>
      <c r="BV13" s="214"/>
      <c r="BW13" s="214"/>
      <c r="BX13" s="214"/>
      <c r="BY13" s="214"/>
      <c r="BZ13" s="214"/>
      <c r="CA13" s="214"/>
    </row>
    <row r="14" spans="1:16335" ht="11.4" customHeight="1">
      <c r="A14" s="220"/>
      <c r="B14" s="219"/>
      <c r="C14" s="219"/>
      <c r="D14" s="219"/>
      <c r="E14" s="219"/>
      <c r="F14" s="219"/>
      <c r="G14" s="219"/>
      <c r="H14" s="219"/>
      <c r="I14" s="219"/>
      <c r="J14" s="219"/>
      <c r="K14" s="219"/>
      <c r="L14" s="219"/>
      <c r="M14" s="219"/>
      <c r="N14" s="218"/>
      <c r="O14" s="854"/>
      <c r="P14" s="855"/>
      <c r="Q14" s="855"/>
      <c r="R14" s="855"/>
      <c r="S14" s="855"/>
      <c r="T14" s="855"/>
      <c r="U14" s="855"/>
      <c r="V14" s="855"/>
      <c r="W14" s="855"/>
      <c r="X14" s="855"/>
      <c r="Y14" s="855"/>
      <c r="Z14" s="855"/>
      <c r="AA14" s="856"/>
      <c r="AB14" s="865"/>
      <c r="AC14" s="855"/>
      <c r="AD14" s="855"/>
      <c r="AE14" s="855"/>
      <c r="AF14" s="855"/>
      <c r="AG14" s="855"/>
      <c r="AH14" s="855"/>
      <c r="AI14" s="855"/>
      <c r="AJ14" s="855"/>
      <c r="AK14" s="855"/>
      <c r="AL14" s="855"/>
      <c r="AM14" s="855"/>
      <c r="AN14" s="866"/>
      <c r="AO14" s="214"/>
      <c r="AP14" s="214"/>
      <c r="AQ14" s="214"/>
      <c r="AR14" s="214"/>
      <c r="AS14" s="214"/>
      <c r="AT14" s="214"/>
      <c r="AU14" s="214"/>
      <c r="AV14" s="214"/>
      <c r="AW14" s="214"/>
      <c r="AX14" s="214"/>
      <c r="AY14" s="214"/>
      <c r="AZ14" s="214"/>
      <c r="BA14" s="214"/>
      <c r="BB14" s="214"/>
      <c r="BC14" s="214"/>
      <c r="BD14" s="214"/>
      <c r="BE14" s="214"/>
      <c r="BF14" s="214"/>
      <c r="BG14" s="214"/>
      <c r="BH14" s="214"/>
      <c r="BI14" s="214"/>
      <c r="BJ14" s="214"/>
      <c r="BK14" s="214"/>
      <c r="BL14" s="214"/>
      <c r="BM14" s="214"/>
      <c r="BN14" s="214"/>
      <c r="BO14" s="214"/>
      <c r="BP14" s="214"/>
      <c r="BQ14" s="214"/>
      <c r="BR14" s="214"/>
      <c r="BS14" s="214"/>
      <c r="BT14" s="214"/>
      <c r="BU14" s="214"/>
      <c r="BV14" s="214"/>
      <c r="BW14" s="214"/>
      <c r="BX14" s="214"/>
      <c r="BY14" s="214"/>
      <c r="BZ14" s="214"/>
      <c r="CA14" s="214"/>
    </row>
    <row r="15" spans="1:16335" ht="11.4" customHeight="1">
      <c r="A15" s="220"/>
      <c r="B15" s="219"/>
      <c r="C15" s="219"/>
      <c r="D15" s="219"/>
      <c r="E15" s="219"/>
      <c r="F15" s="219"/>
      <c r="G15" s="219"/>
      <c r="H15" s="219"/>
      <c r="I15" s="219"/>
      <c r="J15" s="219"/>
      <c r="K15" s="219"/>
      <c r="L15" s="219"/>
      <c r="M15" s="219"/>
      <c r="N15" s="218"/>
      <c r="O15" s="854"/>
      <c r="P15" s="855"/>
      <c r="Q15" s="855"/>
      <c r="R15" s="855"/>
      <c r="S15" s="855"/>
      <c r="T15" s="855"/>
      <c r="U15" s="855"/>
      <c r="V15" s="855"/>
      <c r="W15" s="855"/>
      <c r="X15" s="855"/>
      <c r="Y15" s="855"/>
      <c r="Z15" s="855"/>
      <c r="AA15" s="856"/>
      <c r="AB15" s="865"/>
      <c r="AC15" s="855"/>
      <c r="AD15" s="855"/>
      <c r="AE15" s="855"/>
      <c r="AF15" s="855"/>
      <c r="AG15" s="855"/>
      <c r="AH15" s="855"/>
      <c r="AI15" s="855"/>
      <c r="AJ15" s="855"/>
      <c r="AK15" s="855"/>
      <c r="AL15" s="855"/>
      <c r="AM15" s="855"/>
      <c r="AN15" s="866"/>
      <c r="AO15" s="214"/>
      <c r="AP15" s="214"/>
      <c r="AQ15" s="214"/>
      <c r="AR15" s="214"/>
      <c r="AS15" s="214"/>
      <c r="AT15" s="214"/>
      <c r="AU15" s="214"/>
      <c r="AV15" s="214"/>
      <c r="AW15" s="214"/>
      <c r="AX15" s="214"/>
      <c r="AY15" s="214"/>
      <c r="AZ15" s="214"/>
      <c r="BA15" s="214"/>
      <c r="BB15" s="214"/>
      <c r="BC15" s="214"/>
      <c r="BD15" s="214"/>
      <c r="BE15" s="214"/>
      <c r="BF15" s="214"/>
      <c r="BG15" s="214"/>
      <c r="BH15" s="214"/>
      <c r="BI15" s="214"/>
      <c r="BJ15" s="214"/>
      <c r="BK15" s="214"/>
      <c r="BL15" s="214"/>
      <c r="BM15" s="214"/>
      <c r="BN15" s="214"/>
      <c r="BO15" s="214"/>
      <c r="BP15" s="214"/>
      <c r="BQ15" s="214"/>
      <c r="BR15" s="214"/>
      <c r="BS15" s="214"/>
      <c r="BT15" s="214"/>
      <c r="BU15" s="214"/>
      <c r="BV15" s="214"/>
      <c r="BW15" s="214"/>
      <c r="BX15" s="214"/>
      <c r="BY15" s="214"/>
      <c r="BZ15" s="214"/>
      <c r="CA15" s="214"/>
    </row>
    <row r="16" spans="1:16335" ht="11.4" customHeight="1">
      <c r="A16" s="220"/>
      <c r="B16" s="219"/>
      <c r="C16" s="219"/>
      <c r="D16" s="219"/>
      <c r="E16" s="219"/>
      <c r="F16" s="219"/>
      <c r="G16" s="219"/>
      <c r="H16" s="219"/>
      <c r="I16" s="219"/>
      <c r="J16" s="219"/>
      <c r="K16" s="219"/>
      <c r="L16" s="219"/>
      <c r="M16" s="219"/>
      <c r="N16" s="218"/>
      <c r="O16" s="857"/>
      <c r="P16" s="855"/>
      <c r="Q16" s="855"/>
      <c r="R16" s="855"/>
      <c r="S16" s="855"/>
      <c r="T16" s="855"/>
      <c r="U16" s="855"/>
      <c r="V16" s="855"/>
      <c r="W16" s="855"/>
      <c r="X16" s="855"/>
      <c r="Y16" s="855"/>
      <c r="Z16" s="855"/>
      <c r="AA16" s="856"/>
      <c r="AB16" s="867"/>
      <c r="AC16" s="855"/>
      <c r="AD16" s="855"/>
      <c r="AE16" s="855"/>
      <c r="AF16" s="855"/>
      <c r="AG16" s="855"/>
      <c r="AH16" s="855"/>
      <c r="AI16" s="855"/>
      <c r="AJ16" s="855"/>
      <c r="AK16" s="855"/>
      <c r="AL16" s="855"/>
      <c r="AM16" s="855"/>
      <c r="AN16" s="866"/>
      <c r="AO16" s="214"/>
      <c r="AP16" s="214"/>
      <c r="AQ16" s="214"/>
      <c r="AR16" s="214"/>
      <c r="AS16" s="214"/>
      <c r="AT16" s="214"/>
      <c r="AU16" s="214"/>
      <c r="AV16" s="214"/>
      <c r="AW16" s="214"/>
      <c r="AX16" s="214"/>
      <c r="AY16" s="214"/>
      <c r="AZ16" s="214"/>
      <c r="BA16" s="214"/>
      <c r="BB16" s="214"/>
      <c r="BC16" s="214"/>
      <c r="BD16" s="214"/>
      <c r="BE16" s="214"/>
      <c r="BF16" s="214"/>
      <c r="BG16" s="214"/>
      <c r="BH16" s="214"/>
      <c r="BI16" s="214"/>
      <c r="BJ16" s="214"/>
      <c r="BK16" s="214"/>
      <c r="BL16" s="214"/>
      <c r="BM16" s="214"/>
      <c r="BN16" s="214"/>
      <c r="BO16" s="214"/>
      <c r="BP16" s="214"/>
      <c r="BQ16" s="214"/>
      <c r="BR16" s="214"/>
      <c r="BS16" s="214"/>
      <c r="BT16" s="214"/>
      <c r="BU16" s="214"/>
      <c r="BV16" s="214"/>
      <c r="BW16" s="214"/>
      <c r="BX16" s="214"/>
      <c r="BY16" s="214"/>
      <c r="BZ16" s="214"/>
      <c r="CA16" s="214"/>
    </row>
    <row r="17" spans="1:79" ht="11.4" customHeight="1">
      <c r="A17" s="796" t="s">
        <v>170</v>
      </c>
      <c r="B17" s="797"/>
      <c r="C17" s="797"/>
      <c r="D17" s="797"/>
      <c r="E17" s="797"/>
      <c r="F17" s="797"/>
      <c r="G17" s="797"/>
      <c r="H17" s="797"/>
      <c r="I17" s="219"/>
      <c r="J17" s="219"/>
      <c r="K17" s="219"/>
      <c r="L17" s="219"/>
      <c r="M17" s="219"/>
      <c r="N17" s="218"/>
      <c r="O17" s="858"/>
      <c r="P17" s="859"/>
      <c r="Q17" s="859"/>
      <c r="R17" s="859"/>
      <c r="S17" s="859"/>
      <c r="T17" s="859"/>
      <c r="U17" s="859"/>
      <c r="V17" s="859"/>
      <c r="W17" s="859"/>
      <c r="X17" s="859"/>
      <c r="Y17" s="859"/>
      <c r="Z17" s="859"/>
      <c r="AA17" s="860"/>
      <c r="AB17" s="868"/>
      <c r="AC17" s="859"/>
      <c r="AD17" s="859"/>
      <c r="AE17" s="859"/>
      <c r="AF17" s="859"/>
      <c r="AG17" s="859"/>
      <c r="AH17" s="859"/>
      <c r="AI17" s="859"/>
      <c r="AJ17" s="859"/>
      <c r="AK17" s="859"/>
      <c r="AL17" s="859"/>
      <c r="AM17" s="859"/>
      <c r="AN17" s="869"/>
      <c r="AO17" s="214"/>
      <c r="AP17" s="214"/>
      <c r="AQ17" s="214"/>
      <c r="AR17" s="214"/>
      <c r="AS17" s="214"/>
      <c r="AT17" s="214"/>
      <c r="AU17" s="214"/>
      <c r="AV17" s="214"/>
      <c r="AW17" s="214"/>
      <c r="AX17" s="214"/>
      <c r="AY17" s="214"/>
      <c r="AZ17" s="214"/>
      <c r="BA17" s="214"/>
      <c r="BB17" s="214"/>
      <c r="BC17" s="214"/>
      <c r="BD17" s="214"/>
      <c r="BE17" s="214"/>
      <c r="BF17" s="214"/>
      <c r="BG17" s="214"/>
      <c r="BH17" s="214"/>
      <c r="BI17" s="214"/>
      <c r="BJ17" s="214"/>
      <c r="BK17" s="214"/>
      <c r="BL17" s="214"/>
      <c r="BM17" s="214"/>
      <c r="BN17" s="214"/>
      <c r="BO17" s="214"/>
      <c r="BP17" s="214"/>
      <c r="BQ17" s="214"/>
      <c r="BR17" s="214"/>
      <c r="BS17" s="214"/>
      <c r="BT17" s="214"/>
      <c r="BU17" s="214"/>
      <c r="BV17" s="214"/>
      <c r="BW17" s="214"/>
      <c r="BX17" s="214"/>
      <c r="BY17" s="214"/>
      <c r="BZ17" s="214"/>
      <c r="CA17" s="214"/>
    </row>
    <row r="18" spans="1:79" ht="24" customHeight="1">
      <c r="A18" s="798"/>
      <c r="B18" s="799"/>
      <c r="C18" s="799"/>
      <c r="D18" s="799"/>
      <c r="E18" s="799"/>
      <c r="F18" s="799"/>
      <c r="G18" s="799"/>
      <c r="H18" s="799"/>
      <c r="I18" s="217"/>
      <c r="J18" s="217"/>
      <c r="K18" s="217"/>
      <c r="L18" s="217"/>
      <c r="M18" s="217"/>
      <c r="N18" s="216"/>
      <c r="O18" s="803" t="s">
        <v>656</v>
      </c>
      <c r="P18" s="787"/>
      <c r="Q18" s="787"/>
      <c r="R18" s="788"/>
      <c r="S18" s="786" t="s">
        <v>654</v>
      </c>
      <c r="T18" s="787"/>
      <c r="U18" s="787"/>
      <c r="V18" s="787"/>
      <c r="W18" s="787"/>
      <c r="X18" s="787"/>
      <c r="Y18" s="787"/>
      <c r="Z18" s="787"/>
      <c r="AA18" s="787"/>
      <c r="AB18" s="786" t="s">
        <v>656</v>
      </c>
      <c r="AC18" s="787"/>
      <c r="AD18" s="787"/>
      <c r="AE18" s="788"/>
      <c r="AF18" s="786" t="s">
        <v>654</v>
      </c>
      <c r="AG18" s="787"/>
      <c r="AH18" s="787"/>
      <c r="AI18" s="787"/>
      <c r="AJ18" s="787"/>
      <c r="AK18" s="787"/>
      <c r="AL18" s="787"/>
      <c r="AM18" s="787"/>
      <c r="AN18" s="841"/>
      <c r="AO18" s="214"/>
      <c r="AP18" s="214"/>
      <c r="AQ18" s="214"/>
      <c r="AR18" s="214"/>
      <c r="AS18" s="214"/>
      <c r="AT18" s="214"/>
      <c r="AU18" s="214"/>
      <c r="AV18" s="214"/>
      <c r="AW18" s="214"/>
      <c r="AX18" s="214"/>
      <c r="AY18" s="214"/>
      <c r="AZ18" s="214"/>
      <c r="BA18" s="214"/>
      <c r="BB18" s="214"/>
      <c r="BC18" s="214"/>
      <c r="BD18" s="214"/>
      <c r="BE18" s="214"/>
      <c r="BF18" s="214"/>
      <c r="BG18" s="214"/>
      <c r="BH18" s="214"/>
      <c r="BI18" s="214"/>
      <c r="BJ18" s="214"/>
      <c r="BK18" s="214"/>
      <c r="BL18" s="214"/>
      <c r="BM18" s="214"/>
      <c r="BN18" s="214"/>
      <c r="BO18" s="214"/>
      <c r="BP18" s="214"/>
      <c r="BQ18" s="214"/>
      <c r="BR18" s="214"/>
      <c r="BS18" s="214"/>
      <c r="BT18" s="214"/>
      <c r="BU18" s="214"/>
      <c r="BV18" s="214"/>
      <c r="BW18" s="214"/>
      <c r="BX18" s="214"/>
      <c r="BY18" s="214"/>
      <c r="BZ18" s="214"/>
      <c r="CA18" s="214"/>
    </row>
    <row r="19" spans="1:79" ht="12.6" customHeight="1">
      <c r="A19" s="800" t="str">
        <f>TEXT(DATE(LEFT('設定シート（非表示）'!C6,4)-1,1,1),"ggg")</f>
        <v>令和</v>
      </c>
      <c r="B19" s="801"/>
      <c r="C19" s="801"/>
      <c r="D19" s="801"/>
      <c r="E19" s="779" t="str">
        <f>TEXT(DATE(LEFT('設定シート（非表示）'!C6,4)-1,1,1),"e")</f>
        <v>6</v>
      </c>
      <c r="F19" s="780"/>
      <c r="G19" s="780"/>
      <c r="H19" s="782" t="s">
        <v>25</v>
      </c>
      <c r="I19" s="801"/>
      <c r="J19" s="779">
        <v>4</v>
      </c>
      <c r="K19" s="780"/>
      <c r="L19" s="780"/>
      <c r="M19" s="782" t="s">
        <v>46</v>
      </c>
      <c r="N19" s="783"/>
      <c r="O19" s="832"/>
      <c r="P19" s="833"/>
      <c r="Q19" s="829" t="s">
        <v>655</v>
      </c>
      <c r="R19" s="876"/>
      <c r="S19" s="789"/>
      <c r="T19" s="790"/>
      <c r="U19" s="790"/>
      <c r="V19" s="790"/>
      <c r="W19" s="790"/>
      <c r="X19" s="790"/>
      <c r="Y19" s="790"/>
      <c r="Z19" s="829" t="s">
        <v>653</v>
      </c>
      <c r="AA19" s="830"/>
      <c r="AB19" s="874"/>
      <c r="AC19" s="833"/>
      <c r="AD19" s="829" t="s">
        <v>655</v>
      </c>
      <c r="AE19" s="876"/>
      <c r="AF19" s="789"/>
      <c r="AG19" s="842"/>
      <c r="AH19" s="842"/>
      <c r="AI19" s="842"/>
      <c r="AJ19" s="842"/>
      <c r="AK19" s="842"/>
      <c r="AL19" s="842"/>
      <c r="AM19" s="829" t="s">
        <v>653</v>
      </c>
      <c r="AN19" s="872"/>
      <c r="AO19" s="214"/>
      <c r="AP19" s="214"/>
      <c r="AQ19" s="214"/>
      <c r="AR19" s="214"/>
      <c r="AS19" s="214"/>
      <c r="AT19" s="214"/>
      <c r="AU19" s="214"/>
      <c r="AV19" s="214"/>
      <c r="AW19" s="214"/>
      <c r="AX19" s="214"/>
      <c r="AY19" s="214"/>
      <c r="AZ19" s="214"/>
      <c r="BA19" s="214"/>
      <c r="BB19" s="214"/>
      <c r="BC19" s="214"/>
      <c r="BD19" s="214"/>
      <c r="BE19" s="214"/>
      <c r="BF19" s="214"/>
      <c r="BG19" s="214"/>
      <c r="BH19" s="214"/>
      <c r="BI19" s="214"/>
      <c r="BJ19" s="214"/>
      <c r="BK19" s="214"/>
      <c r="BL19" s="214"/>
      <c r="BM19" s="214"/>
      <c r="BN19" s="214"/>
      <c r="BO19" s="214"/>
      <c r="BP19" s="214"/>
      <c r="BQ19" s="214"/>
      <c r="BR19" s="214"/>
      <c r="BS19" s="214"/>
      <c r="BT19" s="214"/>
      <c r="BU19" s="214"/>
      <c r="BV19" s="214"/>
      <c r="BW19" s="214"/>
      <c r="BX19" s="214"/>
      <c r="BY19" s="214"/>
      <c r="BZ19" s="214"/>
      <c r="CA19" s="214"/>
    </row>
    <row r="20" spans="1:79" ht="12.6" customHeight="1">
      <c r="A20" s="802"/>
      <c r="B20" s="784"/>
      <c r="C20" s="784"/>
      <c r="D20" s="784"/>
      <c r="E20" s="781"/>
      <c r="F20" s="781"/>
      <c r="G20" s="781"/>
      <c r="H20" s="784"/>
      <c r="I20" s="784"/>
      <c r="J20" s="781"/>
      <c r="K20" s="781"/>
      <c r="L20" s="781"/>
      <c r="M20" s="784"/>
      <c r="N20" s="785"/>
      <c r="O20" s="834"/>
      <c r="P20" s="835"/>
      <c r="Q20" s="831"/>
      <c r="R20" s="877"/>
      <c r="S20" s="791"/>
      <c r="T20" s="792"/>
      <c r="U20" s="792"/>
      <c r="V20" s="792"/>
      <c r="W20" s="792"/>
      <c r="X20" s="792"/>
      <c r="Y20" s="792"/>
      <c r="Z20" s="831"/>
      <c r="AA20" s="831"/>
      <c r="AB20" s="875"/>
      <c r="AC20" s="835"/>
      <c r="AD20" s="831"/>
      <c r="AE20" s="877"/>
      <c r="AF20" s="843"/>
      <c r="AG20" s="844"/>
      <c r="AH20" s="844"/>
      <c r="AI20" s="844"/>
      <c r="AJ20" s="844"/>
      <c r="AK20" s="844"/>
      <c r="AL20" s="844"/>
      <c r="AM20" s="831"/>
      <c r="AN20" s="873"/>
      <c r="AO20" s="214"/>
      <c r="AP20" s="214"/>
      <c r="AQ20" s="214"/>
      <c r="AR20" s="214"/>
      <c r="AS20" s="214"/>
      <c r="AT20" s="214"/>
      <c r="AU20" s="214"/>
      <c r="AV20" s="214"/>
      <c r="AW20" s="214"/>
      <c r="AX20" s="214"/>
      <c r="AY20" s="214"/>
      <c r="AZ20" s="214"/>
      <c r="BA20" s="214"/>
      <c r="BB20" s="214"/>
      <c r="BC20" s="214"/>
      <c r="BD20" s="214"/>
      <c r="BE20" s="214"/>
      <c r="BF20" s="214"/>
      <c r="BG20" s="214"/>
      <c r="BH20" s="214"/>
      <c r="BI20" s="214"/>
      <c r="BJ20" s="214"/>
      <c r="BK20" s="214"/>
      <c r="BL20" s="214"/>
      <c r="BM20" s="214"/>
      <c r="BN20" s="214"/>
      <c r="BO20" s="214"/>
      <c r="BP20" s="214"/>
      <c r="BQ20" s="214"/>
      <c r="BR20" s="214"/>
      <c r="BS20" s="214"/>
      <c r="BT20" s="214"/>
      <c r="BU20" s="214"/>
      <c r="BV20" s="214"/>
      <c r="BW20" s="214"/>
      <c r="BX20" s="214"/>
      <c r="BY20" s="214"/>
      <c r="BZ20" s="214"/>
      <c r="CA20" s="214"/>
    </row>
    <row r="21" spans="1:79" ht="12.6" customHeight="1">
      <c r="A21" s="800"/>
      <c r="B21" s="801"/>
      <c r="C21" s="801"/>
      <c r="D21" s="801"/>
      <c r="E21" s="779"/>
      <c r="F21" s="780"/>
      <c r="G21" s="780"/>
      <c r="H21" s="782"/>
      <c r="I21" s="801"/>
      <c r="J21" s="779">
        <v>5</v>
      </c>
      <c r="K21" s="780"/>
      <c r="L21" s="780"/>
      <c r="M21" s="782" t="s">
        <v>46</v>
      </c>
      <c r="N21" s="783"/>
      <c r="O21" s="832"/>
      <c r="P21" s="833"/>
      <c r="Q21" s="793"/>
      <c r="R21" s="870"/>
      <c r="S21" s="789"/>
      <c r="T21" s="790"/>
      <c r="U21" s="790"/>
      <c r="V21" s="790"/>
      <c r="W21" s="790"/>
      <c r="X21" s="790"/>
      <c r="Y21" s="790"/>
      <c r="Z21" s="793"/>
      <c r="AA21" s="794"/>
      <c r="AB21" s="874"/>
      <c r="AC21" s="833"/>
      <c r="AD21" s="793"/>
      <c r="AE21" s="870"/>
      <c r="AF21" s="789"/>
      <c r="AG21" s="842"/>
      <c r="AH21" s="842"/>
      <c r="AI21" s="842"/>
      <c r="AJ21" s="842"/>
      <c r="AK21" s="842"/>
      <c r="AL21" s="842"/>
      <c r="AM21" s="845"/>
      <c r="AN21" s="846"/>
      <c r="AO21" s="214"/>
      <c r="AP21" s="214"/>
      <c r="AQ21" s="214"/>
      <c r="AR21" s="214"/>
      <c r="AS21" s="214"/>
      <c r="AT21" s="214"/>
      <c r="AU21" s="214"/>
      <c r="AV21" s="214"/>
      <c r="AW21" s="214"/>
      <c r="AX21" s="214"/>
      <c r="AY21" s="214"/>
      <c r="AZ21" s="214"/>
      <c r="BA21" s="214"/>
      <c r="BB21" s="214"/>
      <c r="BC21" s="214"/>
      <c r="BD21" s="214"/>
      <c r="BE21" s="214"/>
      <c r="BF21" s="214"/>
      <c r="BG21" s="214"/>
      <c r="BH21" s="214"/>
      <c r="BI21" s="214"/>
      <c r="BJ21" s="214"/>
      <c r="BK21" s="214"/>
      <c r="BL21" s="214"/>
      <c r="BM21" s="214"/>
      <c r="BN21" s="214"/>
      <c r="BO21" s="214"/>
      <c r="BP21" s="214"/>
      <c r="BQ21" s="214"/>
      <c r="BR21" s="214"/>
      <c r="BS21" s="214"/>
      <c r="BT21" s="214"/>
      <c r="BU21" s="214"/>
      <c r="BV21" s="214"/>
      <c r="BW21" s="214"/>
      <c r="BX21" s="214"/>
      <c r="BY21" s="214"/>
      <c r="BZ21" s="214"/>
      <c r="CA21" s="214"/>
    </row>
    <row r="22" spans="1:79" ht="12.6" customHeight="1">
      <c r="A22" s="802"/>
      <c r="B22" s="784"/>
      <c r="C22" s="784"/>
      <c r="D22" s="784"/>
      <c r="E22" s="781"/>
      <c r="F22" s="781"/>
      <c r="G22" s="781"/>
      <c r="H22" s="784"/>
      <c r="I22" s="784"/>
      <c r="J22" s="781"/>
      <c r="K22" s="781"/>
      <c r="L22" s="781"/>
      <c r="M22" s="784"/>
      <c r="N22" s="785"/>
      <c r="O22" s="834"/>
      <c r="P22" s="835"/>
      <c r="Q22" s="795"/>
      <c r="R22" s="871"/>
      <c r="S22" s="791"/>
      <c r="T22" s="792"/>
      <c r="U22" s="792"/>
      <c r="V22" s="792"/>
      <c r="W22" s="792"/>
      <c r="X22" s="792"/>
      <c r="Y22" s="792"/>
      <c r="Z22" s="795"/>
      <c r="AA22" s="795"/>
      <c r="AB22" s="875"/>
      <c r="AC22" s="835"/>
      <c r="AD22" s="795"/>
      <c r="AE22" s="871"/>
      <c r="AF22" s="843"/>
      <c r="AG22" s="844"/>
      <c r="AH22" s="844"/>
      <c r="AI22" s="844"/>
      <c r="AJ22" s="844"/>
      <c r="AK22" s="844"/>
      <c r="AL22" s="844"/>
      <c r="AM22" s="795"/>
      <c r="AN22" s="847"/>
      <c r="AO22" s="214"/>
      <c r="AP22" s="214"/>
      <c r="AQ22" s="214"/>
      <c r="AR22" s="214"/>
      <c r="AS22" s="214"/>
      <c r="AT22" s="214"/>
      <c r="AU22" s="214"/>
      <c r="AV22" s="214"/>
      <c r="AW22" s="214"/>
      <c r="AX22" s="214"/>
      <c r="AY22" s="214"/>
      <c r="AZ22" s="214"/>
      <c r="BA22" s="214"/>
      <c r="BB22" s="214"/>
      <c r="BC22" s="214"/>
      <c r="BD22" s="214"/>
      <c r="BE22" s="214"/>
      <c r="BF22" s="214"/>
      <c r="BG22" s="214"/>
      <c r="BH22" s="214"/>
      <c r="BI22" s="214"/>
      <c r="BJ22" s="214"/>
      <c r="BK22" s="214"/>
      <c r="BL22" s="214"/>
      <c r="BM22" s="214"/>
      <c r="BN22" s="214"/>
      <c r="BO22" s="214"/>
      <c r="BP22" s="214"/>
      <c r="BQ22" s="214"/>
      <c r="BR22" s="214"/>
      <c r="BS22" s="214"/>
      <c r="BT22" s="214"/>
      <c r="BU22" s="214"/>
      <c r="BV22" s="214"/>
      <c r="BW22" s="214"/>
      <c r="BX22" s="214"/>
      <c r="BY22" s="214"/>
      <c r="BZ22" s="214"/>
      <c r="CA22" s="214"/>
    </row>
    <row r="23" spans="1:79" ht="12.6" customHeight="1">
      <c r="A23" s="800"/>
      <c r="B23" s="801"/>
      <c r="C23" s="801"/>
      <c r="D23" s="801"/>
      <c r="E23" s="779"/>
      <c r="F23" s="780"/>
      <c r="G23" s="780"/>
      <c r="H23" s="782"/>
      <c r="I23" s="801"/>
      <c r="J23" s="779">
        <v>6</v>
      </c>
      <c r="K23" s="780"/>
      <c r="L23" s="780"/>
      <c r="M23" s="782" t="s">
        <v>46</v>
      </c>
      <c r="N23" s="783"/>
      <c r="O23" s="832"/>
      <c r="P23" s="833"/>
      <c r="Q23" s="793"/>
      <c r="R23" s="870"/>
      <c r="S23" s="789"/>
      <c r="T23" s="790"/>
      <c r="U23" s="790"/>
      <c r="V23" s="790"/>
      <c r="W23" s="790"/>
      <c r="X23" s="790"/>
      <c r="Y23" s="790"/>
      <c r="Z23" s="793"/>
      <c r="AA23" s="794"/>
      <c r="AB23" s="874"/>
      <c r="AC23" s="833"/>
      <c r="AD23" s="793"/>
      <c r="AE23" s="870"/>
      <c r="AF23" s="789"/>
      <c r="AG23" s="842"/>
      <c r="AH23" s="842"/>
      <c r="AI23" s="842"/>
      <c r="AJ23" s="842"/>
      <c r="AK23" s="842"/>
      <c r="AL23" s="842"/>
      <c r="AM23" s="845"/>
      <c r="AN23" s="846"/>
      <c r="AO23" s="214"/>
      <c r="AP23" s="214"/>
      <c r="AQ23" s="214"/>
      <c r="AR23" s="214"/>
      <c r="AS23" s="214"/>
      <c r="AT23" s="214"/>
      <c r="AU23" s="214"/>
      <c r="AV23" s="214"/>
      <c r="AW23" s="214"/>
      <c r="AX23" s="214"/>
      <c r="AY23" s="214"/>
      <c r="AZ23" s="214"/>
      <c r="BA23" s="214"/>
      <c r="BB23" s="214"/>
      <c r="BC23" s="214"/>
      <c r="BD23" s="214"/>
      <c r="BE23" s="214"/>
      <c r="BF23" s="214"/>
      <c r="BG23" s="214"/>
      <c r="BH23" s="214"/>
      <c r="BI23" s="214"/>
      <c r="BJ23" s="214"/>
      <c r="BK23" s="214"/>
      <c r="BL23" s="214"/>
      <c r="BM23" s="214"/>
      <c r="BN23" s="214"/>
      <c r="BO23" s="214"/>
      <c r="BP23" s="214"/>
      <c r="BQ23" s="214"/>
      <c r="BR23" s="214"/>
      <c r="BS23" s="214"/>
      <c r="BT23" s="214"/>
      <c r="BU23" s="214"/>
      <c r="BV23" s="214"/>
      <c r="BW23" s="214"/>
      <c r="BX23" s="214"/>
      <c r="BY23" s="214"/>
      <c r="BZ23" s="214"/>
      <c r="CA23" s="214"/>
    </row>
    <row r="24" spans="1:79" ht="12.6" customHeight="1">
      <c r="A24" s="802"/>
      <c r="B24" s="784"/>
      <c r="C24" s="784"/>
      <c r="D24" s="784"/>
      <c r="E24" s="781"/>
      <c r="F24" s="781"/>
      <c r="G24" s="781"/>
      <c r="H24" s="784"/>
      <c r="I24" s="784"/>
      <c r="J24" s="781"/>
      <c r="K24" s="781"/>
      <c r="L24" s="781"/>
      <c r="M24" s="784"/>
      <c r="N24" s="785"/>
      <c r="O24" s="834"/>
      <c r="P24" s="835"/>
      <c r="Q24" s="795"/>
      <c r="R24" s="871"/>
      <c r="S24" s="791"/>
      <c r="T24" s="792"/>
      <c r="U24" s="792"/>
      <c r="V24" s="792"/>
      <c r="W24" s="792"/>
      <c r="X24" s="792"/>
      <c r="Y24" s="792"/>
      <c r="Z24" s="795"/>
      <c r="AA24" s="795"/>
      <c r="AB24" s="875"/>
      <c r="AC24" s="835"/>
      <c r="AD24" s="795"/>
      <c r="AE24" s="871"/>
      <c r="AF24" s="843"/>
      <c r="AG24" s="844"/>
      <c r="AH24" s="844"/>
      <c r="AI24" s="844"/>
      <c r="AJ24" s="844"/>
      <c r="AK24" s="844"/>
      <c r="AL24" s="844"/>
      <c r="AM24" s="795"/>
      <c r="AN24" s="847"/>
      <c r="AO24" s="214"/>
      <c r="AP24" s="214"/>
      <c r="AQ24" s="214"/>
      <c r="AR24" s="214"/>
      <c r="AS24" s="214"/>
      <c r="AT24" s="214"/>
      <c r="AU24" s="214"/>
      <c r="AV24" s="214"/>
      <c r="AW24" s="214"/>
      <c r="AX24" s="214"/>
      <c r="AY24" s="214"/>
      <c r="AZ24" s="214"/>
      <c r="BA24" s="214"/>
      <c r="BB24" s="214"/>
      <c r="BC24" s="214"/>
      <c r="BD24" s="214"/>
      <c r="BE24" s="214"/>
      <c r="BF24" s="214"/>
      <c r="BG24" s="214"/>
      <c r="BH24" s="214"/>
      <c r="BI24" s="214"/>
      <c r="BJ24" s="214"/>
      <c r="BK24" s="214"/>
      <c r="BL24" s="214"/>
      <c r="BM24" s="214"/>
      <c r="BN24" s="214"/>
      <c r="BO24" s="214"/>
      <c r="BP24" s="214"/>
      <c r="BQ24" s="214"/>
      <c r="BR24" s="214"/>
      <c r="BS24" s="214"/>
      <c r="BT24" s="214"/>
      <c r="BU24" s="214"/>
      <c r="BV24" s="214"/>
      <c r="BW24" s="214"/>
      <c r="BX24" s="214"/>
      <c r="BY24" s="214"/>
      <c r="BZ24" s="214"/>
      <c r="CA24" s="214"/>
    </row>
    <row r="25" spans="1:79" ht="12.6" customHeight="1">
      <c r="A25" s="800"/>
      <c r="B25" s="801"/>
      <c r="C25" s="801"/>
      <c r="D25" s="801"/>
      <c r="E25" s="779"/>
      <c r="F25" s="780"/>
      <c r="G25" s="780"/>
      <c r="H25" s="782"/>
      <c r="I25" s="801"/>
      <c r="J25" s="779">
        <v>7</v>
      </c>
      <c r="K25" s="780"/>
      <c r="L25" s="780"/>
      <c r="M25" s="782" t="s">
        <v>46</v>
      </c>
      <c r="N25" s="783"/>
      <c r="O25" s="832"/>
      <c r="P25" s="833"/>
      <c r="Q25" s="793"/>
      <c r="R25" s="870"/>
      <c r="S25" s="789"/>
      <c r="T25" s="790"/>
      <c r="U25" s="790"/>
      <c r="V25" s="790"/>
      <c r="W25" s="790"/>
      <c r="X25" s="790"/>
      <c r="Y25" s="790"/>
      <c r="Z25" s="793"/>
      <c r="AA25" s="794"/>
      <c r="AB25" s="874"/>
      <c r="AC25" s="833"/>
      <c r="AD25" s="793"/>
      <c r="AE25" s="870"/>
      <c r="AF25" s="789"/>
      <c r="AG25" s="842"/>
      <c r="AH25" s="842"/>
      <c r="AI25" s="842"/>
      <c r="AJ25" s="842"/>
      <c r="AK25" s="842"/>
      <c r="AL25" s="842"/>
      <c r="AM25" s="845"/>
      <c r="AN25" s="846"/>
      <c r="AO25" s="214"/>
      <c r="AP25" s="214"/>
      <c r="AQ25" s="214"/>
      <c r="AR25" s="214"/>
      <c r="AS25" s="214"/>
      <c r="AT25" s="214"/>
      <c r="AU25" s="214"/>
      <c r="AV25" s="214"/>
      <c r="AW25" s="214"/>
      <c r="AX25" s="214"/>
      <c r="AY25" s="214"/>
      <c r="AZ25" s="214"/>
      <c r="BA25" s="214"/>
      <c r="BB25" s="214"/>
      <c r="BC25" s="214"/>
      <c r="BD25" s="214"/>
      <c r="BE25" s="214"/>
      <c r="BF25" s="214"/>
      <c r="BG25" s="214"/>
      <c r="BH25" s="214"/>
      <c r="BI25" s="214"/>
      <c r="BJ25" s="214"/>
      <c r="BK25" s="214"/>
      <c r="BL25" s="214"/>
      <c r="BM25" s="214"/>
      <c r="BN25" s="214"/>
      <c r="BO25" s="214"/>
      <c r="BP25" s="214"/>
      <c r="BQ25" s="214"/>
      <c r="BR25" s="214"/>
      <c r="BS25" s="214"/>
      <c r="BT25" s="214"/>
      <c r="BU25" s="214"/>
      <c r="BV25" s="214"/>
      <c r="BW25" s="214"/>
      <c r="BX25" s="214"/>
      <c r="BY25" s="214"/>
      <c r="BZ25" s="214"/>
      <c r="CA25" s="214"/>
    </row>
    <row r="26" spans="1:79" ht="12.6" customHeight="1">
      <c r="A26" s="802"/>
      <c r="B26" s="784"/>
      <c r="C26" s="784"/>
      <c r="D26" s="784"/>
      <c r="E26" s="781"/>
      <c r="F26" s="781"/>
      <c r="G26" s="781"/>
      <c r="H26" s="784"/>
      <c r="I26" s="784"/>
      <c r="J26" s="781"/>
      <c r="K26" s="781"/>
      <c r="L26" s="781"/>
      <c r="M26" s="784"/>
      <c r="N26" s="785"/>
      <c r="O26" s="834"/>
      <c r="P26" s="835"/>
      <c r="Q26" s="795"/>
      <c r="R26" s="871"/>
      <c r="S26" s="791"/>
      <c r="T26" s="792"/>
      <c r="U26" s="792"/>
      <c r="V26" s="792"/>
      <c r="W26" s="792"/>
      <c r="X26" s="792"/>
      <c r="Y26" s="792"/>
      <c r="Z26" s="795"/>
      <c r="AA26" s="795"/>
      <c r="AB26" s="875"/>
      <c r="AC26" s="835"/>
      <c r="AD26" s="795"/>
      <c r="AE26" s="871"/>
      <c r="AF26" s="843"/>
      <c r="AG26" s="844"/>
      <c r="AH26" s="844"/>
      <c r="AI26" s="844"/>
      <c r="AJ26" s="844"/>
      <c r="AK26" s="844"/>
      <c r="AL26" s="844"/>
      <c r="AM26" s="795"/>
      <c r="AN26" s="847"/>
      <c r="AO26" s="214"/>
      <c r="AP26" s="214"/>
      <c r="AQ26" s="214"/>
      <c r="AR26" s="214"/>
      <c r="AS26" s="214"/>
      <c r="AT26" s="214"/>
      <c r="AU26" s="214"/>
      <c r="AV26" s="214"/>
      <c r="AW26" s="214"/>
      <c r="AX26" s="214"/>
      <c r="AY26" s="214"/>
      <c r="AZ26" s="214"/>
      <c r="BA26" s="214"/>
      <c r="BB26" s="214"/>
      <c r="BC26" s="214"/>
      <c r="BD26" s="214"/>
      <c r="BE26" s="214"/>
      <c r="BF26" s="214"/>
      <c r="BG26" s="214"/>
      <c r="BH26" s="214"/>
      <c r="BI26" s="214"/>
      <c r="BJ26" s="214"/>
      <c r="BK26" s="214"/>
      <c r="BL26" s="214"/>
      <c r="BM26" s="214"/>
      <c r="BN26" s="214"/>
      <c r="BO26" s="214"/>
      <c r="BP26" s="214"/>
      <c r="BQ26" s="214"/>
      <c r="BR26" s="214"/>
      <c r="BS26" s="214"/>
      <c r="BT26" s="214"/>
      <c r="BU26" s="214"/>
      <c r="BV26" s="214"/>
      <c r="BW26" s="214"/>
      <c r="BX26" s="214"/>
      <c r="BY26" s="214"/>
      <c r="BZ26" s="214"/>
      <c r="CA26" s="214"/>
    </row>
    <row r="27" spans="1:79" ht="12.6" customHeight="1">
      <c r="A27" s="800"/>
      <c r="B27" s="801"/>
      <c r="C27" s="801"/>
      <c r="D27" s="801"/>
      <c r="E27" s="779"/>
      <c r="F27" s="780"/>
      <c r="G27" s="780"/>
      <c r="H27" s="782"/>
      <c r="I27" s="801"/>
      <c r="J27" s="779">
        <v>8</v>
      </c>
      <c r="K27" s="780"/>
      <c r="L27" s="780"/>
      <c r="M27" s="782" t="s">
        <v>46</v>
      </c>
      <c r="N27" s="783"/>
      <c r="O27" s="832"/>
      <c r="P27" s="833"/>
      <c r="Q27" s="793"/>
      <c r="R27" s="870"/>
      <c r="S27" s="789"/>
      <c r="T27" s="790"/>
      <c r="U27" s="790"/>
      <c r="V27" s="790"/>
      <c r="W27" s="790"/>
      <c r="X27" s="790"/>
      <c r="Y27" s="790"/>
      <c r="Z27" s="793"/>
      <c r="AA27" s="794"/>
      <c r="AB27" s="874"/>
      <c r="AC27" s="833"/>
      <c r="AD27" s="793"/>
      <c r="AE27" s="870"/>
      <c r="AF27" s="789"/>
      <c r="AG27" s="842"/>
      <c r="AH27" s="842"/>
      <c r="AI27" s="842"/>
      <c r="AJ27" s="842"/>
      <c r="AK27" s="842"/>
      <c r="AL27" s="842"/>
      <c r="AM27" s="845"/>
      <c r="AN27" s="846"/>
      <c r="AO27" s="214"/>
      <c r="AP27" s="214"/>
      <c r="AQ27" s="214"/>
      <c r="AR27" s="214"/>
      <c r="AS27" s="214"/>
      <c r="AT27" s="214"/>
      <c r="AU27" s="214"/>
      <c r="AV27" s="214"/>
      <c r="AW27" s="214"/>
      <c r="AX27" s="214"/>
      <c r="AY27" s="214"/>
      <c r="AZ27" s="214"/>
      <c r="BA27" s="214"/>
      <c r="BB27" s="214"/>
      <c r="BC27" s="214"/>
      <c r="BD27" s="214"/>
      <c r="BE27" s="214"/>
      <c r="BF27" s="214"/>
      <c r="BG27" s="214"/>
      <c r="BH27" s="214"/>
      <c r="BI27" s="214"/>
      <c r="BJ27" s="214"/>
      <c r="BK27" s="214"/>
      <c r="BL27" s="214"/>
      <c r="BM27" s="214"/>
      <c r="BN27" s="214"/>
      <c r="BO27" s="214"/>
      <c r="BP27" s="214"/>
      <c r="BQ27" s="214"/>
      <c r="BR27" s="214"/>
      <c r="BS27" s="214"/>
      <c r="BT27" s="214"/>
      <c r="BU27" s="214"/>
      <c r="BV27" s="214"/>
      <c r="BW27" s="214"/>
      <c r="BX27" s="214"/>
      <c r="BY27" s="214"/>
      <c r="BZ27" s="214"/>
      <c r="CA27" s="214"/>
    </row>
    <row r="28" spans="1:79" ht="12.6" customHeight="1">
      <c r="A28" s="802"/>
      <c r="B28" s="784"/>
      <c r="C28" s="784"/>
      <c r="D28" s="784"/>
      <c r="E28" s="781"/>
      <c r="F28" s="781"/>
      <c r="G28" s="781"/>
      <c r="H28" s="784"/>
      <c r="I28" s="784"/>
      <c r="J28" s="781"/>
      <c r="K28" s="781"/>
      <c r="L28" s="781"/>
      <c r="M28" s="784"/>
      <c r="N28" s="785"/>
      <c r="O28" s="834"/>
      <c r="P28" s="835"/>
      <c r="Q28" s="795"/>
      <c r="R28" s="871"/>
      <c r="S28" s="791"/>
      <c r="T28" s="792"/>
      <c r="U28" s="792"/>
      <c r="V28" s="792"/>
      <c r="W28" s="792"/>
      <c r="X28" s="792"/>
      <c r="Y28" s="792"/>
      <c r="Z28" s="795"/>
      <c r="AA28" s="795"/>
      <c r="AB28" s="875"/>
      <c r="AC28" s="835"/>
      <c r="AD28" s="795"/>
      <c r="AE28" s="871"/>
      <c r="AF28" s="843"/>
      <c r="AG28" s="844"/>
      <c r="AH28" s="844"/>
      <c r="AI28" s="844"/>
      <c r="AJ28" s="844"/>
      <c r="AK28" s="844"/>
      <c r="AL28" s="844"/>
      <c r="AM28" s="795"/>
      <c r="AN28" s="847"/>
      <c r="AO28" s="214"/>
      <c r="AP28" s="214"/>
      <c r="AQ28" s="214"/>
      <c r="AR28" s="214"/>
      <c r="AS28" s="214"/>
      <c r="AT28" s="214"/>
      <c r="AU28" s="214"/>
      <c r="AV28" s="214"/>
      <c r="AW28" s="214"/>
      <c r="AX28" s="214"/>
      <c r="AY28" s="214"/>
      <c r="AZ28" s="214"/>
      <c r="BA28" s="214"/>
      <c r="BB28" s="214"/>
      <c r="BC28" s="214"/>
      <c r="BD28" s="214"/>
      <c r="BE28" s="214"/>
      <c r="BF28" s="214"/>
      <c r="BG28" s="214"/>
      <c r="BH28" s="214"/>
      <c r="BI28" s="214"/>
      <c r="BJ28" s="214"/>
      <c r="BK28" s="214"/>
      <c r="BL28" s="214"/>
      <c r="BM28" s="214"/>
      <c r="BN28" s="215"/>
      <c r="BO28" s="215"/>
      <c r="BP28" s="215"/>
      <c r="BQ28" s="215"/>
      <c r="BR28" s="214"/>
      <c r="BS28" s="214"/>
      <c r="BT28" s="214"/>
      <c r="BU28" s="214"/>
      <c r="BV28" s="214"/>
      <c r="BW28" s="214"/>
      <c r="BX28" s="214"/>
      <c r="BY28" s="214"/>
      <c r="BZ28" s="214"/>
      <c r="CA28" s="214"/>
    </row>
    <row r="29" spans="1:79" ht="12.6" customHeight="1">
      <c r="A29" s="800"/>
      <c r="B29" s="801"/>
      <c r="C29" s="801"/>
      <c r="D29" s="801"/>
      <c r="E29" s="779"/>
      <c r="F29" s="780"/>
      <c r="G29" s="780"/>
      <c r="H29" s="782"/>
      <c r="I29" s="801"/>
      <c r="J29" s="779">
        <v>9</v>
      </c>
      <c r="K29" s="780"/>
      <c r="L29" s="780"/>
      <c r="M29" s="782" t="s">
        <v>46</v>
      </c>
      <c r="N29" s="783"/>
      <c r="O29" s="832"/>
      <c r="P29" s="833"/>
      <c r="Q29" s="793"/>
      <c r="R29" s="870"/>
      <c r="S29" s="789"/>
      <c r="T29" s="790"/>
      <c r="U29" s="790"/>
      <c r="V29" s="790"/>
      <c r="W29" s="790"/>
      <c r="X29" s="790"/>
      <c r="Y29" s="790"/>
      <c r="Z29" s="793"/>
      <c r="AA29" s="794"/>
      <c r="AB29" s="874"/>
      <c r="AC29" s="833"/>
      <c r="AD29" s="793"/>
      <c r="AE29" s="870"/>
      <c r="AF29" s="789"/>
      <c r="AG29" s="842"/>
      <c r="AH29" s="842"/>
      <c r="AI29" s="842"/>
      <c r="AJ29" s="842"/>
      <c r="AK29" s="842"/>
      <c r="AL29" s="842"/>
      <c r="AM29" s="845"/>
      <c r="AN29" s="846"/>
      <c r="AO29" s="214"/>
      <c r="AP29" s="214"/>
      <c r="AQ29" s="214"/>
      <c r="AR29" s="214"/>
      <c r="AS29" s="214"/>
      <c r="AT29" s="214"/>
      <c r="AU29" s="214"/>
      <c r="AV29" s="214"/>
      <c r="AW29" s="214"/>
      <c r="AX29" s="214"/>
      <c r="AY29" s="214"/>
      <c r="AZ29" s="214"/>
      <c r="BA29" s="214"/>
      <c r="BB29" s="214"/>
      <c r="BC29" s="214"/>
      <c r="BD29" s="214"/>
      <c r="BE29" s="214"/>
      <c r="BF29" s="214"/>
      <c r="BG29" s="214"/>
      <c r="BH29" s="214"/>
      <c r="BI29" s="214"/>
      <c r="BJ29" s="214"/>
      <c r="BK29" s="214"/>
      <c r="BL29" s="214"/>
      <c r="BM29" s="214"/>
      <c r="BN29" s="215"/>
      <c r="BO29" s="215"/>
      <c r="BP29" s="215"/>
      <c r="BQ29" s="215"/>
      <c r="BR29" s="214"/>
      <c r="BS29" s="214"/>
      <c r="BT29" s="214"/>
      <c r="BU29" s="214"/>
      <c r="BV29" s="214"/>
      <c r="BW29" s="214"/>
      <c r="BX29" s="214"/>
      <c r="BY29" s="214"/>
      <c r="BZ29" s="214"/>
      <c r="CA29" s="214"/>
    </row>
    <row r="30" spans="1:79" ht="12.6" customHeight="1">
      <c r="A30" s="802"/>
      <c r="B30" s="784"/>
      <c r="C30" s="784"/>
      <c r="D30" s="784"/>
      <c r="E30" s="781"/>
      <c r="F30" s="781"/>
      <c r="G30" s="781"/>
      <c r="H30" s="784"/>
      <c r="I30" s="784"/>
      <c r="J30" s="781"/>
      <c r="K30" s="781"/>
      <c r="L30" s="781"/>
      <c r="M30" s="784"/>
      <c r="N30" s="785"/>
      <c r="O30" s="834"/>
      <c r="P30" s="835"/>
      <c r="Q30" s="795"/>
      <c r="R30" s="871"/>
      <c r="S30" s="791"/>
      <c r="T30" s="792"/>
      <c r="U30" s="792"/>
      <c r="V30" s="792"/>
      <c r="W30" s="792"/>
      <c r="X30" s="792"/>
      <c r="Y30" s="792"/>
      <c r="Z30" s="795"/>
      <c r="AA30" s="795"/>
      <c r="AB30" s="875"/>
      <c r="AC30" s="835"/>
      <c r="AD30" s="795"/>
      <c r="AE30" s="871"/>
      <c r="AF30" s="843"/>
      <c r="AG30" s="844"/>
      <c r="AH30" s="844"/>
      <c r="AI30" s="844"/>
      <c r="AJ30" s="844"/>
      <c r="AK30" s="844"/>
      <c r="AL30" s="844"/>
      <c r="AM30" s="795"/>
      <c r="AN30" s="847"/>
      <c r="AO30" s="214"/>
      <c r="AP30" s="214"/>
      <c r="AQ30" s="214"/>
      <c r="AR30" s="214"/>
      <c r="AS30" s="214"/>
      <c r="AT30" s="214"/>
      <c r="AU30" s="214"/>
      <c r="AV30" s="214"/>
      <c r="AW30" s="214"/>
      <c r="AX30" s="214"/>
      <c r="AY30" s="214"/>
      <c r="AZ30" s="214"/>
      <c r="BA30" s="214"/>
      <c r="BB30" s="214"/>
      <c r="BC30" s="214"/>
      <c r="BD30" s="214"/>
      <c r="BE30" s="214"/>
      <c r="BF30" s="214"/>
      <c r="BG30" s="214"/>
      <c r="BH30" s="214"/>
      <c r="BI30" s="214"/>
      <c r="BJ30" s="214"/>
      <c r="BK30" s="214"/>
      <c r="BL30" s="214"/>
      <c r="BM30" s="214"/>
      <c r="BN30" s="214"/>
      <c r="BO30" s="214"/>
      <c r="BP30" s="214"/>
      <c r="BQ30" s="214"/>
      <c r="BR30" s="214"/>
      <c r="BS30" s="214"/>
      <c r="BT30" s="214"/>
      <c r="BU30" s="214"/>
      <c r="BV30" s="214"/>
      <c r="BW30" s="214"/>
      <c r="BX30" s="214"/>
      <c r="BY30" s="214"/>
      <c r="BZ30" s="214"/>
      <c r="CA30" s="214"/>
    </row>
    <row r="31" spans="1:79" ht="12.6" customHeight="1">
      <c r="A31" s="800"/>
      <c r="B31" s="801"/>
      <c r="C31" s="801"/>
      <c r="D31" s="801"/>
      <c r="E31" s="779"/>
      <c r="F31" s="780"/>
      <c r="G31" s="780"/>
      <c r="H31" s="782"/>
      <c r="I31" s="801"/>
      <c r="J31" s="779">
        <v>10</v>
      </c>
      <c r="K31" s="780"/>
      <c r="L31" s="780"/>
      <c r="M31" s="782" t="s">
        <v>46</v>
      </c>
      <c r="N31" s="783"/>
      <c r="O31" s="832"/>
      <c r="P31" s="833"/>
      <c r="Q31" s="793"/>
      <c r="R31" s="870"/>
      <c r="S31" s="789"/>
      <c r="T31" s="790"/>
      <c r="U31" s="790"/>
      <c r="V31" s="790"/>
      <c r="W31" s="790"/>
      <c r="X31" s="790"/>
      <c r="Y31" s="790"/>
      <c r="Z31" s="793"/>
      <c r="AA31" s="794"/>
      <c r="AB31" s="874"/>
      <c r="AC31" s="833"/>
      <c r="AD31" s="793"/>
      <c r="AE31" s="870"/>
      <c r="AF31" s="789"/>
      <c r="AG31" s="842"/>
      <c r="AH31" s="842"/>
      <c r="AI31" s="842"/>
      <c r="AJ31" s="842"/>
      <c r="AK31" s="842"/>
      <c r="AL31" s="842"/>
      <c r="AM31" s="845"/>
      <c r="AN31" s="846"/>
      <c r="AO31" s="214"/>
      <c r="AP31" s="214"/>
      <c r="AQ31" s="214"/>
      <c r="AR31" s="214"/>
      <c r="AS31" s="214"/>
      <c r="AT31" s="214"/>
      <c r="AU31" s="214"/>
      <c r="AV31" s="214"/>
      <c r="AW31" s="214"/>
      <c r="AX31" s="214"/>
      <c r="AY31" s="214"/>
      <c r="AZ31" s="214"/>
      <c r="BA31" s="214"/>
      <c r="BB31" s="214"/>
      <c r="BC31" s="214"/>
      <c r="BD31" s="214"/>
      <c r="BE31" s="214"/>
      <c r="BF31" s="214"/>
      <c r="BG31" s="214"/>
      <c r="BH31" s="214"/>
      <c r="BI31" s="214"/>
      <c r="BJ31" s="214"/>
      <c r="BK31" s="214"/>
      <c r="BL31" s="214"/>
      <c r="BM31" s="214"/>
      <c r="BN31" s="214"/>
      <c r="BO31" s="214"/>
      <c r="BP31" s="214"/>
      <c r="BQ31" s="214"/>
      <c r="BR31" s="214"/>
      <c r="BS31" s="214"/>
      <c r="BT31" s="214"/>
      <c r="BU31" s="214"/>
      <c r="BV31" s="214"/>
      <c r="BW31" s="214"/>
      <c r="BX31" s="214"/>
      <c r="BY31" s="214"/>
      <c r="BZ31" s="214"/>
      <c r="CA31" s="214"/>
    </row>
    <row r="32" spans="1:79" ht="12.6" customHeight="1">
      <c r="A32" s="802"/>
      <c r="B32" s="784"/>
      <c r="C32" s="784"/>
      <c r="D32" s="784"/>
      <c r="E32" s="781"/>
      <c r="F32" s="781"/>
      <c r="G32" s="781"/>
      <c r="H32" s="784"/>
      <c r="I32" s="784"/>
      <c r="J32" s="781"/>
      <c r="K32" s="781"/>
      <c r="L32" s="781"/>
      <c r="M32" s="784"/>
      <c r="N32" s="785"/>
      <c r="O32" s="834"/>
      <c r="P32" s="835"/>
      <c r="Q32" s="795"/>
      <c r="R32" s="871"/>
      <c r="S32" s="791"/>
      <c r="T32" s="792"/>
      <c r="U32" s="792"/>
      <c r="V32" s="792"/>
      <c r="W32" s="792"/>
      <c r="X32" s="792"/>
      <c r="Y32" s="792"/>
      <c r="Z32" s="795"/>
      <c r="AA32" s="795"/>
      <c r="AB32" s="875"/>
      <c r="AC32" s="835"/>
      <c r="AD32" s="795"/>
      <c r="AE32" s="871"/>
      <c r="AF32" s="843"/>
      <c r="AG32" s="844"/>
      <c r="AH32" s="844"/>
      <c r="AI32" s="844"/>
      <c r="AJ32" s="844"/>
      <c r="AK32" s="844"/>
      <c r="AL32" s="844"/>
      <c r="AM32" s="795"/>
      <c r="AN32" s="847"/>
      <c r="AO32" s="214"/>
      <c r="AP32" s="214"/>
      <c r="AQ32" s="214"/>
      <c r="AR32" s="214"/>
      <c r="AS32" s="214"/>
      <c r="AT32" s="214"/>
      <c r="AU32" s="214"/>
      <c r="AV32" s="214"/>
      <c r="AW32" s="214"/>
      <c r="AX32" s="214"/>
      <c r="AY32" s="214"/>
      <c r="AZ32" s="214"/>
      <c r="BA32" s="214"/>
      <c r="BB32" s="214"/>
      <c r="BC32" s="214"/>
      <c r="BD32" s="214"/>
      <c r="BE32" s="214"/>
      <c r="BF32" s="214"/>
      <c r="BG32" s="214"/>
      <c r="BH32" s="214"/>
      <c r="BI32" s="214"/>
      <c r="BJ32" s="214"/>
      <c r="BK32" s="214"/>
      <c r="BL32" s="214"/>
      <c r="BM32" s="214"/>
      <c r="BN32" s="214"/>
      <c r="BO32" s="214"/>
      <c r="BP32" s="214"/>
      <c r="BQ32" s="214"/>
      <c r="BR32" s="214"/>
      <c r="BS32" s="214"/>
      <c r="BT32" s="214"/>
      <c r="BU32" s="214"/>
      <c r="BV32" s="214"/>
      <c r="BW32" s="214"/>
      <c r="BX32" s="214"/>
      <c r="BY32" s="214"/>
      <c r="BZ32" s="214"/>
      <c r="CA32" s="214"/>
    </row>
    <row r="33" spans="1:79" ht="12.6" customHeight="1">
      <c r="A33" s="800"/>
      <c r="B33" s="801"/>
      <c r="C33" s="801"/>
      <c r="D33" s="801"/>
      <c r="E33" s="779"/>
      <c r="F33" s="780"/>
      <c r="G33" s="780"/>
      <c r="H33" s="782"/>
      <c r="I33" s="801"/>
      <c r="J33" s="779">
        <v>11</v>
      </c>
      <c r="K33" s="780"/>
      <c r="L33" s="780"/>
      <c r="M33" s="782" t="s">
        <v>46</v>
      </c>
      <c r="N33" s="783"/>
      <c r="O33" s="832"/>
      <c r="P33" s="833"/>
      <c r="Q33" s="793"/>
      <c r="R33" s="870"/>
      <c r="S33" s="789"/>
      <c r="T33" s="790"/>
      <c r="U33" s="790"/>
      <c r="V33" s="790"/>
      <c r="W33" s="790"/>
      <c r="X33" s="790"/>
      <c r="Y33" s="790"/>
      <c r="Z33" s="793"/>
      <c r="AA33" s="794"/>
      <c r="AB33" s="874"/>
      <c r="AC33" s="833"/>
      <c r="AD33" s="793"/>
      <c r="AE33" s="870"/>
      <c r="AF33" s="789"/>
      <c r="AG33" s="842"/>
      <c r="AH33" s="842"/>
      <c r="AI33" s="842"/>
      <c r="AJ33" s="842"/>
      <c r="AK33" s="842"/>
      <c r="AL33" s="842"/>
      <c r="AM33" s="845"/>
      <c r="AN33" s="846"/>
      <c r="AO33" s="214"/>
      <c r="AP33" s="214"/>
      <c r="AQ33" s="214"/>
      <c r="AR33" s="214"/>
      <c r="AS33" s="214"/>
      <c r="AT33" s="214"/>
      <c r="AU33" s="214"/>
      <c r="AV33" s="214"/>
      <c r="AW33" s="214"/>
      <c r="AX33" s="214"/>
      <c r="AY33" s="214"/>
      <c r="AZ33" s="214"/>
      <c r="BA33" s="214"/>
      <c r="BB33" s="214"/>
      <c r="BC33" s="214"/>
      <c r="BD33" s="214"/>
      <c r="BE33" s="214"/>
      <c r="BF33" s="214"/>
      <c r="BG33" s="214"/>
      <c r="BH33" s="214"/>
      <c r="BI33" s="214"/>
      <c r="BJ33" s="214"/>
      <c r="BK33" s="214"/>
      <c r="BL33" s="214"/>
      <c r="BM33" s="214"/>
      <c r="BN33" s="214"/>
      <c r="BO33" s="214"/>
      <c r="BP33" s="214"/>
      <c r="BQ33" s="214"/>
      <c r="BR33" s="214"/>
      <c r="BS33" s="214"/>
      <c r="BT33" s="214"/>
      <c r="BU33" s="214"/>
      <c r="BV33" s="214"/>
      <c r="BW33" s="214"/>
      <c r="BX33" s="214"/>
      <c r="BY33" s="214"/>
      <c r="BZ33" s="214"/>
      <c r="CA33" s="214"/>
    </row>
    <row r="34" spans="1:79" ht="12.6" customHeight="1">
      <c r="A34" s="802"/>
      <c r="B34" s="784"/>
      <c r="C34" s="784"/>
      <c r="D34" s="784"/>
      <c r="E34" s="781"/>
      <c r="F34" s="781"/>
      <c r="G34" s="781"/>
      <c r="H34" s="784"/>
      <c r="I34" s="784"/>
      <c r="J34" s="781"/>
      <c r="K34" s="781"/>
      <c r="L34" s="781"/>
      <c r="M34" s="784"/>
      <c r="N34" s="785"/>
      <c r="O34" s="834"/>
      <c r="P34" s="835"/>
      <c r="Q34" s="795"/>
      <c r="R34" s="871"/>
      <c r="S34" s="791"/>
      <c r="T34" s="792"/>
      <c r="U34" s="792"/>
      <c r="V34" s="792"/>
      <c r="W34" s="792"/>
      <c r="X34" s="792"/>
      <c r="Y34" s="792"/>
      <c r="Z34" s="795"/>
      <c r="AA34" s="795"/>
      <c r="AB34" s="875"/>
      <c r="AC34" s="835"/>
      <c r="AD34" s="795"/>
      <c r="AE34" s="871"/>
      <c r="AF34" s="843"/>
      <c r="AG34" s="844"/>
      <c r="AH34" s="844"/>
      <c r="AI34" s="844"/>
      <c r="AJ34" s="844"/>
      <c r="AK34" s="844"/>
      <c r="AL34" s="844"/>
      <c r="AM34" s="795"/>
      <c r="AN34" s="847"/>
      <c r="AO34" s="214"/>
      <c r="AP34" s="214"/>
      <c r="AQ34" s="214"/>
      <c r="AR34" s="214"/>
      <c r="AS34" s="214"/>
      <c r="AT34" s="214"/>
      <c r="AU34" s="214"/>
      <c r="AV34" s="214"/>
      <c r="AW34" s="214"/>
      <c r="AX34" s="214"/>
      <c r="AY34" s="214"/>
      <c r="AZ34" s="214"/>
      <c r="BA34" s="214"/>
      <c r="BB34" s="214"/>
      <c r="BC34" s="214"/>
      <c r="BD34" s="214"/>
      <c r="BE34" s="214"/>
      <c r="BF34" s="214"/>
      <c r="BG34" s="214"/>
      <c r="BH34" s="214"/>
      <c r="BI34" s="214"/>
      <c r="BJ34" s="214"/>
      <c r="BK34" s="214"/>
      <c r="BL34" s="214"/>
      <c r="BM34" s="214"/>
      <c r="BN34" s="214"/>
      <c r="BO34" s="214"/>
      <c r="BP34" s="214"/>
      <c r="BQ34" s="214"/>
      <c r="BR34" s="214"/>
      <c r="BS34" s="214"/>
      <c r="BT34" s="214"/>
      <c r="BU34" s="214"/>
      <c r="BV34" s="214"/>
      <c r="BW34" s="214"/>
      <c r="BX34" s="214"/>
      <c r="BY34" s="214"/>
      <c r="BZ34" s="214"/>
      <c r="CA34" s="214"/>
    </row>
    <row r="35" spans="1:79" ht="12.6" customHeight="1">
      <c r="A35" s="800"/>
      <c r="B35" s="801"/>
      <c r="C35" s="801"/>
      <c r="D35" s="801"/>
      <c r="E35" s="779"/>
      <c r="F35" s="780"/>
      <c r="G35" s="780"/>
      <c r="H35" s="782"/>
      <c r="I35" s="801"/>
      <c r="J35" s="779">
        <v>12</v>
      </c>
      <c r="K35" s="780"/>
      <c r="L35" s="780"/>
      <c r="M35" s="782" t="s">
        <v>46</v>
      </c>
      <c r="N35" s="783"/>
      <c r="O35" s="832"/>
      <c r="P35" s="833"/>
      <c r="Q35" s="793"/>
      <c r="R35" s="870"/>
      <c r="S35" s="789"/>
      <c r="T35" s="790"/>
      <c r="U35" s="790"/>
      <c r="V35" s="790"/>
      <c r="W35" s="790"/>
      <c r="X35" s="790"/>
      <c r="Y35" s="790"/>
      <c r="Z35" s="793"/>
      <c r="AA35" s="794"/>
      <c r="AB35" s="874"/>
      <c r="AC35" s="833"/>
      <c r="AD35" s="793"/>
      <c r="AE35" s="870"/>
      <c r="AF35" s="789"/>
      <c r="AG35" s="842"/>
      <c r="AH35" s="842"/>
      <c r="AI35" s="842"/>
      <c r="AJ35" s="842"/>
      <c r="AK35" s="842"/>
      <c r="AL35" s="842"/>
      <c r="AM35" s="845"/>
      <c r="AN35" s="846"/>
      <c r="AO35" s="214"/>
      <c r="AP35" s="214"/>
      <c r="AQ35" s="214"/>
      <c r="AR35" s="214"/>
      <c r="AS35" s="214"/>
      <c r="AT35" s="214"/>
      <c r="AU35" s="214"/>
      <c r="AV35" s="214"/>
      <c r="AW35" s="214"/>
      <c r="AX35" s="214"/>
      <c r="AY35" s="214"/>
      <c r="AZ35" s="214"/>
      <c r="BA35" s="214"/>
      <c r="BB35" s="214"/>
      <c r="BC35" s="214"/>
      <c r="BD35" s="214"/>
      <c r="BE35" s="214"/>
      <c r="BF35" s="214"/>
      <c r="BG35" s="214"/>
      <c r="BH35" s="214"/>
      <c r="BI35" s="214"/>
      <c r="BJ35" s="214"/>
      <c r="BK35" s="214"/>
      <c r="BL35" s="214"/>
      <c r="BM35" s="214"/>
      <c r="BN35" s="214"/>
      <c r="BO35" s="214"/>
      <c r="BP35" s="214"/>
      <c r="BQ35" s="214"/>
      <c r="BR35" s="214"/>
      <c r="BS35" s="214"/>
      <c r="BT35" s="214"/>
      <c r="BU35" s="214"/>
      <c r="BV35" s="214"/>
      <c r="BW35" s="214"/>
      <c r="BX35" s="214"/>
      <c r="BY35" s="214"/>
      <c r="BZ35" s="214"/>
      <c r="CA35" s="214"/>
    </row>
    <row r="36" spans="1:79" ht="12.6" customHeight="1">
      <c r="A36" s="802"/>
      <c r="B36" s="784"/>
      <c r="C36" s="784"/>
      <c r="D36" s="784"/>
      <c r="E36" s="781"/>
      <c r="F36" s="781"/>
      <c r="G36" s="781"/>
      <c r="H36" s="784"/>
      <c r="I36" s="784"/>
      <c r="J36" s="781"/>
      <c r="K36" s="781"/>
      <c r="L36" s="781"/>
      <c r="M36" s="784"/>
      <c r="N36" s="785"/>
      <c r="O36" s="834"/>
      <c r="P36" s="835"/>
      <c r="Q36" s="795"/>
      <c r="R36" s="871"/>
      <c r="S36" s="791"/>
      <c r="T36" s="792"/>
      <c r="U36" s="792"/>
      <c r="V36" s="792"/>
      <c r="W36" s="792"/>
      <c r="X36" s="792"/>
      <c r="Y36" s="792"/>
      <c r="Z36" s="795"/>
      <c r="AA36" s="795"/>
      <c r="AB36" s="875"/>
      <c r="AC36" s="835"/>
      <c r="AD36" s="795"/>
      <c r="AE36" s="871"/>
      <c r="AF36" s="843"/>
      <c r="AG36" s="844"/>
      <c r="AH36" s="844"/>
      <c r="AI36" s="844"/>
      <c r="AJ36" s="844"/>
      <c r="AK36" s="844"/>
      <c r="AL36" s="844"/>
      <c r="AM36" s="795"/>
      <c r="AN36" s="847"/>
      <c r="AO36" s="214"/>
      <c r="AP36" s="214"/>
      <c r="AQ36" s="214"/>
      <c r="AR36" s="214"/>
      <c r="AS36" s="214"/>
      <c r="AT36" s="214"/>
      <c r="AU36" s="214"/>
      <c r="AV36" s="214"/>
      <c r="AW36" s="214"/>
      <c r="AX36" s="214"/>
      <c r="AY36" s="214"/>
      <c r="AZ36" s="214"/>
      <c r="BA36" s="214"/>
      <c r="BB36" s="214"/>
      <c r="BC36" s="214"/>
      <c r="BD36" s="214"/>
      <c r="BE36" s="214"/>
      <c r="BF36" s="214"/>
      <c r="BG36" s="214"/>
      <c r="BH36" s="214"/>
      <c r="BI36" s="214"/>
      <c r="BJ36" s="214"/>
      <c r="BK36" s="214"/>
      <c r="BL36" s="214"/>
      <c r="BM36" s="214"/>
      <c r="BN36" s="214"/>
      <c r="BO36" s="214"/>
      <c r="BP36" s="214"/>
      <c r="BQ36" s="214"/>
      <c r="BR36" s="214"/>
      <c r="BS36" s="214"/>
      <c r="BT36" s="214"/>
      <c r="BU36" s="214"/>
      <c r="BV36" s="214"/>
      <c r="BW36" s="214"/>
      <c r="BX36" s="214"/>
      <c r="BY36" s="214"/>
      <c r="BZ36" s="214"/>
      <c r="CA36" s="214"/>
    </row>
    <row r="37" spans="1:79" ht="12.6" customHeight="1">
      <c r="A37" s="800" t="str">
        <f>TEXT(DATE(LEFT('設定シート（非表示）'!C6,4),1,1),"ggg")</f>
        <v>令和</v>
      </c>
      <c r="B37" s="801"/>
      <c r="C37" s="801"/>
      <c r="D37" s="801"/>
      <c r="E37" s="779" t="str">
        <f>TEXT(DATE(LEFT('設定シート（非表示）'!C6,4),1,1),"e")</f>
        <v>7</v>
      </c>
      <c r="F37" s="780"/>
      <c r="G37" s="780"/>
      <c r="H37" s="782" t="s">
        <v>25</v>
      </c>
      <c r="I37" s="801"/>
      <c r="J37" s="779">
        <v>1</v>
      </c>
      <c r="K37" s="780"/>
      <c r="L37" s="780"/>
      <c r="M37" s="782" t="s">
        <v>46</v>
      </c>
      <c r="N37" s="783"/>
      <c r="O37" s="832"/>
      <c r="P37" s="833"/>
      <c r="Q37" s="793"/>
      <c r="R37" s="870"/>
      <c r="S37" s="789"/>
      <c r="T37" s="790"/>
      <c r="U37" s="790"/>
      <c r="V37" s="790"/>
      <c r="W37" s="790"/>
      <c r="X37" s="790"/>
      <c r="Y37" s="790"/>
      <c r="Z37" s="793"/>
      <c r="AA37" s="794"/>
      <c r="AB37" s="874"/>
      <c r="AC37" s="833"/>
      <c r="AD37" s="793"/>
      <c r="AE37" s="870"/>
      <c r="AF37" s="789"/>
      <c r="AG37" s="842"/>
      <c r="AH37" s="842"/>
      <c r="AI37" s="842"/>
      <c r="AJ37" s="842"/>
      <c r="AK37" s="842"/>
      <c r="AL37" s="842"/>
      <c r="AM37" s="845"/>
      <c r="AN37" s="846"/>
      <c r="AO37" s="214"/>
      <c r="AP37" s="214"/>
      <c r="AQ37" s="214"/>
      <c r="AR37" s="214"/>
      <c r="AS37" s="214"/>
      <c r="AT37" s="214"/>
      <c r="AU37" s="214"/>
      <c r="AV37" s="214"/>
      <c r="AW37" s="214"/>
      <c r="AX37" s="214"/>
      <c r="AY37" s="214"/>
      <c r="AZ37" s="214"/>
      <c r="BA37" s="214"/>
      <c r="BB37" s="214"/>
      <c r="BC37" s="214"/>
      <c r="BD37" s="214"/>
      <c r="BE37" s="214"/>
      <c r="BF37" s="214"/>
      <c r="BG37" s="214"/>
      <c r="BH37" s="214"/>
      <c r="BI37" s="214"/>
      <c r="BJ37" s="214"/>
      <c r="BK37" s="214"/>
      <c r="BL37" s="214"/>
      <c r="BM37" s="214"/>
      <c r="BN37" s="214"/>
      <c r="BO37" s="214"/>
      <c r="BP37" s="214"/>
      <c r="BQ37" s="214"/>
      <c r="BR37" s="214"/>
      <c r="BS37" s="214"/>
      <c r="BT37" s="214"/>
      <c r="BU37" s="214"/>
      <c r="BV37" s="214"/>
      <c r="BW37" s="214"/>
      <c r="BX37" s="214"/>
      <c r="BY37" s="214"/>
      <c r="BZ37" s="214"/>
      <c r="CA37" s="214"/>
    </row>
    <row r="38" spans="1:79" ht="12.6" customHeight="1">
      <c r="A38" s="802"/>
      <c r="B38" s="784"/>
      <c r="C38" s="784"/>
      <c r="D38" s="784"/>
      <c r="E38" s="781"/>
      <c r="F38" s="781"/>
      <c r="G38" s="781"/>
      <c r="H38" s="784"/>
      <c r="I38" s="784"/>
      <c r="J38" s="781"/>
      <c r="K38" s="781"/>
      <c r="L38" s="781"/>
      <c r="M38" s="784"/>
      <c r="N38" s="785"/>
      <c r="O38" s="834"/>
      <c r="P38" s="835"/>
      <c r="Q38" s="795"/>
      <c r="R38" s="871"/>
      <c r="S38" s="791"/>
      <c r="T38" s="792"/>
      <c r="U38" s="792"/>
      <c r="V38" s="792"/>
      <c r="W38" s="792"/>
      <c r="X38" s="792"/>
      <c r="Y38" s="792"/>
      <c r="Z38" s="795"/>
      <c r="AA38" s="795"/>
      <c r="AB38" s="875"/>
      <c r="AC38" s="835"/>
      <c r="AD38" s="795"/>
      <c r="AE38" s="871"/>
      <c r="AF38" s="843"/>
      <c r="AG38" s="844"/>
      <c r="AH38" s="844"/>
      <c r="AI38" s="844"/>
      <c r="AJ38" s="844"/>
      <c r="AK38" s="844"/>
      <c r="AL38" s="844"/>
      <c r="AM38" s="795"/>
      <c r="AN38" s="847"/>
      <c r="AO38" s="214"/>
      <c r="AP38" s="214"/>
      <c r="AQ38" s="214"/>
      <c r="AR38" s="214"/>
      <c r="AS38" s="214"/>
      <c r="AT38" s="214"/>
      <c r="AU38" s="214"/>
      <c r="AV38" s="214"/>
      <c r="AW38" s="214"/>
      <c r="AX38" s="214"/>
      <c r="AY38" s="214"/>
      <c r="AZ38" s="214"/>
      <c r="BA38" s="214"/>
      <c r="BB38" s="214"/>
      <c r="BC38" s="214"/>
      <c r="BD38" s="214"/>
      <c r="BE38" s="214"/>
      <c r="BF38" s="214"/>
      <c r="BG38" s="214"/>
      <c r="BH38" s="214"/>
      <c r="BI38" s="214"/>
      <c r="BJ38" s="214"/>
      <c r="BK38" s="214"/>
      <c r="BL38" s="214"/>
      <c r="BM38" s="214"/>
      <c r="BN38" s="214"/>
      <c r="BO38" s="214"/>
      <c r="BP38" s="214"/>
      <c r="BQ38" s="214"/>
      <c r="BR38" s="214"/>
      <c r="BS38" s="214"/>
      <c r="BT38" s="214"/>
      <c r="BU38" s="214"/>
      <c r="BV38" s="214"/>
      <c r="BW38" s="214"/>
      <c r="BX38" s="214"/>
      <c r="BY38" s="214"/>
      <c r="BZ38" s="214"/>
      <c r="CA38" s="214"/>
    </row>
    <row r="39" spans="1:79" ht="12.6" customHeight="1">
      <c r="A39" s="800"/>
      <c r="B39" s="801"/>
      <c r="C39" s="801"/>
      <c r="D39" s="801"/>
      <c r="E39" s="779"/>
      <c r="F39" s="780"/>
      <c r="G39" s="780"/>
      <c r="H39" s="782"/>
      <c r="I39" s="801"/>
      <c r="J39" s="779">
        <v>2</v>
      </c>
      <c r="K39" s="780"/>
      <c r="L39" s="780"/>
      <c r="M39" s="782" t="s">
        <v>46</v>
      </c>
      <c r="N39" s="783"/>
      <c r="O39" s="832"/>
      <c r="P39" s="833"/>
      <c r="Q39" s="793"/>
      <c r="R39" s="870"/>
      <c r="S39" s="789"/>
      <c r="T39" s="790"/>
      <c r="U39" s="790"/>
      <c r="V39" s="790"/>
      <c r="W39" s="790"/>
      <c r="X39" s="790"/>
      <c r="Y39" s="790"/>
      <c r="Z39" s="793"/>
      <c r="AA39" s="794"/>
      <c r="AB39" s="874"/>
      <c r="AC39" s="833"/>
      <c r="AD39" s="793"/>
      <c r="AE39" s="870"/>
      <c r="AF39" s="789"/>
      <c r="AG39" s="842"/>
      <c r="AH39" s="842"/>
      <c r="AI39" s="842"/>
      <c r="AJ39" s="842"/>
      <c r="AK39" s="842"/>
      <c r="AL39" s="842"/>
      <c r="AM39" s="845"/>
      <c r="AN39" s="846"/>
      <c r="AO39" s="214"/>
      <c r="AP39" s="214"/>
      <c r="AQ39" s="214"/>
      <c r="AR39" s="214"/>
      <c r="AS39" s="214"/>
      <c r="AT39" s="214"/>
      <c r="AU39" s="214"/>
      <c r="AV39" s="214"/>
      <c r="AW39" s="214"/>
      <c r="AX39" s="214"/>
      <c r="AY39" s="214"/>
      <c r="AZ39" s="214"/>
      <c r="BA39" s="214"/>
      <c r="BB39" s="214"/>
      <c r="BC39" s="214"/>
      <c r="BD39" s="214"/>
      <c r="BE39" s="214"/>
      <c r="BF39" s="214"/>
      <c r="BG39" s="214"/>
      <c r="BH39" s="214"/>
      <c r="BI39" s="214"/>
      <c r="BJ39" s="214"/>
      <c r="BK39" s="214"/>
      <c r="BL39" s="214"/>
      <c r="BM39" s="214"/>
      <c r="BN39" s="214"/>
      <c r="BO39" s="214"/>
      <c r="BP39" s="214"/>
      <c r="BQ39" s="214"/>
      <c r="BR39" s="214"/>
      <c r="BS39" s="214"/>
      <c r="BT39" s="214"/>
      <c r="BU39" s="214"/>
      <c r="BV39" s="214"/>
      <c r="BW39" s="214"/>
      <c r="BX39" s="214"/>
      <c r="BY39" s="214"/>
      <c r="BZ39" s="214"/>
      <c r="CA39" s="214"/>
    </row>
    <row r="40" spans="1:79" ht="12.6" customHeight="1">
      <c r="A40" s="802"/>
      <c r="B40" s="784"/>
      <c r="C40" s="784"/>
      <c r="D40" s="784"/>
      <c r="E40" s="781"/>
      <c r="F40" s="781"/>
      <c r="G40" s="781"/>
      <c r="H40" s="784"/>
      <c r="I40" s="784"/>
      <c r="J40" s="781"/>
      <c r="K40" s="781"/>
      <c r="L40" s="781"/>
      <c r="M40" s="784"/>
      <c r="N40" s="785"/>
      <c r="O40" s="834"/>
      <c r="P40" s="835"/>
      <c r="Q40" s="795"/>
      <c r="R40" s="871"/>
      <c r="S40" s="791"/>
      <c r="T40" s="792"/>
      <c r="U40" s="792"/>
      <c r="V40" s="792"/>
      <c r="W40" s="792"/>
      <c r="X40" s="792"/>
      <c r="Y40" s="792"/>
      <c r="Z40" s="795"/>
      <c r="AA40" s="795"/>
      <c r="AB40" s="875"/>
      <c r="AC40" s="835"/>
      <c r="AD40" s="795"/>
      <c r="AE40" s="871"/>
      <c r="AF40" s="843"/>
      <c r="AG40" s="844"/>
      <c r="AH40" s="844"/>
      <c r="AI40" s="844"/>
      <c r="AJ40" s="844"/>
      <c r="AK40" s="844"/>
      <c r="AL40" s="844"/>
      <c r="AM40" s="795"/>
      <c r="AN40" s="847"/>
      <c r="AO40" s="214"/>
      <c r="AP40" s="214"/>
      <c r="AQ40" s="214"/>
      <c r="AR40" s="214"/>
      <c r="AS40" s="214"/>
      <c r="AT40" s="214"/>
      <c r="AU40" s="214"/>
      <c r="AV40" s="214"/>
      <c r="AW40" s="214"/>
      <c r="AX40" s="214"/>
      <c r="AY40" s="214"/>
      <c r="AZ40" s="214"/>
      <c r="BA40" s="214"/>
      <c r="BB40" s="214"/>
      <c r="BC40" s="214"/>
      <c r="BD40" s="214"/>
      <c r="BE40" s="214"/>
      <c r="BF40" s="214"/>
      <c r="BG40" s="214"/>
      <c r="BH40" s="214"/>
      <c r="BI40" s="214"/>
      <c r="BJ40" s="214"/>
      <c r="BK40" s="214"/>
      <c r="BL40" s="214"/>
      <c r="BM40" s="214"/>
      <c r="BN40" s="214"/>
      <c r="BO40" s="214"/>
      <c r="BP40" s="214"/>
      <c r="BQ40" s="214"/>
      <c r="BR40" s="214"/>
      <c r="BS40" s="214"/>
      <c r="BT40" s="214"/>
      <c r="BU40" s="214"/>
      <c r="BV40" s="214"/>
      <c r="BW40" s="214"/>
      <c r="BX40" s="214"/>
      <c r="BY40" s="214"/>
      <c r="BZ40" s="214"/>
      <c r="CA40" s="214"/>
    </row>
    <row r="41" spans="1:79" ht="12.6" customHeight="1">
      <c r="A41" s="800"/>
      <c r="B41" s="801"/>
      <c r="C41" s="801"/>
      <c r="D41" s="801"/>
      <c r="E41" s="779"/>
      <c r="F41" s="780"/>
      <c r="G41" s="780"/>
      <c r="H41" s="782"/>
      <c r="I41" s="801"/>
      <c r="J41" s="779">
        <v>3</v>
      </c>
      <c r="K41" s="780"/>
      <c r="L41" s="780"/>
      <c r="M41" s="782" t="s">
        <v>46</v>
      </c>
      <c r="N41" s="783"/>
      <c r="O41" s="832"/>
      <c r="P41" s="833"/>
      <c r="Q41" s="793"/>
      <c r="R41" s="870"/>
      <c r="S41" s="789"/>
      <c r="T41" s="790"/>
      <c r="U41" s="790"/>
      <c r="V41" s="790"/>
      <c r="W41" s="790"/>
      <c r="X41" s="790"/>
      <c r="Y41" s="790"/>
      <c r="Z41" s="793"/>
      <c r="AA41" s="794"/>
      <c r="AB41" s="874"/>
      <c r="AC41" s="833"/>
      <c r="AD41" s="793"/>
      <c r="AE41" s="870"/>
      <c r="AF41" s="789"/>
      <c r="AG41" s="842"/>
      <c r="AH41" s="842"/>
      <c r="AI41" s="842"/>
      <c r="AJ41" s="842"/>
      <c r="AK41" s="842"/>
      <c r="AL41" s="842"/>
      <c r="AM41" s="845"/>
      <c r="AN41" s="846"/>
      <c r="AO41" s="214"/>
      <c r="AP41" s="214"/>
      <c r="AQ41" s="214"/>
      <c r="AR41" s="214"/>
      <c r="AS41" s="214"/>
      <c r="AT41" s="214"/>
      <c r="AU41" s="214"/>
      <c r="AV41" s="214"/>
      <c r="AW41" s="214"/>
      <c r="AX41" s="214"/>
      <c r="AY41" s="214"/>
      <c r="AZ41" s="214"/>
      <c r="BA41" s="214"/>
      <c r="BB41" s="214"/>
      <c r="BC41" s="214"/>
      <c r="BD41" s="214"/>
      <c r="BE41" s="214"/>
      <c r="BF41" s="214"/>
      <c r="BG41" s="214"/>
      <c r="BH41" s="214"/>
      <c r="BI41" s="214"/>
      <c r="BJ41" s="214"/>
      <c r="BK41" s="214"/>
      <c r="BL41" s="214"/>
      <c r="BM41" s="214"/>
      <c r="BN41" s="214"/>
      <c r="BO41" s="214"/>
      <c r="BP41" s="214"/>
      <c r="BQ41" s="214"/>
      <c r="BR41" s="214"/>
      <c r="BS41" s="214"/>
      <c r="BT41" s="214"/>
      <c r="BU41" s="214"/>
      <c r="BV41" s="214"/>
      <c r="BW41" s="214"/>
      <c r="BX41" s="214"/>
      <c r="BY41" s="214"/>
      <c r="BZ41" s="214"/>
      <c r="CA41" s="214"/>
    </row>
    <row r="42" spans="1:79" ht="12.6" customHeight="1">
      <c r="A42" s="802"/>
      <c r="B42" s="784"/>
      <c r="C42" s="784"/>
      <c r="D42" s="784"/>
      <c r="E42" s="781"/>
      <c r="F42" s="781"/>
      <c r="G42" s="781"/>
      <c r="H42" s="784"/>
      <c r="I42" s="784"/>
      <c r="J42" s="781"/>
      <c r="K42" s="781"/>
      <c r="L42" s="781"/>
      <c r="M42" s="784"/>
      <c r="N42" s="785"/>
      <c r="O42" s="834"/>
      <c r="P42" s="835"/>
      <c r="Q42" s="795"/>
      <c r="R42" s="871"/>
      <c r="S42" s="791"/>
      <c r="T42" s="792"/>
      <c r="U42" s="792"/>
      <c r="V42" s="792"/>
      <c r="W42" s="792"/>
      <c r="X42" s="792"/>
      <c r="Y42" s="792"/>
      <c r="Z42" s="795"/>
      <c r="AA42" s="795"/>
      <c r="AB42" s="875"/>
      <c r="AC42" s="835"/>
      <c r="AD42" s="795"/>
      <c r="AE42" s="871"/>
      <c r="AF42" s="843"/>
      <c r="AG42" s="844"/>
      <c r="AH42" s="844"/>
      <c r="AI42" s="844"/>
      <c r="AJ42" s="844"/>
      <c r="AK42" s="844"/>
      <c r="AL42" s="844"/>
      <c r="AM42" s="795"/>
      <c r="AN42" s="847"/>
      <c r="AO42" s="214"/>
      <c r="AP42" s="214"/>
      <c r="AQ42" s="214"/>
      <c r="AR42" s="214"/>
      <c r="AS42" s="214"/>
      <c r="AT42" s="214"/>
      <c r="AU42" s="214"/>
      <c r="AV42" s="214"/>
      <c r="AW42" s="214"/>
      <c r="AX42" s="214"/>
      <c r="AY42" s="214"/>
      <c r="AZ42" s="214"/>
      <c r="BA42" s="214"/>
      <c r="BB42" s="214"/>
      <c r="BC42" s="214"/>
      <c r="BD42" s="214"/>
      <c r="BE42" s="214"/>
      <c r="BF42" s="214"/>
      <c r="BG42" s="214"/>
      <c r="BH42" s="214"/>
      <c r="BI42" s="214"/>
      <c r="BJ42" s="214"/>
      <c r="BK42" s="214"/>
      <c r="BL42" s="214"/>
      <c r="BM42" s="214"/>
      <c r="BN42" s="214"/>
      <c r="BO42" s="214"/>
      <c r="BP42" s="214"/>
      <c r="BQ42" s="214"/>
      <c r="BR42" s="214"/>
      <c r="BS42" s="214"/>
      <c r="BT42" s="214"/>
      <c r="BU42" s="214"/>
      <c r="BV42" s="214"/>
      <c r="BW42" s="214"/>
      <c r="BX42" s="214"/>
      <c r="BY42" s="214"/>
      <c r="BZ42" s="214"/>
      <c r="CA42" s="214"/>
    </row>
    <row r="43" spans="1:79" ht="12.6" customHeight="1">
      <c r="A43" s="800" t="s">
        <v>659</v>
      </c>
      <c r="B43" s="801"/>
      <c r="C43" s="801"/>
      <c r="D43" s="801"/>
      <c r="E43" s="811"/>
      <c r="F43" s="812"/>
      <c r="G43" s="812"/>
      <c r="H43" s="782" t="s">
        <v>25</v>
      </c>
      <c r="I43" s="801"/>
      <c r="J43" s="811"/>
      <c r="K43" s="812"/>
      <c r="L43" s="812"/>
      <c r="M43" s="782" t="s">
        <v>46</v>
      </c>
      <c r="N43" s="783"/>
      <c r="O43" s="820"/>
      <c r="P43" s="821"/>
      <c r="Q43" s="821"/>
      <c r="R43" s="822"/>
      <c r="S43" s="789"/>
      <c r="T43" s="790"/>
      <c r="U43" s="790"/>
      <c r="V43" s="790"/>
      <c r="W43" s="790"/>
      <c r="X43" s="790"/>
      <c r="Y43" s="790"/>
      <c r="Z43" s="793"/>
      <c r="AA43" s="870"/>
      <c r="AB43" s="826"/>
      <c r="AC43" s="821"/>
      <c r="AD43" s="821"/>
      <c r="AE43" s="822"/>
      <c r="AF43" s="789"/>
      <c r="AG43" s="842"/>
      <c r="AH43" s="842"/>
      <c r="AI43" s="842"/>
      <c r="AJ43" s="842"/>
      <c r="AK43" s="842"/>
      <c r="AL43" s="842"/>
      <c r="AM43" s="845"/>
      <c r="AN43" s="846"/>
      <c r="AO43" s="214"/>
      <c r="AP43" s="214"/>
      <c r="AQ43" s="214"/>
      <c r="AR43" s="214"/>
      <c r="AS43" s="214"/>
      <c r="AT43" s="214"/>
      <c r="AU43" s="214"/>
      <c r="AV43" s="214"/>
      <c r="AW43" s="214"/>
      <c r="AX43" s="214"/>
      <c r="AY43" s="214"/>
      <c r="AZ43" s="214"/>
      <c r="BA43" s="214"/>
      <c r="BB43" s="214"/>
      <c r="BC43" s="214"/>
      <c r="BD43" s="214"/>
      <c r="BE43" s="214"/>
      <c r="BF43" s="214"/>
      <c r="BG43" s="214"/>
      <c r="BH43" s="214"/>
      <c r="BI43" s="214"/>
      <c r="BJ43" s="214"/>
      <c r="BK43" s="214"/>
      <c r="BL43" s="214"/>
      <c r="BM43" s="214"/>
      <c r="BN43" s="214"/>
      <c r="BO43" s="214"/>
      <c r="BP43" s="214"/>
      <c r="BQ43" s="214"/>
      <c r="BR43" s="214"/>
      <c r="BS43" s="214"/>
      <c r="BT43" s="214"/>
      <c r="BU43" s="214"/>
      <c r="BV43" s="214"/>
      <c r="BW43" s="214"/>
      <c r="BX43" s="214"/>
      <c r="BY43" s="214"/>
      <c r="BZ43" s="214"/>
      <c r="CA43" s="214"/>
    </row>
    <row r="44" spans="1:79" ht="12.6" customHeight="1">
      <c r="A44" s="802"/>
      <c r="B44" s="784"/>
      <c r="C44" s="784"/>
      <c r="D44" s="784"/>
      <c r="E44" s="813"/>
      <c r="F44" s="813"/>
      <c r="G44" s="813"/>
      <c r="H44" s="784"/>
      <c r="I44" s="784"/>
      <c r="J44" s="813"/>
      <c r="K44" s="813"/>
      <c r="L44" s="813"/>
      <c r="M44" s="784"/>
      <c r="N44" s="785"/>
      <c r="O44" s="823"/>
      <c r="P44" s="824"/>
      <c r="Q44" s="824"/>
      <c r="R44" s="825"/>
      <c r="S44" s="791"/>
      <c r="T44" s="792"/>
      <c r="U44" s="792"/>
      <c r="V44" s="792"/>
      <c r="W44" s="792"/>
      <c r="X44" s="792"/>
      <c r="Y44" s="792"/>
      <c r="Z44" s="795"/>
      <c r="AA44" s="871"/>
      <c r="AB44" s="827"/>
      <c r="AC44" s="824"/>
      <c r="AD44" s="824"/>
      <c r="AE44" s="825"/>
      <c r="AF44" s="843"/>
      <c r="AG44" s="844"/>
      <c r="AH44" s="844"/>
      <c r="AI44" s="844"/>
      <c r="AJ44" s="844"/>
      <c r="AK44" s="844"/>
      <c r="AL44" s="844"/>
      <c r="AM44" s="795"/>
      <c r="AN44" s="847"/>
      <c r="AO44" s="214"/>
      <c r="AP44" s="214"/>
      <c r="AQ44" s="214"/>
      <c r="AR44" s="214"/>
      <c r="AS44" s="214"/>
      <c r="AT44" s="214"/>
      <c r="AU44" s="214"/>
      <c r="AV44" s="214"/>
      <c r="AW44" s="214"/>
      <c r="AX44" s="214"/>
      <c r="AY44" s="214"/>
      <c r="AZ44" s="214"/>
      <c r="BA44" s="214"/>
      <c r="BB44" s="214"/>
      <c r="BC44" s="214"/>
      <c r="BD44" s="214"/>
      <c r="BE44" s="214"/>
      <c r="BF44" s="214"/>
      <c r="BG44" s="214"/>
      <c r="BH44" s="214"/>
      <c r="BI44" s="214"/>
      <c r="BJ44" s="214"/>
      <c r="BK44" s="214"/>
      <c r="BL44" s="214"/>
      <c r="BM44" s="214"/>
      <c r="BN44" s="214"/>
      <c r="BO44" s="214"/>
      <c r="BP44" s="214"/>
      <c r="BQ44" s="214"/>
      <c r="BR44" s="214"/>
      <c r="BS44" s="214"/>
      <c r="BT44" s="214"/>
      <c r="BU44" s="214"/>
      <c r="BV44" s="214"/>
      <c r="BW44" s="214"/>
      <c r="BX44" s="214"/>
      <c r="BY44" s="214"/>
      <c r="BZ44" s="214"/>
      <c r="CA44" s="214"/>
    </row>
    <row r="45" spans="1:79" ht="12.6" customHeight="1">
      <c r="A45" s="800" t="s">
        <v>659</v>
      </c>
      <c r="B45" s="801"/>
      <c r="C45" s="801"/>
      <c r="D45" s="801"/>
      <c r="E45" s="811"/>
      <c r="F45" s="812"/>
      <c r="G45" s="812"/>
      <c r="H45" s="782" t="s">
        <v>25</v>
      </c>
      <c r="I45" s="801"/>
      <c r="J45" s="811"/>
      <c r="K45" s="812"/>
      <c r="L45" s="812"/>
      <c r="M45" s="782" t="s">
        <v>46</v>
      </c>
      <c r="N45" s="783"/>
      <c r="O45" s="820"/>
      <c r="P45" s="821"/>
      <c r="Q45" s="821"/>
      <c r="R45" s="822"/>
      <c r="S45" s="789"/>
      <c r="T45" s="790"/>
      <c r="U45" s="790"/>
      <c r="V45" s="790"/>
      <c r="W45" s="790"/>
      <c r="X45" s="790"/>
      <c r="Y45" s="790"/>
      <c r="Z45" s="793"/>
      <c r="AA45" s="870"/>
      <c r="AB45" s="826"/>
      <c r="AC45" s="821"/>
      <c r="AD45" s="821"/>
      <c r="AE45" s="822"/>
      <c r="AF45" s="789"/>
      <c r="AG45" s="842"/>
      <c r="AH45" s="842"/>
      <c r="AI45" s="842"/>
      <c r="AJ45" s="842"/>
      <c r="AK45" s="842"/>
      <c r="AL45" s="842"/>
      <c r="AM45" s="845"/>
      <c r="AN45" s="846"/>
      <c r="AO45" s="214"/>
      <c r="AP45" s="214"/>
      <c r="AQ45" s="214"/>
      <c r="AR45" s="214"/>
      <c r="AS45" s="214"/>
      <c r="AT45" s="214"/>
      <c r="AU45" s="214"/>
      <c r="AV45" s="214"/>
      <c r="AW45" s="214"/>
      <c r="AX45" s="214"/>
      <c r="AY45" s="214"/>
      <c r="AZ45" s="214"/>
      <c r="BA45" s="214"/>
      <c r="BB45" s="214"/>
      <c r="BC45" s="214"/>
      <c r="BD45" s="214"/>
      <c r="BE45" s="214"/>
      <c r="BF45" s="214"/>
      <c r="BG45" s="214"/>
      <c r="BH45" s="214"/>
      <c r="BI45" s="214"/>
      <c r="BJ45" s="214"/>
      <c r="BK45" s="214"/>
      <c r="BL45" s="214"/>
      <c r="BM45" s="214"/>
      <c r="BN45" s="214"/>
      <c r="BO45" s="214"/>
      <c r="BP45" s="214"/>
      <c r="BQ45" s="214"/>
      <c r="BR45" s="214"/>
      <c r="BS45" s="214"/>
      <c r="BT45" s="214"/>
      <c r="BU45" s="214"/>
      <c r="BV45" s="214"/>
      <c r="BW45" s="214"/>
      <c r="BX45" s="214"/>
      <c r="BY45" s="214"/>
      <c r="BZ45" s="214"/>
      <c r="CA45" s="214"/>
    </row>
    <row r="46" spans="1:79" ht="12.6" customHeight="1">
      <c r="A46" s="802"/>
      <c r="B46" s="784"/>
      <c r="C46" s="784"/>
      <c r="D46" s="784"/>
      <c r="E46" s="813"/>
      <c r="F46" s="813"/>
      <c r="G46" s="813"/>
      <c r="H46" s="784"/>
      <c r="I46" s="784"/>
      <c r="J46" s="813"/>
      <c r="K46" s="813"/>
      <c r="L46" s="813"/>
      <c r="M46" s="784"/>
      <c r="N46" s="785"/>
      <c r="O46" s="823"/>
      <c r="P46" s="824"/>
      <c r="Q46" s="824"/>
      <c r="R46" s="825"/>
      <c r="S46" s="791"/>
      <c r="T46" s="792"/>
      <c r="U46" s="792"/>
      <c r="V46" s="792"/>
      <c r="W46" s="792"/>
      <c r="X46" s="792"/>
      <c r="Y46" s="792"/>
      <c r="Z46" s="795"/>
      <c r="AA46" s="871"/>
      <c r="AB46" s="827"/>
      <c r="AC46" s="824"/>
      <c r="AD46" s="824"/>
      <c r="AE46" s="825"/>
      <c r="AF46" s="843"/>
      <c r="AG46" s="844"/>
      <c r="AH46" s="844"/>
      <c r="AI46" s="844"/>
      <c r="AJ46" s="844"/>
      <c r="AK46" s="844"/>
      <c r="AL46" s="844"/>
      <c r="AM46" s="795"/>
      <c r="AN46" s="847"/>
      <c r="AO46" s="214"/>
      <c r="AP46" s="214"/>
      <c r="AQ46" s="214"/>
      <c r="AR46" s="214"/>
      <c r="AS46" s="214"/>
      <c r="AT46" s="214"/>
      <c r="AU46" s="214"/>
      <c r="AV46" s="214"/>
      <c r="AW46" s="214"/>
      <c r="AX46" s="214"/>
      <c r="AY46" s="214"/>
      <c r="AZ46" s="214"/>
      <c r="BA46" s="214"/>
      <c r="BB46" s="214"/>
      <c r="BC46" s="214"/>
      <c r="BD46" s="214"/>
      <c r="BE46" s="214"/>
      <c r="BF46" s="214"/>
      <c r="BG46" s="214"/>
      <c r="BH46" s="214"/>
      <c r="BI46" s="214"/>
      <c r="BJ46" s="214"/>
      <c r="BK46" s="214"/>
      <c r="BL46" s="214"/>
      <c r="BM46" s="214"/>
      <c r="BN46" s="214"/>
      <c r="BO46" s="214"/>
      <c r="BP46" s="214"/>
      <c r="BQ46" s="214"/>
      <c r="BR46" s="214"/>
      <c r="BS46" s="214"/>
      <c r="BT46" s="214"/>
      <c r="BU46" s="214"/>
      <c r="BV46" s="214"/>
      <c r="BW46" s="214"/>
      <c r="BX46" s="214"/>
      <c r="BY46" s="214"/>
      <c r="BZ46" s="214"/>
      <c r="CA46" s="214"/>
    </row>
    <row r="47" spans="1:79" ht="12.6" customHeight="1">
      <c r="A47" s="800" t="s">
        <v>659</v>
      </c>
      <c r="B47" s="801"/>
      <c r="C47" s="801"/>
      <c r="D47" s="801"/>
      <c r="E47" s="811"/>
      <c r="F47" s="812"/>
      <c r="G47" s="812"/>
      <c r="H47" s="782" t="s">
        <v>25</v>
      </c>
      <c r="I47" s="801"/>
      <c r="J47" s="811"/>
      <c r="K47" s="812"/>
      <c r="L47" s="812"/>
      <c r="M47" s="782" t="s">
        <v>46</v>
      </c>
      <c r="N47" s="783"/>
      <c r="O47" s="820"/>
      <c r="P47" s="821"/>
      <c r="Q47" s="821"/>
      <c r="R47" s="822"/>
      <c r="S47" s="789"/>
      <c r="T47" s="790"/>
      <c r="U47" s="790"/>
      <c r="V47" s="790"/>
      <c r="W47" s="790"/>
      <c r="X47" s="790"/>
      <c r="Y47" s="790"/>
      <c r="Z47" s="793"/>
      <c r="AA47" s="870"/>
      <c r="AB47" s="826"/>
      <c r="AC47" s="821"/>
      <c r="AD47" s="821"/>
      <c r="AE47" s="822"/>
      <c r="AF47" s="789"/>
      <c r="AG47" s="842"/>
      <c r="AH47" s="842"/>
      <c r="AI47" s="842"/>
      <c r="AJ47" s="842"/>
      <c r="AK47" s="842"/>
      <c r="AL47" s="842"/>
      <c r="AM47" s="845"/>
      <c r="AN47" s="846"/>
      <c r="AO47" s="214"/>
      <c r="AP47" s="214"/>
      <c r="AQ47" s="214"/>
      <c r="AR47" s="214"/>
      <c r="AS47" s="214"/>
      <c r="AT47" s="214"/>
      <c r="AU47" s="214"/>
      <c r="AV47" s="214"/>
      <c r="AW47" s="214"/>
      <c r="AX47" s="214"/>
      <c r="AY47" s="214"/>
      <c r="AZ47" s="214"/>
      <c r="BA47" s="214"/>
      <c r="BB47" s="214"/>
      <c r="BC47" s="214"/>
      <c r="BD47" s="214"/>
      <c r="BE47" s="214"/>
      <c r="BF47" s="214"/>
      <c r="BG47" s="214"/>
      <c r="BH47" s="214"/>
      <c r="BI47" s="214"/>
      <c r="BJ47" s="214"/>
      <c r="BK47" s="214"/>
      <c r="BL47" s="214"/>
      <c r="BM47" s="214"/>
      <c r="BN47" s="214"/>
      <c r="BO47" s="214"/>
      <c r="BP47" s="214"/>
      <c r="BQ47" s="214"/>
      <c r="BR47" s="214"/>
      <c r="BS47" s="214"/>
      <c r="BT47" s="214"/>
      <c r="BU47" s="214"/>
      <c r="BV47" s="214"/>
      <c r="BW47" s="214"/>
      <c r="BX47" s="214"/>
      <c r="BY47" s="214"/>
      <c r="BZ47" s="214"/>
      <c r="CA47" s="214"/>
    </row>
    <row r="48" spans="1:79" ht="12.6" customHeight="1">
      <c r="A48" s="802"/>
      <c r="B48" s="784"/>
      <c r="C48" s="784"/>
      <c r="D48" s="784"/>
      <c r="E48" s="813"/>
      <c r="F48" s="813"/>
      <c r="G48" s="813"/>
      <c r="H48" s="784"/>
      <c r="I48" s="784"/>
      <c r="J48" s="813"/>
      <c r="K48" s="813"/>
      <c r="L48" s="813"/>
      <c r="M48" s="784"/>
      <c r="N48" s="785"/>
      <c r="O48" s="823"/>
      <c r="P48" s="824"/>
      <c r="Q48" s="824"/>
      <c r="R48" s="825"/>
      <c r="S48" s="791"/>
      <c r="T48" s="792"/>
      <c r="U48" s="792"/>
      <c r="V48" s="792"/>
      <c r="W48" s="792"/>
      <c r="X48" s="792"/>
      <c r="Y48" s="792"/>
      <c r="Z48" s="795"/>
      <c r="AA48" s="871"/>
      <c r="AB48" s="827"/>
      <c r="AC48" s="824"/>
      <c r="AD48" s="824"/>
      <c r="AE48" s="825"/>
      <c r="AF48" s="843"/>
      <c r="AG48" s="844"/>
      <c r="AH48" s="844"/>
      <c r="AI48" s="844"/>
      <c r="AJ48" s="844"/>
      <c r="AK48" s="844"/>
      <c r="AL48" s="844"/>
      <c r="AM48" s="795"/>
      <c r="AN48" s="847"/>
      <c r="AO48" s="214"/>
      <c r="AP48" s="214"/>
      <c r="AQ48" s="214"/>
      <c r="AR48" s="214"/>
      <c r="AS48" s="214"/>
      <c r="AT48" s="214"/>
      <c r="AU48" s="214"/>
      <c r="AV48" s="214"/>
      <c r="AW48" s="214"/>
      <c r="AX48" s="214"/>
      <c r="AY48" s="214"/>
      <c r="AZ48" s="214"/>
      <c r="BA48" s="214"/>
      <c r="BB48" s="214"/>
      <c r="BC48" s="214"/>
      <c r="BD48" s="214"/>
      <c r="BE48" s="214"/>
      <c r="BF48" s="214"/>
      <c r="BG48" s="214"/>
      <c r="BH48" s="214"/>
      <c r="BI48" s="214"/>
      <c r="BJ48" s="214"/>
      <c r="BK48" s="214"/>
      <c r="BL48" s="214"/>
      <c r="BM48" s="214"/>
      <c r="BN48" s="214"/>
      <c r="BO48" s="214"/>
      <c r="BP48" s="214"/>
      <c r="BQ48" s="214"/>
      <c r="BR48" s="214"/>
      <c r="BS48" s="214"/>
      <c r="BT48" s="214"/>
      <c r="BU48" s="214"/>
      <c r="BV48" s="214"/>
      <c r="BW48" s="214"/>
      <c r="BX48" s="214"/>
      <c r="BY48" s="214"/>
      <c r="BZ48" s="214"/>
      <c r="CA48" s="214"/>
    </row>
    <row r="49" spans="1:79" ht="12.6" customHeight="1">
      <c r="A49" s="814" t="s">
        <v>169</v>
      </c>
      <c r="B49" s="815"/>
      <c r="C49" s="815"/>
      <c r="D49" s="815"/>
      <c r="E49" s="815"/>
      <c r="F49" s="815"/>
      <c r="G49" s="815"/>
      <c r="H49" s="815"/>
      <c r="I49" s="815"/>
      <c r="J49" s="815"/>
      <c r="K49" s="815"/>
      <c r="L49" s="815"/>
      <c r="M49" s="815"/>
      <c r="N49" s="816"/>
      <c r="O49" s="897">
        <f>SUM(O19:P42)</f>
        <v>0</v>
      </c>
      <c r="P49" s="888"/>
      <c r="Q49" s="891" t="s">
        <v>655</v>
      </c>
      <c r="R49" s="892"/>
      <c r="S49" s="887">
        <f>SUM(S19:Y48)</f>
        <v>0</v>
      </c>
      <c r="T49" s="888"/>
      <c r="U49" s="888"/>
      <c r="V49" s="888"/>
      <c r="W49" s="888"/>
      <c r="X49" s="888"/>
      <c r="Y49" s="888"/>
      <c r="Z49" s="891" t="s">
        <v>653</v>
      </c>
      <c r="AA49" s="892"/>
      <c r="AB49" s="899">
        <f>SUM(AB19:AC42)</f>
        <v>0</v>
      </c>
      <c r="AC49" s="900"/>
      <c r="AD49" s="891" t="s">
        <v>655</v>
      </c>
      <c r="AE49" s="892"/>
      <c r="AF49" s="887">
        <f>SUM(AF19:AL48)</f>
        <v>0</v>
      </c>
      <c r="AG49" s="888"/>
      <c r="AH49" s="888"/>
      <c r="AI49" s="888"/>
      <c r="AJ49" s="888"/>
      <c r="AK49" s="888"/>
      <c r="AL49" s="888"/>
      <c r="AM49" s="891" t="s">
        <v>653</v>
      </c>
      <c r="AN49" s="895"/>
      <c r="AO49" s="214"/>
      <c r="AP49" s="214"/>
      <c r="AQ49" s="214"/>
      <c r="AR49" s="214"/>
      <c r="AS49" s="214"/>
      <c r="AT49" s="214"/>
      <c r="AU49" s="214"/>
      <c r="AV49" s="214"/>
      <c r="AW49" s="214"/>
      <c r="AX49" s="214"/>
      <c r="AY49" s="214"/>
      <c r="AZ49" s="214"/>
      <c r="BA49" s="214"/>
      <c r="BB49" s="214"/>
      <c r="BC49" s="214"/>
      <c r="BD49" s="214"/>
      <c r="BE49" s="214"/>
      <c r="BF49" s="214"/>
      <c r="BG49" s="214"/>
      <c r="BH49" s="214"/>
      <c r="BI49" s="214"/>
      <c r="BJ49" s="214"/>
      <c r="BK49" s="214"/>
      <c r="BL49" s="214"/>
      <c r="BM49" s="214"/>
      <c r="BN49" s="214"/>
      <c r="BO49" s="214"/>
      <c r="BP49" s="214"/>
      <c r="BQ49" s="214"/>
      <c r="BR49" s="214"/>
      <c r="BS49" s="214"/>
      <c r="BT49" s="214"/>
      <c r="BU49" s="214"/>
      <c r="BV49" s="214"/>
      <c r="BW49" s="214"/>
      <c r="BX49" s="214"/>
      <c r="BY49" s="214"/>
      <c r="BZ49" s="214"/>
      <c r="CA49" s="214"/>
    </row>
    <row r="50" spans="1:79" ht="12.6" customHeight="1">
      <c r="A50" s="817"/>
      <c r="B50" s="818"/>
      <c r="C50" s="818"/>
      <c r="D50" s="818"/>
      <c r="E50" s="818"/>
      <c r="F50" s="818"/>
      <c r="G50" s="818"/>
      <c r="H50" s="818"/>
      <c r="I50" s="818"/>
      <c r="J50" s="818"/>
      <c r="K50" s="818"/>
      <c r="L50" s="818"/>
      <c r="M50" s="818"/>
      <c r="N50" s="819"/>
      <c r="O50" s="898"/>
      <c r="P50" s="890"/>
      <c r="Q50" s="893"/>
      <c r="R50" s="894"/>
      <c r="S50" s="889"/>
      <c r="T50" s="890"/>
      <c r="U50" s="890"/>
      <c r="V50" s="890"/>
      <c r="W50" s="890"/>
      <c r="X50" s="890"/>
      <c r="Y50" s="890"/>
      <c r="Z50" s="893"/>
      <c r="AA50" s="894"/>
      <c r="AB50" s="901"/>
      <c r="AC50" s="902"/>
      <c r="AD50" s="893"/>
      <c r="AE50" s="894"/>
      <c r="AF50" s="889"/>
      <c r="AG50" s="890"/>
      <c r="AH50" s="890"/>
      <c r="AI50" s="890"/>
      <c r="AJ50" s="890"/>
      <c r="AK50" s="890"/>
      <c r="AL50" s="890"/>
      <c r="AM50" s="893"/>
      <c r="AN50" s="896"/>
      <c r="AO50" s="214"/>
      <c r="AP50" s="214"/>
      <c r="AQ50" s="214"/>
      <c r="AR50" s="214"/>
      <c r="AS50" s="214"/>
      <c r="AT50" s="214"/>
      <c r="AU50" s="214"/>
      <c r="AV50" s="214"/>
      <c r="AW50" s="214"/>
      <c r="AX50" s="214"/>
      <c r="AY50" s="214"/>
      <c r="AZ50" s="214"/>
      <c r="BA50" s="214"/>
      <c r="BB50" s="214"/>
      <c r="BC50" s="214"/>
      <c r="BD50" s="214"/>
      <c r="BE50" s="214"/>
      <c r="BF50" s="214"/>
      <c r="BG50" s="214"/>
      <c r="BH50" s="214"/>
      <c r="BI50" s="214"/>
      <c r="BJ50" s="214"/>
      <c r="BK50" s="214"/>
      <c r="BL50" s="214"/>
      <c r="BM50" s="214"/>
      <c r="BN50" s="214"/>
      <c r="BO50" s="214"/>
      <c r="BP50" s="214"/>
      <c r="BQ50" s="214"/>
      <c r="BR50" s="214"/>
      <c r="BS50" s="214"/>
      <c r="BT50" s="214"/>
      <c r="BU50" s="214"/>
      <c r="BV50" s="214"/>
      <c r="BW50" s="214"/>
      <c r="BX50" s="214"/>
      <c r="BY50" s="214"/>
      <c r="BZ50" s="214"/>
      <c r="CA50" s="214"/>
    </row>
    <row r="51" spans="1:79" ht="15.75" customHeight="1">
      <c r="A51" s="214"/>
      <c r="B51" s="214"/>
      <c r="C51" s="214"/>
      <c r="D51" s="214"/>
      <c r="E51" s="214"/>
      <c r="F51" s="214"/>
      <c r="G51" s="214"/>
      <c r="H51" s="214"/>
      <c r="I51" s="214"/>
      <c r="J51" s="214"/>
      <c r="K51" s="214"/>
      <c r="L51" s="214"/>
      <c r="M51" s="214"/>
      <c r="N51" s="214"/>
      <c r="O51" s="234"/>
      <c r="P51" s="234"/>
      <c r="Q51" s="234"/>
      <c r="R51" s="234"/>
      <c r="S51" s="235"/>
      <c r="T51" s="234"/>
      <c r="U51" s="234"/>
      <c r="V51" s="234"/>
      <c r="W51" s="234"/>
      <c r="X51" s="234"/>
      <c r="Y51" s="234"/>
      <c r="Z51" s="234"/>
      <c r="AA51" s="234"/>
      <c r="AB51" s="234"/>
      <c r="AC51" s="234"/>
      <c r="AD51" s="234"/>
      <c r="AE51" s="234"/>
      <c r="AF51" s="235"/>
      <c r="AG51" s="234"/>
      <c r="AH51" s="234"/>
      <c r="AI51" s="234"/>
      <c r="AJ51" s="234"/>
      <c r="AK51" s="234"/>
      <c r="AL51" s="234"/>
      <c r="AM51" s="234"/>
      <c r="AN51" s="234"/>
      <c r="AO51" s="214"/>
      <c r="AP51" s="214"/>
      <c r="AQ51" s="214"/>
      <c r="AR51" s="214"/>
      <c r="AS51" s="214"/>
      <c r="AT51" s="214"/>
      <c r="AU51" s="214"/>
      <c r="AV51" s="214"/>
      <c r="AW51" s="214"/>
      <c r="AX51" s="214"/>
      <c r="AY51" s="214"/>
      <c r="AZ51" s="214"/>
      <c r="BA51" s="214"/>
      <c r="BB51" s="214"/>
      <c r="BC51" s="214"/>
      <c r="BD51" s="214"/>
      <c r="BE51" s="214"/>
      <c r="BF51" s="214"/>
      <c r="BG51" s="214"/>
      <c r="BH51" s="214"/>
      <c r="BI51" s="214"/>
      <c r="BJ51" s="214"/>
      <c r="BK51" s="214"/>
      <c r="BL51" s="214"/>
      <c r="BM51" s="214"/>
      <c r="BN51" s="214"/>
      <c r="BO51" s="214"/>
      <c r="BP51" s="214"/>
      <c r="BQ51" s="214"/>
      <c r="BR51" s="214"/>
      <c r="BS51" s="214"/>
      <c r="BT51" s="214"/>
      <c r="BU51" s="214"/>
      <c r="BV51" s="214"/>
      <c r="BW51" s="214"/>
      <c r="BX51" s="214"/>
      <c r="BY51" s="214"/>
      <c r="BZ51" s="214"/>
      <c r="CA51" s="214"/>
    </row>
    <row r="52" spans="1:79" ht="15.75" customHeight="1">
      <c r="A52" s="214"/>
      <c r="B52" s="214"/>
      <c r="C52" s="214"/>
      <c r="D52" s="214"/>
      <c r="E52" s="214"/>
      <c r="F52" s="214"/>
      <c r="G52" s="214"/>
      <c r="H52" s="214"/>
      <c r="I52" s="214"/>
      <c r="J52" s="214"/>
      <c r="K52" s="214"/>
      <c r="L52" s="214"/>
      <c r="M52" s="214"/>
      <c r="N52" s="214"/>
      <c r="O52" s="214"/>
      <c r="P52" s="214"/>
      <c r="Q52" s="214"/>
      <c r="R52" s="214"/>
      <c r="S52" s="214"/>
      <c r="T52" s="214"/>
      <c r="U52" s="214"/>
      <c r="V52" s="214"/>
      <c r="W52" s="214"/>
      <c r="X52" s="214"/>
      <c r="Y52" s="214"/>
      <c r="Z52" s="214"/>
      <c r="AA52" s="214"/>
      <c r="AB52" s="214"/>
      <c r="AC52" s="214"/>
      <c r="AD52" s="214"/>
      <c r="AE52" s="214"/>
      <c r="AF52" s="214"/>
      <c r="AG52" s="214"/>
      <c r="AH52" s="214"/>
      <c r="AI52" s="214"/>
      <c r="AJ52" s="214"/>
      <c r="AK52" s="214"/>
      <c r="AL52" s="214"/>
      <c r="AM52" s="214"/>
      <c r="AN52" s="214"/>
      <c r="AO52" s="214"/>
      <c r="AP52" s="214"/>
      <c r="AQ52" s="214"/>
      <c r="AR52" s="214"/>
      <c r="AS52" s="214"/>
      <c r="AT52" s="214"/>
      <c r="AU52" s="214"/>
      <c r="AV52" s="214"/>
      <c r="AW52" s="214"/>
      <c r="AX52" s="214"/>
      <c r="AY52" s="214"/>
      <c r="AZ52" s="214"/>
      <c r="BA52" s="214"/>
      <c r="BB52" s="214"/>
      <c r="BC52" s="214"/>
      <c r="BD52" s="214"/>
      <c r="BE52" s="214"/>
      <c r="BF52" s="214"/>
      <c r="BG52" s="214"/>
      <c r="BH52" s="214"/>
      <c r="BI52" s="214"/>
      <c r="BJ52" s="214"/>
      <c r="BK52" s="214"/>
      <c r="BL52" s="214"/>
      <c r="BM52" s="214"/>
      <c r="BN52" s="214"/>
      <c r="BO52" s="214"/>
      <c r="BP52" s="214"/>
      <c r="BQ52" s="214"/>
      <c r="BR52" s="214"/>
      <c r="BS52" s="214"/>
      <c r="BT52" s="214"/>
      <c r="BU52" s="214"/>
      <c r="BV52" s="214"/>
      <c r="BW52" s="214"/>
      <c r="BX52" s="214"/>
      <c r="BY52" s="214"/>
      <c r="BZ52" s="214"/>
      <c r="CA52" s="214"/>
    </row>
    <row r="53" spans="1:79" ht="15.75" customHeight="1">
      <c r="A53" s="214"/>
      <c r="B53" s="214"/>
      <c r="C53" s="214"/>
      <c r="D53" s="805" t="s">
        <v>665</v>
      </c>
      <c r="E53" s="806"/>
      <c r="F53" s="806"/>
      <c r="G53" s="806"/>
      <c r="H53" s="806"/>
      <c r="I53" s="806"/>
      <c r="J53" s="806"/>
      <c r="K53" s="806"/>
      <c r="L53" s="807"/>
      <c r="M53" s="772"/>
      <c r="N53" s="772"/>
      <c r="O53" s="772"/>
      <c r="P53" s="772"/>
      <c r="Q53" s="772"/>
      <c r="R53" s="772"/>
      <c r="S53" s="772"/>
      <c r="T53" s="772"/>
      <c r="U53" s="772"/>
      <c r="V53" s="772"/>
      <c r="W53" s="772"/>
      <c r="X53" s="772"/>
      <c r="Y53" s="772"/>
      <c r="Z53" s="772"/>
      <c r="AA53" s="772"/>
      <c r="AB53" s="772"/>
      <c r="AC53" s="772"/>
      <c r="AD53" s="772"/>
      <c r="AE53" s="772"/>
      <c r="AF53" s="772"/>
      <c r="AG53" s="772"/>
      <c r="AH53" s="772"/>
      <c r="AI53" s="772"/>
      <c r="AJ53" s="772"/>
      <c r="AK53" s="772"/>
      <c r="AL53" s="772"/>
      <c r="AM53" s="772"/>
      <c r="AN53" s="772"/>
      <c r="AO53" s="772"/>
      <c r="AP53" s="214"/>
      <c r="AQ53" s="214"/>
      <c r="AR53" s="214"/>
      <c r="AS53" s="214"/>
      <c r="AT53" s="214"/>
      <c r="AU53" s="214"/>
      <c r="AV53" s="214"/>
      <c r="AW53" s="214"/>
      <c r="AX53" s="214"/>
      <c r="AY53" s="214"/>
      <c r="AZ53" s="214"/>
      <c r="BA53" s="214"/>
      <c r="BB53" s="214"/>
      <c r="BC53" s="214"/>
      <c r="BD53" s="214"/>
      <c r="BE53" s="214"/>
      <c r="BF53" s="214"/>
      <c r="BG53" s="214"/>
      <c r="BH53" s="214"/>
      <c r="BI53" s="214"/>
      <c r="BJ53" s="214"/>
      <c r="BK53" s="214"/>
      <c r="BL53" s="214"/>
      <c r="BM53" s="214"/>
      <c r="BN53" s="214"/>
      <c r="BO53" s="214"/>
      <c r="BP53" s="214"/>
      <c r="BQ53" s="214"/>
      <c r="BR53" s="214"/>
      <c r="BS53" s="214"/>
      <c r="BT53" s="214"/>
      <c r="BU53" s="214"/>
      <c r="BV53" s="214"/>
      <c r="BW53" s="214"/>
      <c r="BX53" s="214"/>
      <c r="BY53" s="214"/>
      <c r="BZ53" s="214"/>
      <c r="CA53" s="214"/>
    </row>
    <row r="54" spans="1:79" ht="15.75" customHeight="1">
      <c r="A54" s="214"/>
      <c r="B54" s="214"/>
      <c r="C54" s="214"/>
      <c r="D54" s="884"/>
      <c r="E54" s="885"/>
      <c r="F54" s="885"/>
      <c r="G54" s="885"/>
      <c r="H54" s="885"/>
      <c r="I54" s="885"/>
      <c r="J54" s="885"/>
      <c r="K54" s="885"/>
      <c r="L54" s="886"/>
      <c r="M54" s="772"/>
      <c r="N54" s="772"/>
      <c r="O54" s="772"/>
      <c r="P54" s="772"/>
      <c r="Q54" s="772"/>
      <c r="R54" s="772"/>
      <c r="S54" s="772"/>
      <c r="T54" s="772"/>
      <c r="U54" s="772"/>
      <c r="V54" s="772"/>
      <c r="W54" s="772"/>
      <c r="X54" s="772"/>
      <c r="Y54" s="772"/>
      <c r="Z54" s="772"/>
      <c r="AA54" s="772"/>
      <c r="AB54" s="772"/>
      <c r="AC54" s="772"/>
      <c r="AD54" s="772"/>
      <c r="AE54" s="772"/>
      <c r="AF54" s="772"/>
      <c r="AG54" s="772"/>
      <c r="AH54" s="772"/>
      <c r="AI54" s="772"/>
      <c r="AJ54" s="772"/>
      <c r="AK54" s="772"/>
      <c r="AL54" s="772"/>
      <c r="AM54" s="772"/>
      <c r="AN54" s="772"/>
      <c r="AO54" s="772"/>
      <c r="AP54" s="214"/>
      <c r="AQ54" s="214"/>
      <c r="AR54" s="214"/>
      <c r="AS54" s="214"/>
      <c r="AT54" s="214"/>
      <c r="AU54" s="214"/>
      <c r="AV54" s="214"/>
      <c r="AW54" s="214"/>
      <c r="AX54" s="214"/>
      <c r="AY54" s="214"/>
      <c r="AZ54" s="214"/>
      <c r="BA54" s="214"/>
      <c r="BB54" s="214"/>
      <c r="BC54" s="214"/>
      <c r="BD54" s="214"/>
      <c r="BE54" s="214"/>
      <c r="BF54" s="214"/>
      <c r="BG54" s="214"/>
      <c r="BH54" s="214"/>
      <c r="BI54" s="214"/>
      <c r="BJ54" s="214"/>
      <c r="BK54" s="214"/>
      <c r="BL54" s="214"/>
      <c r="BM54" s="214"/>
      <c r="BN54" s="214"/>
      <c r="BO54" s="214"/>
      <c r="BP54" s="214"/>
      <c r="BQ54" s="214"/>
      <c r="BR54" s="214"/>
      <c r="BS54" s="214"/>
      <c r="BT54" s="214"/>
      <c r="BU54" s="214"/>
      <c r="BV54" s="214"/>
      <c r="BW54" s="214"/>
      <c r="BX54" s="214"/>
      <c r="BY54" s="214"/>
      <c r="BZ54" s="214"/>
      <c r="CA54" s="214"/>
    </row>
    <row r="55" spans="1:79" ht="6" customHeight="1">
      <c r="A55" s="214"/>
      <c r="B55" s="214"/>
      <c r="C55" s="214"/>
      <c r="D55" s="772"/>
      <c r="E55" s="772"/>
      <c r="F55" s="772"/>
      <c r="G55" s="772"/>
      <c r="H55" s="772"/>
      <c r="I55" s="772"/>
      <c r="J55" s="772"/>
      <c r="K55" s="772"/>
      <c r="L55" s="772"/>
      <c r="M55" s="772"/>
      <c r="N55" s="772"/>
      <c r="O55" s="772"/>
      <c r="P55" s="772"/>
      <c r="Q55" s="772"/>
      <c r="R55" s="772"/>
      <c r="S55" s="772"/>
      <c r="T55" s="772"/>
      <c r="U55" s="772"/>
      <c r="V55" s="772"/>
      <c r="W55" s="772"/>
      <c r="X55" s="772"/>
      <c r="Y55" s="772"/>
      <c r="Z55" s="772"/>
      <c r="AA55" s="772"/>
      <c r="AB55" s="772"/>
      <c r="AC55" s="772"/>
      <c r="AD55" s="772"/>
      <c r="AE55" s="772"/>
      <c r="AF55" s="772"/>
      <c r="AG55" s="772"/>
      <c r="AH55" s="772"/>
      <c r="AI55" s="772"/>
      <c r="AJ55" s="772"/>
      <c r="AK55" s="772"/>
      <c r="AL55" s="772"/>
      <c r="AM55" s="772"/>
      <c r="AN55" s="772"/>
      <c r="AO55" s="772"/>
      <c r="AP55" s="214"/>
      <c r="AQ55" s="214"/>
      <c r="AR55" s="214"/>
      <c r="AS55" s="214"/>
      <c r="AT55" s="214"/>
      <c r="AU55" s="214"/>
      <c r="AV55" s="214"/>
      <c r="AW55" s="214"/>
      <c r="AX55" s="214"/>
      <c r="AY55" s="214"/>
      <c r="AZ55" s="214"/>
      <c r="BA55" s="214"/>
      <c r="BB55" s="214"/>
      <c r="BC55" s="214"/>
      <c r="BD55" s="214"/>
      <c r="BE55" s="214"/>
      <c r="BF55" s="214"/>
      <c r="BG55" s="214"/>
      <c r="BH55" s="214"/>
      <c r="BI55" s="214"/>
      <c r="BJ55" s="214"/>
      <c r="BK55" s="214"/>
      <c r="BL55" s="214"/>
      <c r="BM55" s="214"/>
      <c r="BN55" s="214"/>
      <c r="BO55" s="214"/>
      <c r="BP55" s="214"/>
      <c r="BQ55" s="214"/>
      <c r="BR55" s="214"/>
      <c r="BS55" s="214"/>
      <c r="BT55" s="214"/>
      <c r="BU55" s="214"/>
      <c r="BV55" s="214"/>
      <c r="BW55" s="214"/>
      <c r="BX55" s="214"/>
      <c r="BY55" s="214"/>
      <c r="BZ55" s="214"/>
      <c r="CA55" s="214"/>
    </row>
    <row r="56" spans="1:79" ht="15.75" customHeight="1">
      <c r="A56" s="214"/>
      <c r="B56" s="214"/>
      <c r="C56" s="214"/>
      <c r="D56" s="883" t="s">
        <v>664</v>
      </c>
      <c r="E56" s="828"/>
      <c r="F56" s="828"/>
      <c r="G56" s="828"/>
      <c r="H56" s="828"/>
      <c r="I56" s="828"/>
      <c r="J56" s="828"/>
      <c r="K56" s="828"/>
      <c r="L56" s="828"/>
      <c r="M56" s="828"/>
      <c r="N56" s="828"/>
      <c r="O56" s="828"/>
      <c r="P56" s="828"/>
      <c r="Q56" s="828"/>
      <c r="R56" s="828"/>
      <c r="S56" s="828"/>
      <c r="T56" s="828"/>
      <c r="U56" s="828"/>
      <c r="V56" s="828"/>
      <c r="W56" s="828"/>
      <c r="X56" s="828"/>
      <c r="Y56" s="828"/>
      <c r="Z56" s="828"/>
      <c r="AA56" s="828"/>
      <c r="AB56" s="828"/>
      <c r="AC56" s="828"/>
      <c r="AD56" s="828"/>
      <c r="AE56" s="828"/>
      <c r="AF56" s="828"/>
      <c r="AG56" s="828"/>
      <c r="AH56" s="828"/>
      <c r="AI56" s="828"/>
      <c r="AJ56" s="828"/>
      <c r="AK56" s="828"/>
      <c r="AL56" s="828"/>
      <c r="AM56" s="828"/>
      <c r="AN56" s="828"/>
      <c r="AO56" s="828"/>
      <c r="AP56" s="214"/>
      <c r="AQ56" s="214"/>
      <c r="AR56" s="214"/>
      <c r="AS56" s="214"/>
      <c r="AT56" s="214"/>
      <c r="AU56" s="214"/>
      <c r="AV56" s="214"/>
      <c r="AW56" s="214"/>
      <c r="AX56" s="214"/>
      <c r="AY56" s="214"/>
      <c r="AZ56" s="214"/>
      <c r="BA56" s="214"/>
      <c r="BB56" s="214"/>
      <c r="BC56" s="214"/>
      <c r="BD56" s="214"/>
      <c r="BE56" s="214"/>
      <c r="BF56" s="214"/>
      <c r="BG56" s="214"/>
      <c r="BH56" s="214"/>
      <c r="BI56" s="214"/>
      <c r="BJ56" s="214"/>
      <c r="BK56" s="214"/>
      <c r="BL56" s="214"/>
      <c r="BM56" s="214"/>
      <c r="BN56" s="214"/>
      <c r="BO56" s="214"/>
      <c r="BP56" s="214"/>
      <c r="BQ56" s="214"/>
      <c r="BR56" s="214"/>
      <c r="BS56" s="214"/>
      <c r="BT56" s="214"/>
      <c r="BU56" s="214"/>
      <c r="BV56" s="214"/>
      <c r="BW56" s="214"/>
      <c r="BX56" s="214"/>
      <c r="BY56" s="214"/>
      <c r="BZ56" s="214"/>
      <c r="CA56" s="214"/>
    </row>
    <row r="57" spans="1:79" ht="15.75" customHeight="1">
      <c r="A57" s="214"/>
      <c r="B57" s="214"/>
      <c r="C57" s="214"/>
      <c r="D57" s="828"/>
      <c r="E57" s="828"/>
      <c r="F57" s="828"/>
      <c r="G57" s="828"/>
      <c r="H57" s="828"/>
      <c r="I57" s="828"/>
      <c r="J57" s="828"/>
      <c r="K57" s="828"/>
      <c r="L57" s="828"/>
      <c r="M57" s="828"/>
      <c r="N57" s="828"/>
      <c r="O57" s="828"/>
      <c r="P57" s="828"/>
      <c r="Q57" s="828"/>
      <c r="R57" s="828"/>
      <c r="S57" s="828"/>
      <c r="T57" s="828"/>
      <c r="U57" s="828"/>
      <c r="V57" s="828"/>
      <c r="W57" s="828"/>
      <c r="X57" s="828"/>
      <c r="Y57" s="828"/>
      <c r="Z57" s="828"/>
      <c r="AA57" s="828"/>
      <c r="AB57" s="828"/>
      <c r="AC57" s="828"/>
      <c r="AD57" s="828"/>
      <c r="AE57" s="828"/>
      <c r="AF57" s="828"/>
      <c r="AG57" s="828"/>
      <c r="AH57" s="828"/>
      <c r="AI57" s="828"/>
      <c r="AJ57" s="828"/>
      <c r="AK57" s="828"/>
      <c r="AL57" s="828"/>
      <c r="AM57" s="828"/>
      <c r="AN57" s="828"/>
      <c r="AO57" s="828"/>
      <c r="AP57" s="214"/>
      <c r="AQ57" s="214"/>
      <c r="AR57" s="214"/>
      <c r="AS57" s="214"/>
      <c r="AT57" s="214"/>
      <c r="AU57" s="214"/>
      <c r="AV57" s="214"/>
      <c r="AW57" s="214"/>
      <c r="AX57" s="214"/>
      <c r="AY57" s="214"/>
      <c r="AZ57" s="214"/>
      <c r="BA57" s="214"/>
      <c r="BB57" s="214"/>
      <c r="BC57" s="214"/>
      <c r="BD57" s="214"/>
      <c r="BE57" s="214"/>
      <c r="BF57" s="214"/>
      <c r="BG57" s="214"/>
      <c r="BH57" s="214"/>
      <c r="BI57" s="214"/>
      <c r="BJ57" s="214"/>
      <c r="BK57" s="214"/>
      <c r="BL57" s="214"/>
      <c r="BM57" s="214"/>
      <c r="BN57" s="214"/>
      <c r="BO57" s="214"/>
      <c r="BP57" s="214"/>
      <c r="BQ57" s="214"/>
      <c r="BR57" s="214"/>
      <c r="BS57" s="214"/>
      <c r="BT57" s="214"/>
      <c r="BU57" s="214"/>
      <c r="BV57" s="214"/>
      <c r="BW57" s="214"/>
      <c r="BX57" s="214"/>
      <c r="BY57" s="214"/>
      <c r="BZ57" s="214"/>
      <c r="CA57" s="214"/>
    </row>
    <row r="58" spans="1:79" ht="15.75" customHeight="1">
      <c r="A58" s="214"/>
      <c r="B58" s="214"/>
      <c r="C58" s="214"/>
      <c r="D58" s="772"/>
      <c r="E58" s="772"/>
      <c r="F58" s="772"/>
      <c r="G58" s="772"/>
      <c r="H58" s="772"/>
      <c r="I58" s="772"/>
      <c r="J58" s="772"/>
      <c r="K58" s="772"/>
      <c r="L58" s="772"/>
      <c r="M58" s="772"/>
      <c r="N58" s="772"/>
      <c r="O58" s="772"/>
      <c r="P58" s="772"/>
      <c r="Q58" s="772"/>
      <c r="R58" s="772"/>
      <c r="S58" s="772"/>
      <c r="T58" s="772"/>
      <c r="U58" s="772"/>
      <c r="V58" s="772"/>
      <c r="W58" s="772"/>
      <c r="X58" s="772"/>
      <c r="Y58" s="772"/>
      <c r="Z58" s="772"/>
      <c r="AA58" s="772"/>
      <c r="AB58" s="772"/>
      <c r="AC58" s="772"/>
      <c r="AD58" s="772"/>
      <c r="AE58" s="772"/>
      <c r="AF58" s="772"/>
      <c r="AG58" s="772"/>
      <c r="AH58" s="772"/>
      <c r="AI58" s="772"/>
      <c r="AJ58" s="772"/>
      <c r="AK58" s="772"/>
      <c r="AL58" s="772"/>
      <c r="AM58" s="772"/>
      <c r="AN58" s="772"/>
      <c r="AO58" s="772"/>
      <c r="AP58" s="214"/>
      <c r="AQ58" s="214"/>
      <c r="AR58" s="214"/>
      <c r="AS58" s="214"/>
      <c r="AT58" s="214"/>
      <c r="AU58" s="214"/>
      <c r="AV58" s="214"/>
      <c r="AW58" s="214"/>
      <c r="AX58" s="214"/>
      <c r="AY58" s="214"/>
      <c r="AZ58" s="214"/>
      <c r="BA58" s="214"/>
      <c r="BB58" s="214"/>
      <c r="BC58" s="214"/>
      <c r="BD58" s="214"/>
      <c r="BE58" s="214"/>
      <c r="BF58" s="214"/>
      <c r="BG58" s="214"/>
      <c r="BH58" s="214"/>
      <c r="BI58" s="214"/>
      <c r="BJ58" s="214"/>
      <c r="BK58" s="214"/>
      <c r="BL58" s="214"/>
      <c r="BM58" s="214"/>
      <c r="BN58" s="214"/>
      <c r="BO58" s="214"/>
      <c r="BP58" s="214"/>
      <c r="BQ58" s="214"/>
      <c r="BR58" s="214"/>
      <c r="BS58" s="214"/>
      <c r="BT58" s="214"/>
      <c r="BU58" s="214"/>
      <c r="BV58" s="214"/>
      <c r="BW58" s="214"/>
      <c r="BX58" s="214"/>
      <c r="BY58" s="214"/>
      <c r="BZ58" s="214"/>
      <c r="CA58" s="214"/>
    </row>
    <row r="59" spans="1:79" ht="15.75" customHeight="1">
      <c r="A59" s="214"/>
      <c r="B59" s="214"/>
      <c r="C59" s="214"/>
      <c r="D59" s="805" t="s">
        <v>666</v>
      </c>
      <c r="E59" s="806"/>
      <c r="F59" s="806"/>
      <c r="G59" s="806"/>
      <c r="H59" s="806"/>
      <c r="I59" s="806"/>
      <c r="J59" s="806"/>
      <c r="K59" s="806"/>
      <c r="L59" s="807"/>
      <c r="M59" s="772"/>
      <c r="N59" s="772"/>
      <c r="O59" s="772"/>
      <c r="P59" s="772"/>
      <c r="Q59" s="772"/>
      <c r="R59" s="772"/>
      <c r="S59" s="772"/>
      <c r="T59" s="772"/>
      <c r="U59" s="772"/>
      <c r="V59" s="772"/>
      <c r="W59" s="772"/>
      <c r="X59" s="772"/>
      <c r="Y59" s="772"/>
      <c r="Z59" s="772"/>
      <c r="AA59" s="772"/>
      <c r="AB59" s="772"/>
      <c r="AC59" s="772"/>
      <c r="AD59" s="772"/>
      <c r="AE59" s="772"/>
      <c r="AF59" s="772"/>
      <c r="AG59" s="772"/>
      <c r="AH59" s="772"/>
      <c r="AI59" s="772"/>
      <c r="AJ59" s="772"/>
      <c r="AK59" s="772"/>
      <c r="AL59" s="772"/>
      <c r="AM59" s="772"/>
      <c r="AN59" s="772"/>
      <c r="AO59" s="772"/>
      <c r="AP59" s="214"/>
      <c r="AQ59" s="214"/>
      <c r="AR59" s="214"/>
      <c r="AS59" s="214"/>
      <c r="AT59" s="214"/>
      <c r="AU59" s="214"/>
      <c r="AV59" s="214"/>
      <c r="AW59" s="214"/>
      <c r="AX59" s="214"/>
      <c r="AY59" s="214"/>
      <c r="AZ59" s="214"/>
      <c r="BA59" s="214"/>
      <c r="BB59" s="214"/>
      <c r="BC59" s="214"/>
      <c r="BD59" s="214"/>
      <c r="BE59" s="214"/>
      <c r="BF59" s="214"/>
      <c r="BG59" s="214"/>
      <c r="BH59" s="214"/>
      <c r="BI59" s="214"/>
      <c r="BJ59" s="214"/>
      <c r="BK59" s="214"/>
      <c r="BL59" s="214"/>
      <c r="BM59" s="214"/>
      <c r="BN59" s="214"/>
      <c r="BO59" s="214"/>
      <c r="BP59" s="214"/>
      <c r="BQ59" s="214"/>
      <c r="BR59" s="214"/>
      <c r="BS59" s="214"/>
      <c r="BT59" s="214"/>
      <c r="BU59" s="214"/>
      <c r="BV59" s="214"/>
      <c r="BW59" s="214"/>
      <c r="BX59" s="214"/>
      <c r="BY59" s="214"/>
      <c r="BZ59" s="214"/>
      <c r="CA59" s="214"/>
    </row>
    <row r="60" spans="1:79" ht="15.75" customHeight="1">
      <c r="A60" s="214"/>
      <c r="B60" s="214"/>
      <c r="C60" s="214"/>
      <c r="D60" s="884"/>
      <c r="E60" s="885"/>
      <c r="F60" s="885"/>
      <c r="G60" s="885"/>
      <c r="H60" s="885"/>
      <c r="I60" s="885"/>
      <c r="J60" s="885"/>
      <c r="K60" s="885"/>
      <c r="L60" s="886"/>
      <c r="M60" s="772"/>
      <c r="N60" s="772"/>
      <c r="O60" s="772"/>
      <c r="P60" s="772"/>
      <c r="Q60" s="772"/>
      <c r="R60" s="772"/>
      <c r="S60" s="772"/>
      <c r="T60" s="772"/>
      <c r="U60" s="772"/>
      <c r="V60" s="772"/>
      <c r="W60" s="772"/>
      <c r="X60" s="772"/>
      <c r="Y60" s="772"/>
      <c r="Z60" s="772"/>
      <c r="AA60" s="772"/>
      <c r="AB60" s="772"/>
      <c r="AC60" s="772"/>
      <c r="AD60" s="772"/>
      <c r="AE60" s="772"/>
      <c r="AF60" s="772"/>
      <c r="AG60" s="772"/>
      <c r="AH60" s="772"/>
      <c r="AI60" s="772"/>
      <c r="AJ60" s="772"/>
      <c r="AK60" s="772"/>
      <c r="AL60" s="772"/>
      <c r="AM60" s="772"/>
      <c r="AN60" s="772"/>
      <c r="AO60" s="772"/>
      <c r="AP60" s="214"/>
      <c r="AQ60" s="214"/>
      <c r="AR60" s="214"/>
      <c r="AS60" s="214"/>
      <c r="AT60" s="214"/>
      <c r="AU60" s="214"/>
      <c r="AV60" s="214"/>
      <c r="AW60" s="214"/>
      <c r="AX60" s="214"/>
      <c r="AY60" s="214"/>
      <c r="AZ60" s="214"/>
      <c r="BA60" s="214"/>
      <c r="BB60" s="214"/>
      <c r="BC60" s="214"/>
      <c r="BD60" s="214"/>
      <c r="BE60" s="214"/>
      <c r="BF60" s="214"/>
      <c r="BG60" s="214"/>
      <c r="BH60" s="214"/>
      <c r="BI60" s="214"/>
      <c r="BJ60" s="214"/>
      <c r="BK60" s="214"/>
      <c r="BL60" s="214"/>
      <c r="BM60" s="214"/>
      <c r="BN60" s="214"/>
      <c r="BO60" s="214"/>
      <c r="BP60" s="214"/>
      <c r="BQ60" s="214"/>
      <c r="BR60" s="214"/>
      <c r="BS60" s="214"/>
      <c r="BT60" s="214"/>
      <c r="BU60" s="214"/>
      <c r="BV60" s="214"/>
      <c r="BW60" s="214"/>
      <c r="BX60" s="214"/>
      <c r="BY60" s="214"/>
      <c r="BZ60" s="214"/>
      <c r="CA60" s="214"/>
    </row>
    <row r="61" spans="1:79" ht="6" customHeight="1">
      <c r="A61" s="214"/>
      <c r="B61" s="214"/>
      <c r="C61" s="214"/>
      <c r="D61" s="772"/>
      <c r="E61" s="772"/>
      <c r="F61" s="772"/>
      <c r="G61" s="772"/>
      <c r="H61" s="772"/>
      <c r="I61" s="772"/>
      <c r="J61" s="772"/>
      <c r="K61" s="772"/>
      <c r="L61" s="772"/>
      <c r="M61" s="772"/>
      <c r="N61" s="772"/>
      <c r="O61" s="773"/>
      <c r="P61" s="774"/>
      <c r="Q61" s="774"/>
      <c r="R61" s="774"/>
      <c r="S61" s="774"/>
      <c r="T61" s="774"/>
      <c r="U61" s="774"/>
      <c r="V61" s="774"/>
      <c r="W61" s="774"/>
      <c r="X61" s="774"/>
      <c r="Y61" s="774"/>
      <c r="Z61" s="774"/>
      <c r="AA61" s="774"/>
      <c r="AB61" s="775"/>
      <c r="AC61" s="775"/>
      <c r="AD61" s="775"/>
      <c r="AE61" s="775"/>
      <c r="AF61" s="775"/>
      <c r="AG61" s="775"/>
      <c r="AH61" s="775"/>
      <c r="AI61" s="775"/>
      <c r="AJ61" s="775"/>
      <c r="AK61" s="775"/>
      <c r="AL61" s="775"/>
      <c r="AM61" s="775"/>
      <c r="AN61" s="775"/>
      <c r="AO61" s="772"/>
      <c r="AP61" s="214"/>
      <c r="AQ61" s="214"/>
      <c r="AR61" s="214"/>
      <c r="AS61" s="214"/>
      <c r="AT61" s="214"/>
      <c r="AU61" s="214"/>
      <c r="AV61" s="214"/>
      <c r="AW61" s="214"/>
      <c r="AX61" s="214"/>
      <c r="AY61" s="214"/>
      <c r="AZ61" s="214"/>
      <c r="BA61" s="214"/>
      <c r="BB61" s="214"/>
      <c r="BC61" s="214"/>
      <c r="BD61" s="214"/>
      <c r="BE61" s="214"/>
      <c r="BF61" s="214"/>
      <c r="BG61" s="214"/>
      <c r="BH61" s="214"/>
      <c r="BI61" s="214"/>
      <c r="BJ61" s="214"/>
      <c r="BK61" s="214"/>
      <c r="BL61" s="214"/>
      <c r="BM61" s="214"/>
      <c r="BN61" s="214"/>
      <c r="BO61" s="214"/>
      <c r="BP61" s="214"/>
      <c r="BQ61" s="214"/>
      <c r="BR61" s="214"/>
      <c r="BS61" s="214"/>
      <c r="BT61" s="214"/>
      <c r="BU61" s="214"/>
      <c r="BV61" s="214"/>
      <c r="BW61" s="214"/>
      <c r="BX61" s="214"/>
      <c r="BY61" s="214"/>
      <c r="BZ61" s="214"/>
      <c r="CA61" s="214"/>
    </row>
    <row r="62" spans="1:79" ht="15.75" customHeight="1">
      <c r="A62" s="214"/>
      <c r="B62" s="214"/>
      <c r="C62" s="214"/>
      <c r="D62" s="883" t="s">
        <v>667</v>
      </c>
      <c r="E62" s="828"/>
      <c r="F62" s="828"/>
      <c r="G62" s="828"/>
      <c r="H62" s="828"/>
      <c r="I62" s="828"/>
      <c r="J62" s="828"/>
      <c r="K62" s="828"/>
      <c r="L62" s="828"/>
      <c r="M62" s="828"/>
      <c r="N62" s="828"/>
      <c r="O62" s="828"/>
      <c r="P62" s="828"/>
      <c r="Q62" s="828"/>
      <c r="R62" s="828"/>
      <c r="S62" s="828"/>
      <c r="T62" s="828"/>
      <c r="U62" s="828"/>
      <c r="V62" s="828"/>
      <c r="W62" s="828"/>
      <c r="X62" s="828"/>
      <c r="Y62" s="828"/>
      <c r="Z62" s="828"/>
      <c r="AA62" s="828"/>
      <c r="AB62" s="828"/>
      <c r="AC62" s="828"/>
      <c r="AD62" s="828"/>
      <c r="AE62" s="828"/>
      <c r="AF62" s="828"/>
      <c r="AG62" s="828"/>
      <c r="AH62" s="828"/>
      <c r="AI62" s="828"/>
      <c r="AJ62" s="828"/>
      <c r="AK62" s="828"/>
      <c r="AL62" s="828"/>
      <c r="AM62" s="828"/>
      <c r="AN62" s="828"/>
      <c r="AO62" s="828"/>
      <c r="AP62" s="214"/>
      <c r="AQ62" s="214"/>
      <c r="AR62" s="214"/>
      <c r="AS62" s="214"/>
      <c r="AT62" s="214"/>
      <c r="AU62" s="214"/>
      <c r="AV62" s="214"/>
      <c r="AW62" s="214"/>
      <c r="AX62" s="214"/>
      <c r="AY62" s="214"/>
      <c r="AZ62" s="214"/>
      <c r="BA62" s="214"/>
      <c r="BB62" s="214"/>
      <c r="BC62" s="214"/>
      <c r="BD62" s="214"/>
      <c r="BE62" s="214"/>
      <c r="BF62" s="214"/>
      <c r="BG62" s="214"/>
      <c r="BH62" s="214"/>
      <c r="BI62" s="214"/>
      <c r="BJ62" s="214"/>
      <c r="BK62" s="214"/>
      <c r="BL62" s="214"/>
      <c r="BM62" s="214"/>
      <c r="BN62" s="214"/>
      <c r="BO62" s="214"/>
      <c r="BP62" s="214"/>
      <c r="BQ62" s="214"/>
      <c r="BR62" s="214"/>
      <c r="BS62" s="214"/>
      <c r="BT62" s="214"/>
      <c r="BU62" s="214"/>
      <c r="BV62" s="214"/>
      <c r="BW62" s="214"/>
      <c r="BX62" s="214"/>
      <c r="BY62" s="214"/>
      <c r="BZ62" s="214"/>
      <c r="CA62" s="214"/>
    </row>
    <row r="63" spans="1:79" ht="15.75" customHeight="1">
      <c r="A63" s="214"/>
      <c r="B63" s="214"/>
      <c r="C63" s="214"/>
      <c r="D63" s="828"/>
      <c r="E63" s="828"/>
      <c r="F63" s="828"/>
      <c r="G63" s="828"/>
      <c r="H63" s="828"/>
      <c r="I63" s="828"/>
      <c r="J63" s="828"/>
      <c r="K63" s="828"/>
      <c r="L63" s="828"/>
      <c r="M63" s="828"/>
      <c r="N63" s="828"/>
      <c r="O63" s="828"/>
      <c r="P63" s="828"/>
      <c r="Q63" s="828"/>
      <c r="R63" s="828"/>
      <c r="S63" s="828"/>
      <c r="T63" s="828"/>
      <c r="U63" s="828"/>
      <c r="V63" s="828"/>
      <c r="W63" s="828"/>
      <c r="X63" s="828"/>
      <c r="Y63" s="828"/>
      <c r="Z63" s="828"/>
      <c r="AA63" s="828"/>
      <c r="AB63" s="828"/>
      <c r="AC63" s="828"/>
      <c r="AD63" s="828"/>
      <c r="AE63" s="828"/>
      <c r="AF63" s="828"/>
      <c r="AG63" s="828"/>
      <c r="AH63" s="828"/>
      <c r="AI63" s="828"/>
      <c r="AJ63" s="828"/>
      <c r="AK63" s="828"/>
      <c r="AL63" s="828"/>
      <c r="AM63" s="828"/>
      <c r="AN63" s="828"/>
      <c r="AO63" s="828"/>
      <c r="AP63" s="214"/>
      <c r="AQ63" s="214"/>
      <c r="AR63" s="214"/>
      <c r="AS63" s="214"/>
      <c r="AT63" s="214"/>
      <c r="AU63" s="214"/>
      <c r="AV63" s="214"/>
      <c r="AW63" s="214"/>
      <c r="AX63" s="214"/>
      <c r="AY63" s="214"/>
      <c r="AZ63" s="214"/>
      <c r="BA63" s="214"/>
      <c r="BB63" s="214"/>
      <c r="BC63" s="214"/>
      <c r="BD63" s="214"/>
      <c r="BE63" s="214"/>
      <c r="BF63" s="214"/>
      <c r="BG63" s="214"/>
      <c r="BH63" s="214"/>
      <c r="BI63" s="214"/>
      <c r="BJ63" s="214"/>
      <c r="BK63" s="214"/>
      <c r="BL63" s="214"/>
      <c r="BM63" s="214"/>
      <c r="BN63" s="214"/>
      <c r="BO63" s="214"/>
      <c r="BP63" s="214"/>
      <c r="BQ63" s="214"/>
      <c r="BR63" s="214"/>
      <c r="BS63" s="214"/>
      <c r="BT63" s="214"/>
      <c r="BU63" s="214"/>
      <c r="BV63" s="214"/>
      <c r="BW63" s="214"/>
      <c r="BX63" s="214"/>
      <c r="BY63" s="214"/>
      <c r="BZ63" s="214"/>
      <c r="CA63" s="214"/>
    </row>
    <row r="64" spans="1:79" ht="15.75" customHeight="1">
      <c r="A64" s="214"/>
      <c r="B64" s="214"/>
      <c r="C64" s="214"/>
      <c r="D64" s="214"/>
      <c r="E64" s="214"/>
      <c r="F64" s="214"/>
      <c r="G64" s="214"/>
      <c r="H64" s="214"/>
      <c r="I64" s="214"/>
      <c r="J64" s="214"/>
      <c r="K64" s="214"/>
      <c r="L64" s="214"/>
      <c r="M64" s="214"/>
      <c r="N64" s="214"/>
      <c r="O64" s="771"/>
      <c r="P64" s="765"/>
      <c r="Q64" s="765"/>
      <c r="R64" s="765"/>
      <c r="S64" s="765"/>
      <c r="T64" s="765"/>
      <c r="U64" s="765"/>
      <c r="V64" s="765"/>
      <c r="W64" s="765"/>
      <c r="X64" s="765"/>
      <c r="Y64" s="765"/>
      <c r="Z64" s="765"/>
      <c r="AA64" s="765"/>
      <c r="AB64" s="764"/>
      <c r="AC64" s="764"/>
      <c r="AD64" s="764"/>
      <c r="AE64" s="764"/>
      <c r="AF64" s="764"/>
      <c r="AG64" s="764"/>
      <c r="AH64" s="764"/>
      <c r="AI64" s="764"/>
      <c r="AJ64" s="764"/>
      <c r="AK64" s="764"/>
      <c r="AL64" s="764"/>
      <c r="AM64" s="764"/>
      <c r="AN64" s="764"/>
      <c r="AO64" s="214"/>
      <c r="AP64" s="214"/>
      <c r="AQ64" s="214"/>
      <c r="AR64" s="214"/>
      <c r="AS64" s="214"/>
      <c r="AT64" s="214"/>
      <c r="AU64" s="214"/>
      <c r="AV64" s="214"/>
      <c r="AW64" s="214"/>
      <c r="AX64" s="214"/>
      <c r="AY64" s="214"/>
      <c r="AZ64" s="214"/>
      <c r="BA64" s="214"/>
      <c r="BB64" s="214"/>
      <c r="BC64" s="214"/>
      <c r="BD64" s="214"/>
      <c r="BE64" s="214"/>
      <c r="BF64" s="214"/>
      <c r="BG64" s="214"/>
      <c r="BH64" s="214"/>
      <c r="BI64" s="214"/>
      <c r="BJ64" s="214"/>
      <c r="BK64" s="214"/>
      <c r="BL64" s="214"/>
      <c r="BM64" s="214"/>
      <c r="BN64" s="214"/>
      <c r="BO64" s="214"/>
      <c r="BP64" s="214"/>
      <c r="BQ64" s="214"/>
      <c r="BR64" s="214"/>
      <c r="BS64" s="214"/>
      <c r="BT64" s="214"/>
      <c r="BU64" s="214"/>
      <c r="BV64" s="214"/>
      <c r="BW64" s="214"/>
      <c r="BX64" s="214"/>
      <c r="BY64" s="214"/>
      <c r="BZ64" s="214"/>
      <c r="CA64" s="214"/>
    </row>
    <row r="65" spans="1:79" ht="15.75" customHeight="1">
      <c r="A65" s="214"/>
      <c r="B65" s="214"/>
      <c r="C65" s="214"/>
      <c r="D65" s="214"/>
      <c r="E65" s="214"/>
      <c r="F65" s="214"/>
      <c r="G65" s="214"/>
      <c r="H65" s="214"/>
      <c r="I65" s="214"/>
      <c r="J65" s="214"/>
      <c r="K65" s="214"/>
      <c r="L65" s="214"/>
      <c r="M65" s="214"/>
      <c r="N65" s="214"/>
      <c r="O65" s="771"/>
      <c r="P65" s="765"/>
      <c r="Q65" s="765"/>
      <c r="R65" s="765"/>
      <c r="S65" s="765"/>
      <c r="T65" s="765"/>
      <c r="U65" s="765"/>
      <c r="V65" s="765"/>
      <c r="W65" s="765"/>
      <c r="X65" s="765"/>
      <c r="Y65" s="765"/>
      <c r="Z65" s="765"/>
      <c r="AA65" s="765"/>
      <c r="AB65" s="764"/>
      <c r="AC65" s="764"/>
      <c r="AD65" s="764"/>
      <c r="AE65" s="764"/>
      <c r="AF65" s="764"/>
      <c r="AG65" s="764"/>
      <c r="AH65" s="764"/>
      <c r="AI65" s="764"/>
      <c r="AJ65" s="764"/>
      <c r="AK65" s="764"/>
      <c r="AL65" s="764"/>
      <c r="AM65" s="764"/>
      <c r="AN65" s="764"/>
      <c r="AO65" s="214"/>
      <c r="AP65" s="214"/>
      <c r="AQ65" s="214"/>
      <c r="AR65" s="214"/>
      <c r="AS65" s="214"/>
      <c r="AT65" s="214"/>
      <c r="AU65" s="214"/>
      <c r="AV65" s="214"/>
      <c r="AW65" s="214"/>
      <c r="AX65" s="214"/>
      <c r="AY65" s="214"/>
      <c r="AZ65" s="214"/>
      <c r="BA65" s="214"/>
      <c r="BB65" s="214"/>
      <c r="BC65" s="214"/>
      <c r="BD65" s="214"/>
      <c r="BE65" s="214"/>
      <c r="BF65" s="214"/>
      <c r="BG65" s="214"/>
      <c r="BH65" s="214"/>
      <c r="BI65" s="214"/>
      <c r="BJ65" s="214"/>
      <c r="BK65" s="214"/>
      <c r="BL65" s="214"/>
      <c r="BM65" s="214"/>
      <c r="BN65" s="214"/>
      <c r="BO65" s="214"/>
      <c r="BP65" s="214"/>
      <c r="BQ65" s="214"/>
      <c r="BR65" s="214"/>
      <c r="BS65" s="214"/>
      <c r="BT65" s="214"/>
      <c r="BU65" s="214"/>
      <c r="BV65" s="214"/>
      <c r="BW65" s="214"/>
      <c r="BX65" s="214"/>
      <c r="BY65" s="214"/>
      <c r="BZ65" s="214"/>
      <c r="CA65" s="214"/>
    </row>
    <row r="66" spans="1:79" ht="15.75" hidden="1" customHeight="1">
      <c r="A66" s="214"/>
      <c r="B66" s="214"/>
      <c r="C66" s="214"/>
      <c r="D66" s="214"/>
      <c r="E66" s="214"/>
      <c r="F66" s="214"/>
      <c r="G66" s="214"/>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4"/>
      <c r="AY66" s="214"/>
      <c r="AZ66" s="214"/>
      <c r="BA66" s="214"/>
      <c r="BB66" s="214"/>
      <c r="BC66" s="214"/>
      <c r="BD66" s="214"/>
      <c r="BE66" s="214"/>
      <c r="BF66" s="214"/>
      <c r="BG66" s="214"/>
      <c r="BH66" s="214"/>
      <c r="BI66" s="214"/>
      <c r="BJ66" s="214"/>
      <c r="BK66" s="214"/>
      <c r="BL66" s="214"/>
      <c r="BM66" s="214"/>
      <c r="BN66" s="214"/>
      <c r="BO66" s="214"/>
      <c r="BP66" s="214"/>
      <c r="BQ66" s="214"/>
      <c r="BR66" s="214"/>
      <c r="BS66" s="214"/>
      <c r="BT66" s="214"/>
      <c r="BU66" s="214"/>
      <c r="BV66" s="214"/>
      <c r="BW66" s="214"/>
      <c r="BX66" s="214"/>
      <c r="BY66" s="214"/>
      <c r="BZ66" s="214"/>
      <c r="CA66" s="214"/>
    </row>
    <row r="67" spans="1:79" ht="15.75" hidden="1" customHeight="1">
      <c r="A67" s="214"/>
      <c r="B67" s="214"/>
      <c r="C67" s="214"/>
      <c r="D67" s="214"/>
      <c r="E67" s="214"/>
      <c r="F67" s="214"/>
      <c r="G67" s="214"/>
      <c r="H67" s="214"/>
      <c r="I67" s="214"/>
      <c r="J67" s="214"/>
      <c r="K67" s="214"/>
      <c r="L67" s="214"/>
      <c r="M67" s="214"/>
      <c r="N67" s="214"/>
      <c r="O67" s="214"/>
      <c r="P67" s="214"/>
      <c r="Q67" s="214"/>
      <c r="R67" s="214"/>
      <c r="S67" s="214"/>
      <c r="T67" s="214"/>
      <c r="U67" s="214"/>
      <c r="V67" s="214"/>
      <c r="W67" s="214"/>
      <c r="X67" s="214"/>
      <c r="Y67" s="214"/>
      <c r="Z67" s="214"/>
      <c r="AA67" s="214"/>
      <c r="AB67" s="214"/>
      <c r="AC67" s="214"/>
      <c r="AD67" s="214"/>
      <c r="AE67" s="214"/>
      <c r="AF67" s="214"/>
      <c r="AG67" s="214"/>
      <c r="AH67" s="214"/>
      <c r="AI67" s="214"/>
      <c r="AJ67" s="214"/>
      <c r="AK67" s="214"/>
      <c r="AL67" s="214"/>
      <c r="AM67" s="214"/>
      <c r="AN67" s="214"/>
      <c r="AO67" s="214"/>
      <c r="AP67" s="214"/>
      <c r="AQ67" s="214"/>
      <c r="AR67" s="214"/>
      <c r="AS67" s="214"/>
      <c r="AT67" s="214"/>
      <c r="AU67" s="214"/>
      <c r="AV67" s="214"/>
      <c r="AW67" s="214"/>
      <c r="AX67" s="214"/>
      <c r="AY67" s="214"/>
      <c r="AZ67" s="214"/>
      <c r="BA67" s="214"/>
      <c r="BB67" s="214"/>
      <c r="BC67" s="214"/>
      <c r="BD67" s="214"/>
      <c r="BE67" s="214"/>
      <c r="BF67" s="214"/>
      <c r="BG67" s="214"/>
      <c r="BH67" s="214"/>
      <c r="BI67" s="214"/>
      <c r="BJ67" s="214"/>
      <c r="BK67" s="214"/>
      <c r="BL67" s="214"/>
      <c r="BM67" s="214"/>
      <c r="BN67" s="214"/>
      <c r="BO67" s="214"/>
      <c r="BP67" s="214"/>
      <c r="BQ67" s="214"/>
      <c r="BR67" s="214"/>
      <c r="BS67" s="214"/>
      <c r="BT67" s="214"/>
      <c r="BU67" s="214"/>
      <c r="BV67" s="214"/>
      <c r="BW67" s="214"/>
      <c r="BX67" s="214"/>
      <c r="BY67" s="214"/>
      <c r="BZ67" s="214"/>
      <c r="CA67" s="214"/>
    </row>
    <row r="68" spans="1:79" ht="15.75" hidden="1" customHeight="1">
      <c r="A68" s="214"/>
      <c r="B68" s="214"/>
      <c r="C68" s="214"/>
      <c r="D68" s="214"/>
      <c r="E68" s="214"/>
      <c r="F68" s="214"/>
      <c r="G68" s="214"/>
      <c r="H68" s="214"/>
      <c r="I68" s="214"/>
      <c r="J68" s="214"/>
      <c r="K68" s="214"/>
      <c r="L68" s="214"/>
      <c r="M68" s="214"/>
      <c r="N68" s="214"/>
      <c r="O68" s="214"/>
      <c r="P68" s="214"/>
      <c r="Q68" s="214"/>
      <c r="R68" s="214"/>
      <c r="S68" s="214"/>
      <c r="T68" s="214"/>
      <c r="U68" s="214"/>
      <c r="V68" s="214"/>
      <c r="W68" s="214"/>
      <c r="X68" s="214"/>
      <c r="Y68" s="214"/>
      <c r="Z68" s="214"/>
      <c r="AA68" s="214"/>
      <c r="AB68" s="214"/>
      <c r="AC68" s="214"/>
      <c r="AD68" s="214"/>
      <c r="AE68" s="214"/>
      <c r="AF68" s="214"/>
      <c r="AG68" s="214"/>
      <c r="AH68" s="214"/>
      <c r="AI68" s="214"/>
      <c r="AJ68" s="214"/>
      <c r="AK68" s="214"/>
      <c r="AL68" s="214"/>
      <c r="AM68" s="214"/>
      <c r="AN68" s="214"/>
      <c r="AO68" s="214"/>
      <c r="AP68" s="214"/>
      <c r="AQ68" s="214"/>
      <c r="AR68" s="214"/>
      <c r="AS68" s="214"/>
      <c r="AT68" s="214"/>
      <c r="AU68" s="214"/>
      <c r="AV68" s="214"/>
      <c r="AW68" s="214"/>
      <c r="AX68" s="214"/>
      <c r="AY68" s="214"/>
      <c r="AZ68" s="214"/>
      <c r="BA68" s="214"/>
      <c r="BB68" s="214"/>
      <c r="BC68" s="214"/>
      <c r="BD68" s="214"/>
      <c r="BE68" s="214"/>
      <c r="BF68" s="214"/>
      <c r="BG68" s="214"/>
      <c r="BH68" s="214"/>
      <c r="BI68" s="214"/>
      <c r="BJ68" s="214"/>
      <c r="BK68" s="214"/>
      <c r="BL68" s="214"/>
      <c r="BM68" s="214"/>
      <c r="BN68" s="214"/>
      <c r="BO68" s="214"/>
      <c r="BP68" s="214"/>
      <c r="BQ68" s="214"/>
      <c r="BR68" s="214"/>
      <c r="BS68" s="214"/>
      <c r="BT68" s="214"/>
      <c r="BU68" s="214"/>
      <c r="BV68" s="214"/>
      <c r="BW68" s="214"/>
      <c r="BX68" s="214"/>
      <c r="BY68" s="214"/>
      <c r="BZ68" s="214"/>
      <c r="CA68" s="214"/>
    </row>
    <row r="69" spans="1:79" ht="15.75" hidden="1" customHeight="1">
      <c r="A69" s="214"/>
      <c r="B69" s="214"/>
      <c r="C69" s="214"/>
      <c r="D69" s="214"/>
      <c r="E69" s="214"/>
      <c r="F69" s="214"/>
      <c r="G69" s="214"/>
      <c r="H69" s="214"/>
      <c r="I69" s="214"/>
      <c r="J69" s="214"/>
      <c r="K69" s="214"/>
      <c r="L69" s="214"/>
      <c r="M69" s="214"/>
      <c r="N69" s="214"/>
      <c r="O69" s="214"/>
      <c r="P69" s="214"/>
      <c r="Q69" s="214"/>
      <c r="R69" s="214"/>
      <c r="S69" s="214"/>
      <c r="T69" s="214"/>
      <c r="U69" s="214"/>
      <c r="V69" s="214"/>
      <c r="W69" s="214"/>
      <c r="X69" s="214"/>
      <c r="Y69" s="214"/>
      <c r="Z69" s="214"/>
      <c r="AA69" s="214"/>
      <c r="AB69" s="214"/>
      <c r="AC69" s="214"/>
      <c r="AD69" s="214"/>
      <c r="AE69" s="214"/>
      <c r="AF69" s="214"/>
      <c r="AG69" s="214"/>
      <c r="AH69" s="214"/>
      <c r="AI69" s="214"/>
      <c r="AJ69" s="214"/>
      <c r="AK69" s="214"/>
      <c r="AL69" s="214"/>
      <c r="AM69" s="214"/>
      <c r="AN69" s="214"/>
      <c r="AO69" s="214"/>
      <c r="AP69" s="214"/>
      <c r="AQ69" s="214"/>
      <c r="AR69" s="214"/>
      <c r="AS69" s="214"/>
      <c r="AT69" s="214"/>
      <c r="AU69" s="214"/>
      <c r="AV69" s="214"/>
      <c r="AW69" s="214"/>
      <c r="AX69" s="214"/>
      <c r="AY69" s="214"/>
      <c r="AZ69" s="214"/>
      <c r="BA69" s="214"/>
      <c r="BB69" s="214"/>
      <c r="BC69" s="214"/>
      <c r="BD69" s="214"/>
      <c r="BE69" s="214"/>
      <c r="BF69" s="214"/>
      <c r="BG69" s="214"/>
      <c r="BH69" s="214"/>
      <c r="BI69" s="214"/>
      <c r="BJ69" s="214"/>
      <c r="BK69" s="214"/>
      <c r="BL69" s="214"/>
      <c r="BM69" s="214"/>
      <c r="BN69" s="214"/>
      <c r="BO69" s="214"/>
      <c r="BP69" s="214"/>
      <c r="BQ69" s="214"/>
      <c r="BR69" s="214"/>
      <c r="BS69" s="214"/>
      <c r="BT69" s="214"/>
      <c r="BU69" s="214"/>
      <c r="BV69" s="214"/>
      <c r="BW69" s="214"/>
      <c r="BX69" s="214"/>
      <c r="BY69" s="214"/>
      <c r="BZ69" s="214"/>
      <c r="CA69" s="214"/>
    </row>
    <row r="70" spans="1:79" ht="15.75" hidden="1" customHeight="1">
      <c r="A70" s="214"/>
      <c r="B70" s="214"/>
      <c r="C70" s="214"/>
      <c r="D70" s="214"/>
      <c r="E70" s="214"/>
      <c r="F70" s="214"/>
      <c r="G70" s="214"/>
      <c r="H70" s="214"/>
      <c r="I70" s="214"/>
      <c r="J70" s="214"/>
      <c r="K70" s="214"/>
      <c r="L70" s="214"/>
      <c r="M70" s="214"/>
      <c r="N70" s="214"/>
      <c r="O70" s="214"/>
      <c r="P70" s="214"/>
      <c r="Q70" s="214"/>
      <c r="R70" s="214"/>
      <c r="S70" s="214"/>
      <c r="T70" s="214"/>
      <c r="U70" s="214"/>
      <c r="V70" s="214"/>
      <c r="W70" s="214"/>
      <c r="X70" s="214"/>
      <c r="Y70" s="214"/>
      <c r="Z70" s="214"/>
      <c r="AA70" s="214"/>
      <c r="AB70" s="214"/>
      <c r="AC70" s="214"/>
      <c r="AD70" s="214"/>
      <c r="AE70" s="214"/>
      <c r="AF70" s="214"/>
      <c r="AG70" s="214"/>
      <c r="AH70" s="214"/>
      <c r="AI70" s="214"/>
      <c r="AJ70" s="214"/>
      <c r="AK70" s="214"/>
      <c r="AL70" s="214"/>
      <c r="AM70" s="214"/>
      <c r="AN70" s="214"/>
      <c r="AO70" s="214"/>
      <c r="AP70" s="214"/>
      <c r="AQ70" s="214"/>
      <c r="AR70" s="214"/>
      <c r="AS70" s="214"/>
      <c r="AT70" s="214"/>
      <c r="AU70" s="214"/>
      <c r="AV70" s="214"/>
      <c r="AW70" s="214"/>
      <c r="AX70" s="214"/>
      <c r="AY70" s="214"/>
      <c r="AZ70" s="214"/>
      <c r="BA70" s="214"/>
      <c r="BB70" s="214"/>
      <c r="BC70" s="214"/>
      <c r="BD70" s="214"/>
      <c r="BE70" s="214"/>
      <c r="BF70" s="214"/>
      <c r="BG70" s="214"/>
      <c r="BH70" s="214"/>
      <c r="BI70" s="214"/>
      <c r="BJ70" s="214"/>
      <c r="BK70" s="214"/>
      <c r="BL70" s="214"/>
      <c r="BM70" s="214"/>
      <c r="BN70" s="214"/>
      <c r="BO70" s="214"/>
      <c r="BP70" s="214"/>
      <c r="BQ70" s="214"/>
      <c r="BR70" s="214"/>
      <c r="BS70" s="214"/>
      <c r="BT70" s="214"/>
      <c r="BU70" s="214"/>
      <c r="BV70" s="214"/>
      <c r="BW70" s="214"/>
      <c r="BX70" s="214"/>
      <c r="BY70" s="214"/>
      <c r="BZ70" s="214"/>
      <c r="CA70" s="214"/>
    </row>
    <row r="71" spans="1:79" ht="15.75" hidden="1" customHeight="1">
      <c r="A71" s="214"/>
      <c r="B71" s="214"/>
      <c r="C71" s="214"/>
      <c r="D71" s="214"/>
      <c r="E71" s="214"/>
      <c r="F71" s="214"/>
      <c r="G71" s="214"/>
      <c r="H71" s="214"/>
      <c r="I71" s="214"/>
      <c r="J71" s="214"/>
      <c r="K71" s="214"/>
      <c r="L71" s="214"/>
      <c r="M71" s="214"/>
      <c r="N71" s="214"/>
      <c r="O71" s="214"/>
      <c r="P71" s="214"/>
      <c r="Q71" s="214"/>
      <c r="R71" s="214"/>
      <c r="S71" s="214"/>
      <c r="T71" s="214"/>
      <c r="U71" s="214"/>
      <c r="V71" s="214"/>
      <c r="W71" s="214"/>
      <c r="X71" s="214"/>
      <c r="Y71" s="214"/>
      <c r="Z71" s="214"/>
      <c r="AA71" s="214"/>
      <c r="AB71" s="214"/>
      <c r="AC71" s="214"/>
      <c r="AD71" s="214"/>
      <c r="AE71" s="214"/>
      <c r="AF71" s="214"/>
      <c r="AG71" s="214"/>
      <c r="AH71" s="214"/>
      <c r="AI71" s="214"/>
      <c r="AJ71" s="214"/>
      <c r="AK71" s="214"/>
      <c r="AL71" s="214"/>
      <c r="AM71" s="214"/>
      <c r="AN71" s="214"/>
      <c r="AO71" s="214"/>
      <c r="AP71" s="214"/>
      <c r="AQ71" s="214"/>
      <c r="AR71" s="214"/>
      <c r="AS71" s="214"/>
      <c r="AT71" s="214"/>
      <c r="AU71" s="214"/>
      <c r="AV71" s="214"/>
      <c r="AW71" s="214"/>
      <c r="AX71" s="214"/>
      <c r="AY71" s="214"/>
      <c r="AZ71" s="214"/>
      <c r="BA71" s="214"/>
      <c r="BB71" s="214"/>
      <c r="BC71" s="214"/>
      <c r="BD71" s="214"/>
      <c r="BE71" s="214"/>
      <c r="BF71" s="214"/>
      <c r="BG71" s="214"/>
      <c r="BH71" s="214"/>
      <c r="BI71" s="214"/>
      <c r="BJ71" s="214"/>
      <c r="BK71" s="214"/>
      <c r="BL71" s="214"/>
      <c r="BM71" s="214"/>
      <c r="BN71" s="214"/>
      <c r="BO71" s="214"/>
      <c r="BP71" s="214"/>
      <c r="BQ71" s="214"/>
      <c r="BR71" s="214"/>
      <c r="BS71" s="214"/>
      <c r="BT71" s="214"/>
      <c r="BU71" s="214"/>
      <c r="BV71" s="214"/>
      <c r="BW71" s="214"/>
      <c r="BX71" s="214"/>
      <c r="BY71" s="214"/>
      <c r="BZ71" s="214"/>
      <c r="CA71" s="214"/>
    </row>
    <row r="72" spans="1:79" ht="8.25" hidden="1" customHeight="1">
      <c r="A72" s="214"/>
      <c r="B72" s="214"/>
      <c r="C72" s="214"/>
      <c r="D72" s="214"/>
      <c r="E72" s="214"/>
      <c r="F72" s="214"/>
      <c r="G72" s="214"/>
      <c r="H72" s="214"/>
      <c r="I72" s="214"/>
      <c r="J72" s="214"/>
      <c r="K72" s="214"/>
      <c r="L72" s="214"/>
      <c r="M72" s="214"/>
      <c r="N72" s="214"/>
      <c r="O72" s="214"/>
      <c r="P72" s="214"/>
      <c r="Q72" s="214"/>
      <c r="R72" s="214"/>
      <c r="S72" s="214"/>
      <c r="T72" s="214"/>
      <c r="U72" s="214"/>
      <c r="V72" s="214"/>
      <c r="W72" s="214"/>
      <c r="X72" s="214"/>
      <c r="Y72" s="214"/>
      <c r="Z72" s="214"/>
      <c r="AA72" s="214"/>
      <c r="AB72" s="214"/>
      <c r="AC72" s="214"/>
      <c r="AD72" s="214"/>
      <c r="AE72" s="214"/>
      <c r="AF72" s="214"/>
      <c r="AG72" s="214"/>
      <c r="AH72" s="214"/>
      <c r="AI72" s="214"/>
      <c r="AJ72" s="214"/>
      <c r="AK72" s="214"/>
      <c r="AL72" s="214"/>
      <c r="AM72" s="214"/>
      <c r="AN72" s="214"/>
      <c r="AO72" s="214"/>
      <c r="AP72" s="214"/>
      <c r="AQ72" s="214"/>
      <c r="AR72" s="214"/>
      <c r="AS72" s="214"/>
      <c r="AT72" s="214"/>
      <c r="AU72" s="214"/>
      <c r="AV72" s="214"/>
      <c r="AW72" s="214"/>
      <c r="AX72" s="214"/>
      <c r="AY72" s="214"/>
      <c r="AZ72" s="214"/>
      <c r="BA72" s="214"/>
      <c r="BB72" s="214"/>
      <c r="BC72" s="214"/>
      <c r="BD72" s="214"/>
      <c r="BE72" s="214"/>
      <c r="BF72" s="214"/>
      <c r="BG72" s="214"/>
      <c r="BH72" s="214"/>
      <c r="BI72" s="214"/>
      <c r="BJ72" s="214"/>
      <c r="BK72" s="214"/>
      <c r="BL72" s="214"/>
      <c r="BM72" s="214"/>
      <c r="BN72" s="214"/>
      <c r="BO72" s="214"/>
      <c r="BP72" s="214"/>
      <c r="BQ72" s="214"/>
      <c r="BR72" s="214"/>
      <c r="BS72" s="214"/>
      <c r="BT72" s="214"/>
      <c r="BU72" s="214"/>
      <c r="BV72" s="214"/>
      <c r="BW72" s="214"/>
      <c r="BX72" s="214"/>
      <c r="BY72" s="214"/>
      <c r="BZ72" s="214"/>
      <c r="CA72" s="214"/>
    </row>
    <row r="73" spans="1:79" ht="8.25" hidden="1" customHeight="1">
      <c r="A73" s="214"/>
      <c r="B73" s="214"/>
      <c r="C73" s="214"/>
      <c r="D73" s="214"/>
      <c r="E73" s="214"/>
      <c r="F73" s="214"/>
      <c r="G73" s="214"/>
      <c r="H73" s="214"/>
      <c r="I73" s="214"/>
      <c r="J73" s="214"/>
      <c r="K73" s="214"/>
      <c r="L73" s="214"/>
      <c r="M73" s="214"/>
      <c r="N73" s="214"/>
      <c r="O73" s="214"/>
      <c r="P73" s="214"/>
      <c r="Q73" s="214"/>
      <c r="R73" s="214"/>
      <c r="S73" s="214"/>
      <c r="T73" s="214"/>
      <c r="U73" s="214"/>
      <c r="V73" s="214"/>
      <c r="W73" s="214"/>
      <c r="X73" s="214"/>
      <c r="Y73" s="214"/>
      <c r="Z73" s="214"/>
      <c r="AA73" s="214"/>
      <c r="AB73" s="214"/>
      <c r="AC73" s="214"/>
      <c r="AD73" s="214"/>
      <c r="AE73" s="214"/>
      <c r="AF73" s="214"/>
      <c r="AG73" s="214"/>
      <c r="AH73" s="214"/>
      <c r="AI73" s="214"/>
      <c r="AJ73" s="214"/>
      <c r="AK73" s="214"/>
      <c r="AL73" s="214"/>
      <c r="AM73" s="214"/>
      <c r="AN73" s="214"/>
      <c r="AO73" s="214"/>
      <c r="AP73" s="214"/>
      <c r="AQ73" s="214"/>
      <c r="AR73" s="214"/>
      <c r="AS73" s="214"/>
      <c r="AT73" s="214"/>
      <c r="AU73" s="214"/>
      <c r="AV73" s="214"/>
      <c r="AW73" s="214"/>
      <c r="AX73" s="214"/>
      <c r="AY73" s="214"/>
      <c r="AZ73" s="214"/>
      <c r="BA73" s="214"/>
      <c r="BB73" s="214"/>
      <c r="BC73" s="214"/>
      <c r="BD73" s="214"/>
      <c r="BE73" s="214"/>
      <c r="BF73" s="214"/>
      <c r="BG73" s="214"/>
      <c r="BH73" s="214"/>
      <c r="BI73" s="214"/>
      <c r="BJ73" s="214"/>
      <c r="BK73" s="214"/>
      <c r="BL73" s="214"/>
      <c r="BM73" s="214"/>
      <c r="BN73" s="214"/>
      <c r="BO73" s="214"/>
      <c r="BP73" s="214"/>
      <c r="BQ73" s="214"/>
      <c r="BR73" s="214"/>
      <c r="BS73" s="214"/>
      <c r="BT73" s="214"/>
      <c r="BU73" s="214"/>
      <c r="BV73" s="214"/>
      <c r="BW73" s="214"/>
      <c r="BX73" s="214"/>
      <c r="BY73" s="214"/>
      <c r="BZ73" s="214"/>
      <c r="CA73" s="214"/>
    </row>
    <row r="74" spans="1:79" ht="8.25" hidden="1" customHeight="1">
      <c r="A74" s="214"/>
      <c r="B74" s="214"/>
      <c r="C74" s="214"/>
      <c r="D74" s="214"/>
      <c r="E74" s="214"/>
      <c r="F74" s="214"/>
      <c r="G74" s="214"/>
      <c r="H74" s="214"/>
      <c r="I74" s="214"/>
      <c r="J74" s="214"/>
      <c r="K74" s="214"/>
      <c r="L74" s="214"/>
      <c r="M74" s="214"/>
      <c r="N74" s="214"/>
      <c r="O74" s="214"/>
      <c r="P74" s="214"/>
      <c r="Q74" s="214"/>
      <c r="R74" s="214"/>
      <c r="S74" s="214"/>
      <c r="T74" s="214"/>
      <c r="U74" s="214"/>
      <c r="V74" s="214"/>
      <c r="W74" s="214"/>
      <c r="X74" s="214"/>
      <c r="Y74" s="214"/>
      <c r="Z74" s="214"/>
      <c r="AA74" s="214"/>
      <c r="AB74" s="214"/>
      <c r="AC74" s="214"/>
      <c r="AD74" s="214"/>
      <c r="AE74" s="214"/>
      <c r="AF74" s="214"/>
      <c r="AG74" s="214"/>
      <c r="AH74" s="214"/>
      <c r="AI74" s="214"/>
      <c r="AJ74" s="214"/>
      <c r="AK74" s="214"/>
      <c r="AL74" s="214"/>
      <c r="AM74" s="214"/>
      <c r="AN74" s="214"/>
      <c r="AO74" s="214"/>
      <c r="AP74" s="214"/>
      <c r="AQ74" s="214"/>
      <c r="AR74" s="214"/>
      <c r="AS74" s="214"/>
      <c r="AT74" s="214"/>
      <c r="AU74" s="214"/>
      <c r="AV74" s="214"/>
      <c r="AW74" s="214"/>
      <c r="AX74" s="214"/>
      <c r="AY74" s="214"/>
      <c r="AZ74" s="214"/>
      <c r="BA74" s="214"/>
      <c r="BB74" s="214"/>
      <c r="BC74" s="214"/>
      <c r="BD74" s="214"/>
      <c r="BE74" s="214"/>
      <c r="BF74" s="214"/>
      <c r="BG74" s="214"/>
      <c r="BH74" s="214"/>
      <c r="BI74" s="214"/>
      <c r="BJ74" s="214"/>
      <c r="BK74" s="214"/>
      <c r="BL74" s="214"/>
      <c r="BM74" s="214"/>
      <c r="BN74" s="214"/>
      <c r="BO74" s="214"/>
      <c r="BP74" s="214"/>
      <c r="BQ74" s="214"/>
      <c r="BR74" s="214"/>
      <c r="BS74" s="214"/>
      <c r="BT74" s="214"/>
      <c r="BU74" s="214"/>
      <c r="BV74" s="214"/>
      <c r="BW74" s="214"/>
      <c r="BX74" s="214"/>
      <c r="BY74" s="214"/>
      <c r="BZ74" s="214"/>
      <c r="CA74" s="214"/>
    </row>
    <row r="75" spans="1:79" ht="8.25" hidden="1" customHeight="1">
      <c r="A75" s="214"/>
      <c r="B75" s="214"/>
      <c r="C75" s="214"/>
      <c r="D75" s="214"/>
      <c r="E75" s="214"/>
      <c r="F75" s="214"/>
      <c r="G75" s="214"/>
      <c r="H75" s="214"/>
      <c r="I75" s="214"/>
      <c r="J75" s="214"/>
      <c r="K75" s="214"/>
      <c r="L75" s="214"/>
      <c r="M75" s="214"/>
      <c r="N75" s="214"/>
      <c r="O75" s="214"/>
      <c r="P75" s="214"/>
      <c r="Q75" s="214"/>
      <c r="R75" s="214"/>
      <c r="S75" s="214"/>
      <c r="T75" s="214"/>
      <c r="U75" s="214"/>
      <c r="V75" s="214"/>
      <c r="W75" s="214"/>
      <c r="X75" s="214"/>
      <c r="Y75" s="214"/>
      <c r="Z75" s="214"/>
      <c r="AA75" s="214"/>
      <c r="AB75" s="214"/>
      <c r="AC75" s="214"/>
      <c r="AD75" s="214"/>
      <c r="AE75" s="214"/>
      <c r="AF75" s="214"/>
      <c r="AG75" s="214"/>
      <c r="AH75" s="214"/>
      <c r="AI75" s="214"/>
      <c r="AJ75" s="214"/>
      <c r="AK75" s="214"/>
      <c r="AL75" s="214"/>
      <c r="AM75" s="214"/>
      <c r="AN75" s="214"/>
      <c r="AO75" s="214"/>
      <c r="AP75" s="214"/>
      <c r="AQ75" s="214"/>
      <c r="AR75" s="214"/>
      <c r="AS75" s="214"/>
      <c r="AT75" s="214"/>
      <c r="AU75" s="214"/>
      <c r="AV75" s="214"/>
      <c r="AW75" s="214"/>
      <c r="AX75" s="214"/>
      <c r="AY75" s="214"/>
      <c r="AZ75" s="214"/>
      <c r="BA75" s="214"/>
      <c r="BB75" s="214"/>
      <c r="BC75" s="214"/>
      <c r="BD75" s="214"/>
      <c r="BE75" s="214"/>
      <c r="BF75" s="214"/>
      <c r="BG75" s="214"/>
      <c r="BH75" s="214"/>
      <c r="BI75" s="214"/>
      <c r="BJ75" s="214"/>
      <c r="BK75" s="214"/>
      <c r="BL75" s="214"/>
      <c r="BM75" s="214"/>
      <c r="BN75" s="214"/>
      <c r="BO75" s="214"/>
      <c r="BP75" s="214"/>
      <c r="BQ75" s="214"/>
      <c r="BR75" s="214"/>
      <c r="BS75" s="214"/>
      <c r="BT75" s="214"/>
      <c r="BU75" s="214"/>
      <c r="BV75" s="214"/>
      <c r="BW75" s="214"/>
      <c r="BX75" s="214"/>
      <c r="BY75" s="214"/>
      <c r="BZ75" s="214"/>
      <c r="CA75" s="214"/>
    </row>
    <row r="76" spans="1:79" ht="8.25" hidden="1" customHeight="1">
      <c r="A76" s="214"/>
      <c r="B76" s="214"/>
      <c r="C76" s="214"/>
      <c r="D76" s="214"/>
      <c r="E76" s="214"/>
      <c r="F76" s="214"/>
      <c r="G76" s="214"/>
      <c r="H76" s="214"/>
      <c r="I76" s="214"/>
      <c r="J76" s="214"/>
      <c r="K76" s="214"/>
      <c r="L76" s="214"/>
      <c r="M76" s="214"/>
      <c r="N76" s="214"/>
      <c r="O76" s="214"/>
      <c r="P76" s="214"/>
      <c r="Q76" s="214"/>
      <c r="R76" s="214"/>
      <c r="S76" s="214"/>
      <c r="T76" s="214"/>
      <c r="U76" s="214"/>
      <c r="V76" s="214"/>
      <c r="W76" s="214"/>
      <c r="X76" s="214"/>
      <c r="Y76" s="214"/>
      <c r="Z76" s="214"/>
      <c r="AA76" s="214"/>
      <c r="AB76" s="214"/>
      <c r="AC76" s="214"/>
      <c r="AD76" s="214"/>
      <c r="AE76" s="214"/>
      <c r="AF76" s="214"/>
      <c r="AG76" s="214"/>
      <c r="AH76" s="214"/>
      <c r="AI76" s="214"/>
      <c r="AJ76" s="214"/>
      <c r="AK76" s="214"/>
      <c r="AL76" s="214"/>
      <c r="AM76" s="214"/>
      <c r="AN76" s="214"/>
      <c r="AO76" s="214"/>
      <c r="AP76" s="214"/>
      <c r="AQ76" s="214"/>
      <c r="AR76" s="214"/>
      <c r="AS76" s="214"/>
      <c r="AT76" s="214"/>
      <c r="AU76" s="214"/>
      <c r="AV76" s="214"/>
      <c r="AW76" s="214"/>
      <c r="AX76" s="214"/>
      <c r="AY76" s="214"/>
      <c r="AZ76" s="214"/>
      <c r="BA76" s="214"/>
      <c r="BB76" s="214"/>
      <c r="BC76" s="214"/>
      <c r="BD76" s="214"/>
      <c r="BE76" s="214"/>
      <c r="BF76" s="214"/>
      <c r="BG76" s="214"/>
      <c r="BH76" s="214"/>
      <c r="BI76" s="214"/>
      <c r="BJ76" s="214"/>
      <c r="BK76" s="214"/>
      <c r="BL76" s="214"/>
      <c r="BM76" s="214"/>
      <c r="BN76" s="214"/>
      <c r="BO76" s="214"/>
      <c r="BP76" s="214"/>
      <c r="BQ76" s="214"/>
      <c r="BR76" s="214"/>
      <c r="BS76" s="214"/>
      <c r="BT76" s="214"/>
      <c r="BU76" s="214"/>
      <c r="BV76" s="214"/>
      <c r="BW76" s="214"/>
      <c r="BX76" s="214"/>
      <c r="BY76" s="214"/>
      <c r="BZ76" s="214"/>
      <c r="CA76" s="214"/>
    </row>
    <row r="77" spans="1:79" ht="8.25" hidden="1" customHeight="1">
      <c r="A77" s="214"/>
      <c r="B77" s="214"/>
      <c r="C77" s="214"/>
      <c r="D77" s="214"/>
      <c r="E77" s="214"/>
      <c r="F77" s="214"/>
      <c r="G77" s="214"/>
      <c r="H77" s="214"/>
      <c r="I77" s="214"/>
      <c r="J77" s="214"/>
      <c r="K77" s="214"/>
      <c r="L77" s="214"/>
      <c r="M77" s="214"/>
      <c r="N77" s="214"/>
      <c r="O77" s="214"/>
      <c r="P77" s="214"/>
      <c r="Q77" s="214"/>
      <c r="R77" s="214"/>
      <c r="S77" s="214"/>
      <c r="T77" s="214"/>
      <c r="U77" s="214"/>
      <c r="V77" s="214"/>
      <c r="W77" s="214"/>
      <c r="X77" s="214"/>
      <c r="Y77" s="214"/>
      <c r="Z77" s="214"/>
      <c r="AA77" s="214"/>
      <c r="AB77" s="214"/>
      <c r="AC77" s="214"/>
      <c r="AD77" s="214"/>
      <c r="AE77" s="214"/>
      <c r="AF77" s="214"/>
      <c r="AG77" s="214"/>
      <c r="AH77" s="214"/>
      <c r="AI77" s="214"/>
      <c r="AJ77" s="214"/>
      <c r="AK77" s="214"/>
      <c r="AL77" s="214"/>
      <c r="AM77" s="214"/>
      <c r="AN77" s="214"/>
      <c r="AO77" s="214"/>
      <c r="AP77" s="214"/>
      <c r="AQ77" s="214"/>
      <c r="AR77" s="214"/>
      <c r="AS77" s="214"/>
      <c r="AT77" s="214"/>
      <c r="AU77" s="214"/>
      <c r="AV77" s="214"/>
      <c r="AW77" s="214"/>
      <c r="AX77" s="214"/>
      <c r="AY77" s="214"/>
      <c r="AZ77" s="214"/>
      <c r="BA77" s="214"/>
      <c r="BB77" s="214"/>
      <c r="BC77" s="214"/>
      <c r="BD77" s="214"/>
      <c r="BE77" s="214"/>
      <c r="BF77" s="214"/>
      <c r="BG77" s="214"/>
      <c r="BH77" s="214"/>
      <c r="BI77" s="214"/>
      <c r="BJ77" s="214"/>
      <c r="BK77" s="214"/>
      <c r="BL77" s="214"/>
      <c r="BM77" s="214"/>
      <c r="BN77" s="214"/>
      <c r="BO77" s="214"/>
      <c r="BP77" s="214"/>
      <c r="BQ77" s="214"/>
      <c r="BR77" s="214"/>
      <c r="BS77" s="214"/>
      <c r="BT77" s="214"/>
      <c r="BU77" s="214"/>
      <c r="BV77" s="214"/>
      <c r="BW77" s="214"/>
      <c r="BX77" s="214"/>
      <c r="BY77" s="214"/>
      <c r="BZ77" s="214"/>
      <c r="CA77" s="214"/>
    </row>
    <row r="78" spans="1:79" ht="8.25" hidden="1" customHeight="1">
      <c r="A78" s="214"/>
      <c r="B78" s="214"/>
      <c r="C78" s="214"/>
      <c r="D78" s="214"/>
      <c r="E78" s="214"/>
      <c r="F78" s="214"/>
      <c r="G78" s="214"/>
      <c r="H78" s="214"/>
      <c r="I78" s="214"/>
      <c r="J78" s="214"/>
      <c r="K78" s="214"/>
      <c r="L78" s="214"/>
      <c r="M78" s="214"/>
      <c r="N78" s="214"/>
      <c r="O78" s="214"/>
      <c r="P78" s="214"/>
      <c r="Q78" s="214"/>
      <c r="R78" s="214"/>
      <c r="S78" s="214"/>
      <c r="T78" s="214"/>
      <c r="U78" s="214"/>
      <c r="V78" s="214"/>
      <c r="W78" s="214"/>
      <c r="X78" s="214"/>
      <c r="Y78" s="214"/>
      <c r="Z78" s="214"/>
      <c r="AA78" s="214"/>
      <c r="AB78" s="214"/>
      <c r="AC78" s="214"/>
      <c r="AD78" s="214"/>
      <c r="AE78" s="214"/>
      <c r="AF78" s="214"/>
      <c r="AG78" s="214"/>
      <c r="AH78" s="214"/>
      <c r="AI78" s="214"/>
      <c r="AJ78" s="214"/>
      <c r="AK78" s="214"/>
      <c r="AL78" s="214"/>
      <c r="AM78" s="214"/>
      <c r="AN78" s="214"/>
      <c r="AO78" s="214"/>
      <c r="AP78" s="214"/>
      <c r="AQ78" s="214"/>
      <c r="AR78" s="214"/>
      <c r="AS78" s="214"/>
      <c r="AT78" s="214"/>
      <c r="AU78" s="214"/>
      <c r="AV78" s="214"/>
      <c r="AW78" s="214"/>
      <c r="AX78" s="214"/>
      <c r="AY78" s="214"/>
      <c r="AZ78" s="214"/>
      <c r="BA78" s="214"/>
      <c r="BB78" s="214"/>
      <c r="BC78" s="214"/>
      <c r="BD78" s="214"/>
      <c r="BE78" s="214"/>
      <c r="BF78" s="214"/>
      <c r="BG78" s="214"/>
      <c r="BH78" s="214"/>
      <c r="BI78" s="214"/>
      <c r="BJ78" s="214"/>
      <c r="BK78" s="214"/>
      <c r="BL78" s="214"/>
      <c r="BM78" s="214"/>
      <c r="BN78" s="214"/>
      <c r="BO78" s="214"/>
      <c r="BP78" s="214"/>
      <c r="BQ78" s="214"/>
      <c r="BR78" s="214"/>
      <c r="BS78" s="214"/>
      <c r="BT78" s="214"/>
      <c r="BU78" s="214"/>
      <c r="BV78" s="214"/>
      <c r="BW78" s="214"/>
      <c r="BX78" s="214"/>
      <c r="BY78" s="214"/>
      <c r="BZ78" s="214"/>
      <c r="CA78" s="214"/>
    </row>
    <row r="79" spans="1:79" ht="8.25" hidden="1" customHeight="1">
      <c r="A79" s="214"/>
      <c r="B79" s="214"/>
      <c r="C79" s="214"/>
      <c r="D79" s="214"/>
      <c r="E79" s="214"/>
      <c r="F79" s="214"/>
      <c r="G79" s="214"/>
      <c r="H79" s="214"/>
      <c r="I79" s="214"/>
      <c r="J79" s="214"/>
      <c r="K79" s="214"/>
      <c r="L79" s="214"/>
      <c r="M79" s="214"/>
      <c r="N79" s="214"/>
      <c r="O79" s="214"/>
      <c r="P79" s="214"/>
      <c r="Q79" s="214"/>
      <c r="R79" s="214"/>
      <c r="S79" s="214"/>
      <c r="T79" s="214"/>
      <c r="U79" s="214"/>
      <c r="V79" s="214"/>
      <c r="W79" s="214"/>
      <c r="X79" s="214"/>
      <c r="Y79" s="214"/>
      <c r="Z79" s="214"/>
      <c r="AA79" s="214"/>
      <c r="AB79" s="214"/>
      <c r="AC79" s="214"/>
      <c r="AD79" s="214"/>
      <c r="AE79" s="214"/>
      <c r="AF79" s="214"/>
      <c r="AG79" s="214"/>
      <c r="AH79" s="214"/>
      <c r="AI79" s="214"/>
      <c r="AJ79" s="214"/>
      <c r="AK79" s="214"/>
      <c r="AL79" s="214"/>
      <c r="AM79" s="214"/>
      <c r="AN79" s="214"/>
      <c r="AO79" s="214"/>
      <c r="AP79" s="214"/>
      <c r="AQ79" s="214"/>
      <c r="AR79" s="214"/>
      <c r="AS79" s="214"/>
      <c r="AT79" s="214"/>
      <c r="AU79" s="214"/>
      <c r="AV79" s="214"/>
      <c r="AW79" s="214"/>
      <c r="AX79" s="214"/>
      <c r="AY79" s="214"/>
      <c r="AZ79" s="214"/>
      <c r="BA79" s="214"/>
      <c r="BB79" s="214"/>
      <c r="BC79" s="214"/>
      <c r="BD79" s="214"/>
      <c r="BE79" s="214"/>
      <c r="BF79" s="214"/>
      <c r="BG79" s="214"/>
      <c r="BH79" s="214"/>
      <c r="BI79" s="214"/>
      <c r="BJ79" s="214"/>
      <c r="BK79" s="214"/>
      <c r="BL79" s="214"/>
      <c r="BM79" s="214"/>
      <c r="BN79" s="214"/>
      <c r="BO79" s="214"/>
      <c r="BP79" s="214"/>
      <c r="BQ79" s="214"/>
      <c r="BR79" s="214"/>
      <c r="BS79" s="214"/>
      <c r="BT79" s="214"/>
      <c r="BU79" s="214"/>
      <c r="BV79" s="214"/>
      <c r="BW79" s="214"/>
      <c r="BX79" s="214"/>
      <c r="BY79" s="214"/>
      <c r="BZ79" s="214"/>
      <c r="CA79" s="214"/>
    </row>
    <row r="80" spans="1:79" ht="8.25" hidden="1" customHeight="1">
      <c r="A80" s="214"/>
      <c r="B80" s="214"/>
      <c r="C80" s="214"/>
      <c r="D80" s="214"/>
      <c r="E80" s="214"/>
      <c r="F80" s="214"/>
      <c r="G80" s="214"/>
      <c r="H80" s="214"/>
      <c r="I80" s="214"/>
      <c r="J80" s="214"/>
      <c r="K80" s="214"/>
      <c r="L80" s="214"/>
      <c r="M80" s="214"/>
      <c r="N80" s="214"/>
      <c r="O80" s="214"/>
      <c r="P80" s="214"/>
      <c r="Q80" s="214"/>
      <c r="R80" s="214"/>
      <c r="S80" s="214"/>
      <c r="T80" s="214"/>
      <c r="U80" s="214"/>
      <c r="V80" s="214"/>
      <c r="W80" s="214"/>
      <c r="X80" s="214"/>
      <c r="Y80" s="214"/>
      <c r="Z80" s="214"/>
      <c r="AA80" s="214"/>
      <c r="AB80" s="214"/>
      <c r="AC80" s="214"/>
      <c r="AD80" s="214"/>
      <c r="AE80" s="214"/>
      <c r="AF80" s="214"/>
      <c r="AG80" s="214"/>
      <c r="AH80" s="214"/>
      <c r="AI80" s="214"/>
      <c r="AJ80" s="214"/>
      <c r="AK80" s="214"/>
      <c r="AL80" s="214"/>
      <c r="AM80" s="214"/>
      <c r="AN80" s="214"/>
      <c r="AO80" s="214"/>
      <c r="AP80" s="214"/>
      <c r="AQ80" s="214"/>
      <c r="AR80" s="214"/>
      <c r="AS80" s="214"/>
      <c r="AT80" s="214"/>
      <c r="AU80" s="214"/>
      <c r="AV80" s="214"/>
      <c r="AW80" s="214"/>
      <c r="AX80" s="214"/>
      <c r="AY80" s="214"/>
      <c r="AZ80" s="214"/>
      <c r="BA80" s="214"/>
      <c r="BB80" s="214"/>
      <c r="BC80" s="214"/>
      <c r="BD80" s="214"/>
      <c r="BE80" s="214"/>
      <c r="BF80" s="214"/>
      <c r="BG80" s="214"/>
      <c r="BH80" s="214"/>
      <c r="BI80" s="214"/>
      <c r="BJ80" s="214"/>
      <c r="BK80" s="214"/>
      <c r="BL80" s="214"/>
      <c r="BM80" s="214"/>
      <c r="BN80" s="214"/>
      <c r="BO80" s="214"/>
      <c r="BP80" s="214"/>
      <c r="BQ80" s="214"/>
      <c r="BR80" s="214"/>
      <c r="BS80" s="214"/>
      <c r="BT80" s="214"/>
      <c r="BU80" s="214"/>
      <c r="BV80" s="214"/>
      <c r="BW80" s="214"/>
      <c r="BX80" s="214"/>
      <c r="BY80" s="214"/>
      <c r="BZ80" s="214"/>
      <c r="CA80" s="214"/>
    </row>
    <row r="81" spans="1:79" ht="8.25" hidden="1" customHeight="1">
      <c r="A81" s="214"/>
      <c r="B81" s="214"/>
      <c r="C81" s="214"/>
      <c r="D81" s="214"/>
      <c r="E81" s="214"/>
      <c r="F81" s="214"/>
      <c r="G81" s="214"/>
      <c r="H81" s="214"/>
      <c r="I81" s="214"/>
      <c r="J81" s="214"/>
      <c r="K81" s="214"/>
      <c r="L81" s="214"/>
      <c r="M81" s="214"/>
      <c r="N81" s="214"/>
      <c r="O81" s="214"/>
      <c r="P81" s="214"/>
      <c r="Q81" s="214"/>
      <c r="R81" s="214"/>
      <c r="S81" s="214"/>
      <c r="T81" s="214"/>
      <c r="U81" s="214"/>
      <c r="V81" s="214"/>
      <c r="W81" s="214"/>
      <c r="X81" s="214"/>
      <c r="Y81" s="214"/>
      <c r="Z81" s="214"/>
      <c r="AA81" s="214"/>
      <c r="AB81" s="214"/>
      <c r="AC81" s="214"/>
      <c r="AD81" s="214"/>
      <c r="AE81" s="214"/>
      <c r="AF81" s="214"/>
      <c r="AG81" s="214"/>
      <c r="AH81" s="214"/>
      <c r="AI81" s="214"/>
      <c r="AJ81" s="214"/>
      <c r="AK81" s="214"/>
      <c r="AL81" s="214"/>
      <c r="AM81" s="214"/>
      <c r="AN81" s="214"/>
      <c r="AO81" s="214"/>
      <c r="AP81" s="214"/>
      <c r="AQ81" s="214"/>
      <c r="AR81" s="214"/>
      <c r="AS81" s="214"/>
      <c r="AT81" s="214"/>
      <c r="AU81" s="214"/>
      <c r="AV81" s="214"/>
      <c r="AW81" s="214"/>
      <c r="AX81" s="214"/>
      <c r="AY81" s="214"/>
      <c r="AZ81" s="214"/>
      <c r="BA81" s="214"/>
      <c r="BB81" s="214"/>
      <c r="BC81" s="214"/>
      <c r="BD81" s="214"/>
      <c r="BE81" s="214"/>
      <c r="BF81" s="214"/>
      <c r="BG81" s="214"/>
      <c r="BH81" s="214"/>
      <c r="BI81" s="214"/>
      <c r="BJ81" s="214"/>
      <c r="BK81" s="214"/>
      <c r="BL81" s="214"/>
      <c r="BM81" s="214"/>
      <c r="BN81" s="214"/>
      <c r="BO81" s="214"/>
      <c r="BP81" s="214"/>
      <c r="BQ81" s="214"/>
      <c r="BR81" s="214"/>
      <c r="BS81" s="214"/>
      <c r="BT81" s="214"/>
      <c r="BU81" s="214"/>
      <c r="BV81" s="214"/>
      <c r="BW81" s="214"/>
      <c r="BX81" s="214"/>
      <c r="BY81" s="214"/>
      <c r="BZ81" s="214"/>
      <c r="CA81" s="214"/>
    </row>
    <row r="82" spans="1:79" ht="8.25" hidden="1" customHeight="1"/>
    <row r="83" spans="1:79" ht="8.25" hidden="1" customHeight="1"/>
    <row r="84" spans="1:79" ht="8.25" hidden="1" customHeight="1"/>
    <row r="85" spans="1:79" ht="8.25" hidden="1" customHeight="1"/>
    <row r="86" spans="1:79" ht="8.25" hidden="1" customHeight="1"/>
    <row r="87" spans="1:79" ht="8.25" hidden="1" customHeight="1"/>
    <row r="88" spans="1:79" ht="8.25" hidden="1" customHeight="1"/>
    <row r="89" spans="1:79" ht="8.25" hidden="1" customHeight="1"/>
    <row r="90" spans="1:79" ht="8.25" hidden="1" customHeight="1"/>
    <row r="91" spans="1:79" ht="8.25" hidden="1" customHeight="1"/>
    <row r="92" spans="1:79" ht="8.25" hidden="1" customHeight="1"/>
    <row r="93" spans="1:79" ht="8.25" hidden="1" customHeight="1"/>
    <row r="94" spans="1:79" ht="8.25" hidden="1" customHeight="1"/>
    <row r="95" spans="1:79" ht="8.25" hidden="1" customHeight="1"/>
    <row r="96" spans="1:79" ht="8.25" hidden="1" customHeight="1"/>
    <row r="97" ht="8.25" hidden="1" customHeight="1"/>
    <row r="98" ht="8.25" hidden="1" customHeight="1"/>
    <row r="99" ht="8.25" hidden="1" customHeight="1"/>
    <row r="100" ht="8.25" hidden="1" customHeight="1"/>
    <row r="101" ht="8.25" hidden="1" customHeight="1"/>
    <row r="102" ht="8.25" hidden="1" customHeight="1"/>
    <row r="103" ht="8.25" hidden="1" customHeight="1"/>
    <row r="104" ht="8.25" hidden="1" customHeight="1"/>
    <row r="105" ht="8.25" hidden="1" customHeight="1"/>
    <row r="106" ht="8.25" hidden="1" customHeight="1"/>
    <row r="107" ht="8.25" hidden="1" customHeight="1"/>
    <row r="108" ht="8.25" hidden="1" customHeight="1"/>
    <row r="109" ht="8.25" hidden="1" customHeight="1"/>
    <row r="110" ht="8.25" hidden="1" customHeight="1"/>
    <row r="111" ht="8.25" hidden="1" customHeight="1"/>
    <row r="112" ht="8.25" hidden="1" customHeight="1"/>
    <row r="113" ht="8.25" hidden="1" customHeight="1"/>
    <row r="114" ht="8.25" hidden="1" customHeight="1"/>
    <row r="115" ht="8.25" hidden="1" customHeight="1"/>
    <row r="116" ht="8.25" hidden="1" customHeight="1"/>
    <row r="117" ht="8.25" hidden="1" customHeight="1"/>
    <row r="118" ht="8.25" hidden="1" customHeight="1"/>
    <row r="119" ht="8.25" hidden="1" customHeight="1"/>
    <row r="120" ht="8.25" hidden="1" customHeight="1"/>
    <row r="121" ht="8.25" hidden="1" customHeight="1"/>
    <row r="122" ht="8.25" hidden="1" customHeight="1"/>
    <row r="123" ht="8.25" hidden="1" customHeight="1"/>
    <row r="124" ht="8.25" hidden="1" customHeight="1"/>
    <row r="125" ht="8.25" hidden="1" customHeight="1"/>
    <row r="126" ht="8.25" hidden="1" customHeight="1"/>
    <row r="127" ht="8.25" hidden="1" customHeight="1"/>
    <row r="128" ht="8.25" hidden="1" customHeight="1"/>
    <row r="129" ht="8.25" hidden="1" customHeight="1"/>
    <row r="130" ht="8.25" hidden="1" customHeight="1"/>
    <row r="131" ht="8.25" hidden="1" customHeight="1"/>
    <row r="132" ht="8.25" hidden="1" customHeight="1"/>
    <row r="133" ht="8.25" hidden="1" customHeight="1"/>
    <row r="134" ht="8.25" hidden="1" customHeight="1"/>
    <row r="135" ht="8.25" hidden="1" customHeight="1"/>
    <row r="136" ht="8.25" hidden="1" customHeight="1"/>
    <row r="137" ht="8.25" hidden="1" customHeight="1"/>
    <row r="138" ht="8.25" hidden="1" customHeight="1"/>
    <row r="139" ht="10.199999999999999" hidden="1" customHeight="1"/>
    <row r="140" ht="10.199999999999999" hidden="1" customHeight="1"/>
    <row r="141" ht="10.199999999999999" hidden="1" customHeight="1"/>
    <row r="142" ht="10.199999999999999" hidden="1" customHeight="1"/>
    <row r="143" ht="10.199999999999999" hidden="1" customHeight="1"/>
    <row r="144" ht="10.199999999999999" hidden="1" customHeight="1"/>
    <row r="145" ht="10.199999999999999" hidden="1" customHeight="1"/>
    <row r="146" ht="10.199999999999999" hidden="1" customHeight="1"/>
    <row r="147" ht="10.199999999999999" hidden="1" customHeight="1"/>
    <row r="148" ht="10.199999999999999" hidden="1" customHeight="1"/>
    <row r="149" ht="10.199999999999999" hidden="1" customHeight="1"/>
    <row r="150" ht="10.199999999999999" hidden="1" customHeight="1"/>
    <row r="151" ht="10.199999999999999" hidden="1" customHeight="1"/>
    <row r="152" ht="10.199999999999999" hidden="1" customHeight="1"/>
    <row r="153" ht="10.199999999999999" hidden="1" customHeight="1"/>
    <row r="154" ht="10.199999999999999" hidden="1" customHeight="1"/>
    <row r="155" ht="10.199999999999999" hidden="1" customHeight="1"/>
    <row r="156" ht="10.199999999999999" hidden="1" customHeight="1"/>
    <row r="157" ht="10.199999999999999" hidden="1" customHeight="1"/>
    <row r="158" ht="10.199999999999999" hidden="1" customHeight="1"/>
    <row r="159" ht="10.199999999999999" hidden="1" customHeight="1"/>
    <row r="160" ht="10.199999999999999" hidden="1" customHeight="1"/>
    <row r="161" ht="10.199999999999999" hidden="1" customHeight="1"/>
    <row r="162" ht="10.199999999999999" hidden="1" customHeight="1"/>
    <row r="163" ht="10.199999999999999" hidden="1" customHeight="1"/>
    <row r="164" ht="10.199999999999999" hidden="1" customHeight="1"/>
    <row r="165" ht="10.199999999999999" hidden="1" customHeight="1"/>
    <row r="166" ht="10.199999999999999" hidden="1" customHeight="1"/>
    <row r="167" ht="10.199999999999999" hidden="1" customHeight="1"/>
    <row r="168" ht="10.199999999999999" hidden="1" customHeight="1"/>
    <row r="169" ht="10.199999999999999" hidden="1" customHeight="1"/>
    <row r="170" ht="10.199999999999999" hidden="1" customHeight="1"/>
    <row r="171" ht="10.199999999999999" hidden="1" customHeight="1"/>
    <row r="172" ht="10.199999999999999" hidden="1" customHeight="1"/>
    <row r="173" ht="10.199999999999999" hidden="1" customHeight="1"/>
    <row r="174" ht="10.199999999999999" hidden="1" customHeight="1"/>
    <row r="175" ht="10.199999999999999" hidden="1" customHeight="1"/>
    <row r="176" ht="10.199999999999999" hidden="1" customHeight="1"/>
    <row r="177" ht="10.199999999999999" hidden="1" customHeight="1"/>
    <row r="178" ht="10.199999999999999" hidden="1" customHeight="1"/>
    <row r="179" ht="10.199999999999999" hidden="1" customHeight="1"/>
    <row r="180" ht="10.199999999999999" hidden="1" customHeight="1"/>
    <row r="181" ht="10.199999999999999" hidden="1" customHeight="1"/>
    <row r="182" ht="10.199999999999999" hidden="1" customHeight="1"/>
    <row r="183" ht="10.199999999999999" hidden="1" customHeight="1"/>
    <row r="184" ht="10.199999999999999" hidden="1" customHeight="1"/>
    <row r="185" ht="10.199999999999999" hidden="1" customHeight="1"/>
    <row r="186" ht="10.199999999999999" hidden="1" customHeight="1"/>
    <row r="187" ht="10.199999999999999" hidden="1" customHeight="1"/>
    <row r="188" ht="10.199999999999999" hidden="1" customHeight="1"/>
    <row r="189" ht="10.199999999999999" hidden="1" customHeight="1"/>
    <row r="190" ht="10.199999999999999" hidden="1" customHeight="1"/>
    <row r="191" ht="10.199999999999999" hidden="1" customHeight="1"/>
    <row r="192" ht="10.199999999999999" hidden="1" customHeight="1"/>
    <row r="193" ht="10.199999999999999" hidden="1" customHeight="1"/>
    <row r="194" ht="10.199999999999999" hidden="1" customHeight="1"/>
    <row r="195" ht="10.199999999999999" hidden="1" customHeight="1"/>
    <row r="196" ht="10.199999999999999" hidden="1" customHeight="1"/>
    <row r="197" ht="10.199999999999999" hidden="1" customHeight="1"/>
    <row r="198" ht="10.199999999999999" hidden="1" customHeight="1"/>
    <row r="199" ht="10.199999999999999" hidden="1" customHeight="1"/>
    <row r="200" ht="10.199999999999999" hidden="1" customHeight="1"/>
    <row r="201" ht="10.199999999999999" hidden="1" customHeight="1"/>
    <row r="202" ht="10.199999999999999" hidden="1" customHeight="1"/>
    <row r="203" ht="10.199999999999999" hidden="1" customHeight="1"/>
    <row r="204" ht="10.199999999999999" hidden="1" customHeight="1"/>
    <row r="205" ht="10.199999999999999" hidden="1" customHeight="1"/>
    <row r="206" ht="10.199999999999999" hidden="1" customHeight="1"/>
    <row r="207" ht="10.199999999999999" hidden="1" customHeight="1"/>
    <row r="208" ht="10.199999999999999" hidden="1" customHeight="1"/>
    <row r="209" ht="10.199999999999999" hidden="1" customHeight="1"/>
    <row r="210" ht="10.199999999999999" hidden="1" customHeight="1"/>
    <row r="211" ht="10.199999999999999" hidden="1" customHeight="1"/>
    <row r="212" ht="10.199999999999999" hidden="1" customHeight="1"/>
    <row r="213" ht="10.199999999999999" hidden="1" customHeight="1"/>
    <row r="214" ht="10.199999999999999" hidden="1" customHeight="1"/>
    <row r="215" ht="10.199999999999999" hidden="1" customHeight="1"/>
    <row r="216" ht="10.199999999999999" hidden="1" customHeight="1"/>
    <row r="217" ht="10.199999999999999" hidden="1" customHeight="1"/>
    <row r="218" ht="10.199999999999999" hidden="1" customHeight="1"/>
    <row r="219" ht="10.199999999999999" hidden="1" customHeight="1"/>
    <row r="220" ht="10.199999999999999" hidden="1" customHeight="1"/>
    <row r="221" ht="10.199999999999999" hidden="1" customHeight="1"/>
    <row r="222" ht="10.199999999999999" hidden="1" customHeight="1"/>
    <row r="223" ht="10.199999999999999" hidden="1" customHeight="1"/>
    <row r="224" ht="10.199999999999999" hidden="1" customHeight="1"/>
    <row r="225" ht="10.199999999999999" hidden="1" customHeight="1"/>
    <row r="226" ht="10.199999999999999" hidden="1" customHeight="1"/>
    <row r="227" ht="10.199999999999999" hidden="1" customHeight="1"/>
    <row r="228" ht="10.199999999999999" hidden="1" customHeight="1"/>
    <row r="229" ht="10.199999999999999" hidden="1" customHeight="1"/>
    <row r="230" ht="10.199999999999999" hidden="1" customHeight="1"/>
    <row r="231" ht="10.199999999999999" hidden="1" customHeight="1"/>
    <row r="232" ht="10.199999999999999" hidden="1" customHeight="1"/>
    <row r="233" ht="10.199999999999999" hidden="1" customHeight="1"/>
    <row r="234" ht="10.199999999999999" hidden="1" customHeight="1"/>
    <row r="235" ht="10.199999999999999" hidden="1" customHeight="1"/>
    <row r="236" ht="10.199999999999999" hidden="1" customHeight="1"/>
    <row r="237" ht="10.199999999999999" hidden="1" customHeight="1"/>
    <row r="238" ht="10.199999999999999" hidden="1" customHeight="1"/>
    <row r="239" ht="10.199999999999999" hidden="1" customHeight="1"/>
    <row r="240" ht="10.199999999999999" hidden="1" customHeight="1"/>
    <row r="241" ht="10.199999999999999" hidden="1" customHeight="1"/>
    <row r="242" ht="10.199999999999999" hidden="1" customHeight="1"/>
    <row r="243" ht="10.199999999999999" hidden="1" customHeight="1"/>
    <row r="244" ht="10.199999999999999" hidden="1" customHeight="1"/>
    <row r="245" ht="10.199999999999999" hidden="1" customHeight="1"/>
    <row r="246" ht="10.199999999999999" hidden="1" customHeight="1"/>
    <row r="247" ht="10.199999999999999" hidden="1" customHeight="1"/>
    <row r="248" ht="10.199999999999999" hidden="1" customHeight="1"/>
    <row r="249" ht="10.199999999999999" hidden="1" customHeight="1"/>
    <row r="250" ht="10.199999999999999" hidden="1" customHeight="1"/>
    <row r="251" ht="10.199999999999999" hidden="1" customHeight="1"/>
    <row r="252" ht="10.199999999999999" hidden="1" customHeight="1"/>
    <row r="253" ht="10.199999999999999" hidden="1" customHeight="1"/>
    <row r="254" ht="10.199999999999999" hidden="1" customHeight="1"/>
    <row r="255" ht="10.199999999999999" hidden="1" customHeight="1"/>
    <row r="256" ht="10.199999999999999" hidden="1" customHeight="1"/>
    <row r="257" ht="10.199999999999999" hidden="1" customHeight="1"/>
    <row r="258" ht="10.199999999999999" hidden="1" customHeight="1"/>
    <row r="259" ht="10.199999999999999" hidden="1" customHeight="1"/>
    <row r="260" ht="10.199999999999999" hidden="1" customHeight="1"/>
    <row r="261" ht="10.199999999999999" hidden="1" customHeight="1"/>
    <row r="262" ht="10.199999999999999" hidden="1" customHeight="1"/>
    <row r="263" ht="10.199999999999999" hidden="1" customHeight="1"/>
  </sheetData>
  <sheetProtection sheet="1" objects="1" scenarios="1" selectLockedCells="1"/>
  <mergeCells count="219">
    <mergeCell ref="D56:AO57"/>
    <mergeCell ref="D53:L54"/>
    <mergeCell ref="D59:L60"/>
    <mergeCell ref="D62:AO63"/>
    <mergeCell ref="H43:I44"/>
    <mergeCell ref="H45:I46"/>
    <mergeCell ref="H47:I48"/>
    <mergeCell ref="E43:G44"/>
    <mergeCell ref="E45:G46"/>
    <mergeCell ref="E47:G48"/>
    <mergeCell ref="A43:D44"/>
    <mergeCell ref="A45:D46"/>
    <mergeCell ref="A47:D48"/>
    <mergeCell ref="S49:Y50"/>
    <mergeCell ref="Z49:AA50"/>
    <mergeCell ref="AF49:AL50"/>
    <mergeCell ref="AM49:AN50"/>
    <mergeCell ref="O49:P50"/>
    <mergeCell ref="Q49:R50"/>
    <mergeCell ref="AB49:AC50"/>
    <mergeCell ref="AD49:AE50"/>
    <mergeCell ref="AM45:AN46"/>
    <mergeCell ref="AM47:AN48"/>
    <mergeCell ref="AF45:AL46"/>
    <mergeCell ref="AA7:AC7"/>
    <mergeCell ref="AD7:AN7"/>
    <mergeCell ref="L7:W7"/>
    <mergeCell ref="O35:P36"/>
    <mergeCell ref="O37:P38"/>
    <mergeCell ref="O39:P40"/>
    <mergeCell ref="O41:P42"/>
    <mergeCell ref="AB19:AC20"/>
    <mergeCell ref="AD19:AE20"/>
    <mergeCell ref="AB21:AC22"/>
    <mergeCell ref="AD21:AE22"/>
    <mergeCell ref="AB23:AC24"/>
    <mergeCell ref="AD23:AE24"/>
    <mergeCell ref="AB25:AC26"/>
    <mergeCell ref="AD25:AE26"/>
    <mergeCell ref="AB27:AC28"/>
    <mergeCell ref="AD27:AE28"/>
    <mergeCell ref="AB29:AC30"/>
    <mergeCell ref="AD29:AE30"/>
    <mergeCell ref="AB31:AC32"/>
    <mergeCell ref="AD31:AE32"/>
    <mergeCell ref="AB33:AC34"/>
    <mergeCell ref="AD33:AE34"/>
    <mergeCell ref="AB35:AC36"/>
    <mergeCell ref="AM33:AN34"/>
    <mergeCell ref="AM35:AN36"/>
    <mergeCell ref="AM37:AN38"/>
    <mergeCell ref="AM39:AN40"/>
    <mergeCell ref="AM41:AN42"/>
    <mergeCell ref="AM43:AN44"/>
    <mergeCell ref="AF35:AL36"/>
    <mergeCell ref="AF37:AL38"/>
    <mergeCell ref="AF39:AL40"/>
    <mergeCell ref="AF41:AL42"/>
    <mergeCell ref="AF43:AL44"/>
    <mergeCell ref="Z45:AA46"/>
    <mergeCell ref="Z47:AA48"/>
    <mergeCell ref="Q19:R20"/>
    <mergeCell ref="Q21:R22"/>
    <mergeCell ref="Q23:R24"/>
    <mergeCell ref="Q25:R26"/>
    <mergeCell ref="Q27:R28"/>
    <mergeCell ref="Q29:R30"/>
    <mergeCell ref="Q31:R32"/>
    <mergeCell ref="Q33:R34"/>
    <mergeCell ref="Q35:R36"/>
    <mergeCell ref="AF25:AL26"/>
    <mergeCell ref="AF27:AL28"/>
    <mergeCell ref="AF29:AL30"/>
    <mergeCell ref="AF31:AL32"/>
    <mergeCell ref="AF33:AL34"/>
    <mergeCell ref="Q37:R38"/>
    <mergeCell ref="Q39:R40"/>
    <mergeCell ref="Q41:R42"/>
    <mergeCell ref="AB39:AC40"/>
    <mergeCell ref="AD39:AE40"/>
    <mergeCell ref="AB41:AC42"/>
    <mergeCell ref="AD41:AE42"/>
    <mergeCell ref="AD35:AE36"/>
    <mergeCell ref="AB37:AC38"/>
    <mergeCell ref="AD37:AE38"/>
    <mergeCell ref="AF47:AL48"/>
    <mergeCell ref="AM21:AN22"/>
    <mergeCell ref="AM23:AN24"/>
    <mergeCell ref="AM25:AN26"/>
    <mergeCell ref="AM27:AN28"/>
    <mergeCell ref="AM29:AN30"/>
    <mergeCell ref="AM31:AN32"/>
    <mergeCell ref="O11:AA12"/>
    <mergeCell ref="O13:AA17"/>
    <mergeCell ref="AB11:AN12"/>
    <mergeCell ref="AB13:AN17"/>
    <mergeCell ref="S41:Y42"/>
    <mergeCell ref="S43:Y44"/>
    <mergeCell ref="S45:Y46"/>
    <mergeCell ref="S47:Y48"/>
    <mergeCell ref="Z41:AA42"/>
    <mergeCell ref="Z43:AA44"/>
    <mergeCell ref="O27:P28"/>
    <mergeCell ref="O29:P30"/>
    <mergeCell ref="O31:P32"/>
    <mergeCell ref="O33:P34"/>
    <mergeCell ref="S27:Y28"/>
    <mergeCell ref="S29:Y30"/>
    <mergeCell ref="S31:Y32"/>
    <mergeCell ref="A4:XDG4"/>
    <mergeCell ref="S19:Y20"/>
    <mergeCell ref="S21:Y22"/>
    <mergeCell ref="S23:Y24"/>
    <mergeCell ref="S25:Y26"/>
    <mergeCell ref="Z19:AA20"/>
    <mergeCell ref="Z21:AA22"/>
    <mergeCell ref="Z23:AA24"/>
    <mergeCell ref="Z25:AA26"/>
    <mergeCell ref="O19:P20"/>
    <mergeCell ref="O21:P22"/>
    <mergeCell ref="O23:P24"/>
    <mergeCell ref="O25:P26"/>
    <mergeCell ref="B7:K7"/>
    <mergeCell ref="E21:G22"/>
    <mergeCell ref="H21:I22"/>
    <mergeCell ref="J21:L22"/>
    <mergeCell ref="M21:N22"/>
    <mergeCell ref="I9:N10"/>
    <mergeCell ref="AF18:AN18"/>
    <mergeCell ref="AF19:AL20"/>
    <mergeCell ref="AM19:AN20"/>
    <mergeCell ref="AF21:AL22"/>
    <mergeCell ref="AF23:AL24"/>
    <mergeCell ref="A2:AN2"/>
    <mergeCell ref="O9:AN10"/>
    <mergeCell ref="J47:L48"/>
    <mergeCell ref="M47:N48"/>
    <mergeCell ref="A49:N50"/>
    <mergeCell ref="O47:R48"/>
    <mergeCell ref="O43:R44"/>
    <mergeCell ref="AB43:AE44"/>
    <mergeCell ref="AB45:AE46"/>
    <mergeCell ref="AB47:AE48"/>
    <mergeCell ref="O45:R46"/>
    <mergeCell ref="A31:D32"/>
    <mergeCell ref="A27:D28"/>
    <mergeCell ref="A33:D34"/>
    <mergeCell ref="M33:N34"/>
    <mergeCell ref="A41:D42"/>
    <mergeCell ref="E41:G42"/>
    <mergeCell ref="H41:I42"/>
    <mergeCell ref="J41:L42"/>
    <mergeCell ref="M41:N42"/>
    <mergeCell ref="J43:L44"/>
    <mergeCell ref="M43:N44"/>
    <mergeCell ref="J45:L46"/>
    <mergeCell ref="M45:N46"/>
    <mergeCell ref="E37:G38"/>
    <mergeCell ref="H37:I38"/>
    <mergeCell ref="J37:L38"/>
    <mergeCell ref="M37:N38"/>
    <mergeCell ref="E23:G24"/>
    <mergeCell ref="H23:I24"/>
    <mergeCell ref="J23:L24"/>
    <mergeCell ref="M23:N24"/>
    <mergeCell ref="A39:D40"/>
    <mergeCell ref="E39:G40"/>
    <mergeCell ref="H39:I40"/>
    <mergeCell ref="J39:L40"/>
    <mergeCell ref="M39:N40"/>
    <mergeCell ref="A37:D38"/>
    <mergeCell ref="A29:D30"/>
    <mergeCell ref="A35:D36"/>
    <mergeCell ref="M29:N30"/>
    <mergeCell ref="H29:I30"/>
    <mergeCell ref="M27:N28"/>
    <mergeCell ref="J29:L30"/>
    <mergeCell ref="A25:D26"/>
    <mergeCell ref="M31:N32"/>
    <mergeCell ref="E35:G36"/>
    <mergeCell ref="H35:I36"/>
    <mergeCell ref="E33:G34"/>
    <mergeCell ref="J33:L34"/>
    <mergeCell ref="E25:G26"/>
    <mergeCell ref="H27:I28"/>
    <mergeCell ref="J27:L28"/>
    <mergeCell ref="H25:I26"/>
    <mergeCell ref="J25:L26"/>
    <mergeCell ref="M25:N26"/>
    <mergeCell ref="E27:G28"/>
    <mergeCell ref="H33:I34"/>
    <mergeCell ref="E29:G30"/>
    <mergeCell ref="E31:G32"/>
    <mergeCell ref="H31:I32"/>
    <mergeCell ref="J31:L32"/>
    <mergeCell ref="A17:H18"/>
    <mergeCell ref="A19:D20"/>
    <mergeCell ref="E19:G20"/>
    <mergeCell ref="H19:I20"/>
    <mergeCell ref="J19:L20"/>
    <mergeCell ref="A21:D22"/>
    <mergeCell ref="A23:D24"/>
    <mergeCell ref="O18:R18"/>
    <mergeCell ref="M19:N20"/>
    <mergeCell ref="J35:L36"/>
    <mergeCell ref="M35:N36"/>
    <mergeCell ref="AB18:AE18"/>
    <mergeCell ref="S33:Y34"/>
    <mergeCell ref="S35:Y36"/>
    <mergeCell ref="S37:Y38"/>
    <mergeCell ref="S39:Y40"/>
    <mergeCell ref="Z33:AA34"/>
    <mergeCell ref="Z35:AA36"/>
    <mergeCell ref="Z37:AA38"/>
    <mergeCell ref="Z39:AA40"/>
    <mergeCell ref="Z27:AA28"/>
    <mergeCell ref="Z29:AA30"/>
    <mergeCell ref="Z31:AA32"/>
    <mergeCell ref="S18:AA18"/>
  </mergeCells>
  <phoneticPr fontId="2"/>
  <pageMargins left="0.59055118110236227" right="0" top="0.39370078740157483" bottom="0.19685039370078741" header="0.31496062992125984" footer="0.31496062992125984"/>
  <pageSetup paperSize="9" fitToWidth="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indexed="10"/>
    <pageSetUpPr fitToPage="1"/>
  </sheetPr>
  <dimension ref="A1:GG205"/>
  <sheetViews>
    <sheetView showGridLines="0" zoomScaleNormal="100" zoomScaleSheetLayoutView="85" workbookViewId="0">
      <selection activeCell="BB72" sqref="BB72:BM74"/>
    </sheetView>
  </sheetViews>
  <sheetFormatPr defaultColWidth="0" defaultRowHeight="0" customHeight="1" zeroHeight="1"/>
  <cols>
    <col min="1" max="114" width="1.21875" style="2" customWidth="1"/>
    <col min="115" max="115" width="1.21875" style="29" customWidth="1"/>
    <col min="116" max="117" width="18.6640625" style="29" hidden="1" customWidth="1"/>
    <col min="118" max="189" width="0" style="29" hidden="1" customWidth="1"/>
    <col min="190" max="16384" width="1.21875" style="29" hidden="1"/>
  </cols>
  <sheetData>
    <row r="1" spans="1:136" s="89" customFormat="1" ht="9" customHeight="1">
      <c r="C1" s="92"/>
      <c r="D1" s="92"/>
      <c r="E1" s="92"/>
      <c r="F1" s="92"/>
      <c r="G1" s="92"/>
      <c r="H1" s="91"/>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0"/>
      <c r="AU1" s="90"/>
      <c r="AV1" s="90"/>
      <c r="AW1" s="90"/>
      <c r="AX1" s="90"/>
      <c r="AY1" s="90"/>
      <c r="AZ1" s="90"/>
      <c r="BA1" s="90"/>
      <c r="BB1" s="90"/>
      <c r="BC1" s="90"/>
      <c r="BD1" s="90"/>
      <c r="BE1" s="90"/>
      <c r="BF1" s="90"/>
      <c r="BG1" s="90"/>
      <c r="BH1" s="90"/>
      <c r="BI1" s="90"/>
      <c r="BJ1" s="90"/>
      <c r="BK1" s="90"/>
      <c r="BL1" s="90"/>
      <c r="BM1" s="90"/>
      <c r="BN1" s="90"/>
      <c r="BO1" s="90"/>
      <c r="BP1" s="90"/>
      <c r="BQ1" s="90"/>
      <c r="BR1" s="90"/>
      <c r="BS1" s="90"/>
      <c r="BT1" s="90"/>
      <c r="BU1" s="90"/>
      <c r="BV1" s="90"/>
      <c r="BW1" s="90"/>
      <c r="BX1" s="90"/>
      <c r="BY1" s="90"/>
      <c r="BZ1" s="90"/>
      <c r="CA1" s="90"/>
      <c r="CB1" s="90"/>
      <c r="CC1" s="90"/>
      <c r="CD1" s="90"/>
      <c r="CE1" s="90"/>
      <c r="CF1" s="90"/>
      <c r="CG1" s="90"/>
      <c r="CH1" s="90"/>
      <c r="CI1" s="90"/>
      <c r="CJ1" s="90"/>
      <c r="CK1" s="90"/>
      <c r="CL1" s="90"/>
      <c r="CM1" s="90"/>
      <c r="CN1" s="90"/>
      <c r="CO1" s="90"/>
      <c r="CP1" s="90"/>
      <c r="CQ1" s="90"/>
      <c r="CR1" s="90"/>
      <c r="CS1" s="90"/>
      <c r="CT1" s="90"/>
      <c r="CU1" s="90"/>
      <c r="CV1" s="90"/>
      <c r="CW1" s="90"/>
    </row>
    <row r="2" spans="1:136" s="89" customFormat="1" ht="9" customHeight="1">
      <c r="A2" s="701"/>
      <c r="B2" s="701"/>
      <c r="C2" s="702"/>
      <c r="D2" s="702"/>
      <c r="E2" s="702"/>
      <c r="F2" s="702"/>
      <c r="G2" s="702"/>
      <c r="H2" s="724"/>
      <c r="I2" s="724"/>
      <c r="J2" s="724"/>
      <c r="K2" s="724"/>
      <c r="L2" s="724"/>
      <c r="M2" s="724"/>
      <c r="N2" s="724"/>
      <c r="O2" s="724"/>
      <c r="P2" s="724"/>
      <c r="Q2" s="724"/>
      <c r="R2" s="724"/>
      <c r="S2" s="724"/>
      <c r="T2" s="724"/>
      <c r="U2" s="724"/>
      <c r="V2" s="724"/>
      <c r="W2" s="724"/>
      <c r="X2" s="724"/>
      <c r="Y2" s="724"/>
      <c r="Z2" s="724"/>
      <c r="AA2" s="724"/>
      <c r="AB2" s="724"/>
      <c r="AC2" s="724"/>
      <c r="AD2" s="724"/>
      <c r="AE2" s="724"/>
      <c r="AF2" s="724"/>
      <c r="AG2" s="724"/>
      <c r="AH2" s="724"/>
      <c r="AI2" s="724"/>
      <c r="AJ2" s="724"/>
      <c r="AK2" s="724"/>
      <c r="AL2" s="724"/>
      <c r="AM2" s="724"/>
      <c r="AN2" s="724"/>
      <c r="AO2" s="724"/>
      <c r="AP2" s="724"/>
      <c r="AQ2" s="724"/>
      <c r="AR2" s="724"/>
      <c r="AS2" s="724"/>
      <c r="AT2" s="725"/>
      <c r="AU2" s="725"/>
      <c r="AV2" s="725"/>
      <c r="AW2" s="725"/>
      <c r="AX2" s="725"/>
      <c r="AY2" s="725"/>
      <c r="AZ2" s="725"/>
      <c r="BA2" s="725"/>
      <c r="BB2" s="725"/>
      <c r="BC2" s="725"/>
      <c r="BD2" s="725"/>
      <c r="BE2" s="725"/>
      <c r="BF2" s="725"/>
      <c r="BG2" s="725"/>
      <c r="BH2" s="725"/>
      <c r="BI2" s="725"/>
      <c r="BJ2" s="725"/>
      <c r="BK2" s="725"/>
      <c r="BL2" s="725"/>
      <c r="BM2" s="725"/>
      <c r="BN2" s="725"/>
      <c r="BO2" s="725"/>
      <c r="BP2" s="725"/>
      <c r="BQ2" s="725"/>
      <c r="BR2" s="725"/>
      <c r="BS2" s="725"/>
      <c r="BT2" s="725"/>
      <c r="BU2" s="725"/>
      <c r="BV2" s="725"/>
      <c r="BW2" s="725"/>
      <c r="BX2" s="725"/>
      <c r="BY2" s="725"/>
      <c r="BZ2" s="725"/>
      <c r="CA2" s="725"/>
      <c r="CB2" s="725"/>
      <c r="CC2" s="725"/>
      <c r="CD2" s="725"/>
      <c r="CE2" s="725"/>
      <c r="CF2" s="725"/>
      <c r="CG2" s="725"/>
      <c r="CH2" s="725"/>
      <c r="CI2" s="725"/>
      <c r="CJ2" s="725"/>
      <c r="CK2" s="725"/>
      <c r="CL2" s="725"/>
      <c r="CM2" s="725"/>
      <c r="CN2" s="725"/>
      <c r="CO2" s="725"/>
      <c r="CP2" s="725"/>
      <c r="CQ2" s="725"/>
      <c r="CR2" s="725"/>
      <c r="CS2" s="725"/>
      <c r="CT2" s="725"/>
      <c r="CU2" s="725"/>
      <c r="CV2" s="725"/>
      <c r="CW2" s="725"/>
      <c r="CX2" s="701"/>
      <c r="CY2" s="701"/>
      <c r="CZ2" s="701"/>
      <c r="DA2" s="701"/>
      <c r="DB2" s="701"/>
      <c r="DC2" s="701"/>
      <c r="DD2" s="701"/>
      <c r="DE2" s="701"/>
      <c r="DF2" s="701"/>
      <c r="DG2" s="701"/>
      <c r="DH2" s="701"/>
      <c r="DI2" s="701"/>
      <c r="DJ2" s="701"/>
      <c r="DK2" s="701"/>
    </row>
    <row r="3" spans="1:136" s="700" customFormat="1" ht="27" customHeight="1">
      <c r="A3" s="701"/>
      <c r="B3" s="701"/>
      <c r="C3" s="701"/>
      <c r="D3" s="701"/>
      <c r="E3" s="692" t="s">
        <v>95</v>
      </c>
      <c r="F3" s="692"/>
      <c r="G3" s="692"/>
      <c r="H3" s="692"/>
      <c r="I3" s="692"/>
      <c r="J3" s="692"/>
      <c r="K3" s="692"/>
      <c r="L3" s="689"/>
      <c r="M3" s="689"/>
      <c r="N3" s="689"/>
      <c r="O3" s="689"/>
      <c r="P3" s="689" t="s">
        <v>633</v>
      </c>
      <c r="Q3" s="689"/>
      <c r="S3" s="690"/>
      <c r="T3" s="690"/>
      <c r="U3" s="690"/>
      <c r="V3" s="690"/>
      <c r="W3" s="690"/>
      <c r="X3" s="690"/>
      <c r="Y3" s="690"/>
      <c r="Z3" s="690"/>
      <c r="AA3" s="690"/>
      <c r="AB3" s="690"/>
      <c r="AC3" s="690"/>
      <c r="AD3" s="690"/>
      <c r="AE3" s="690"/>
      <c r="AF3" s="690"/>
      <c r="AG3" s="690"/>
      <c r="AH3" s="690"/>
      <c r="AI3" s="690"/>
      <c r="AJ3" s="690"/>
      <c r="AK3" s="690"/>
      <c r="AL3" s="690"/>
      <c r="AM3" s="690"/>
      <c r="AN3" s="690"/>
      <c r="AO3" s="690"/>
      <c r="AP3" s="690"/>
      <c r="AQ3" s="690"/>
      <c r="AR3" s="690"/>
      <c r="AS3" s="690"/>
      <c r="AT3" s="690"/>
      <c r="AU3" s="690"/>
      <c r="AV3" s="690"/>
      <c r="AW3" s="690"/>
      <c r="AX3" s="690"/>
      <c r="AY3" s="689"/>
      <c r="AZ3" s="689"/>
      <c r="BA3" s="689"/>
      <c r="BB3" s="689"/>
      <c r="BC3" s="689"/>
      <c r="BD3" s="689"/>
      <c r="BE3" s="689"/>
      <c r="BF3" s="689"/>
      <c r="BG3" s="689"/>
      <c r="BH3" s="689"/>
      <c r="BI3" s="689"/>
      <c r="BJ3" s="689"/>
      <c r="BK3" s="689"/>
      <c r="BL3" s="689"/>
      <c r="BM3" s="689"/>
      <c r="BN3" s="689"/>
      <c r="BO3" s="689"/>
      <c r="BP3" s="689"/>
      <c r="BQ3" s="689"/>
      <c r="BR3" s="689"/>
      <c r="BS3" s="689"/>
      <c r="BT3" s="689"/>
      <c r="BU3" s="689"/>
      <c r="BV3" s="689"/>
      <c r="BW3" s="689"/>
      <c r="BX3" s="689"/>
      <c r="BY3" s="689"/>
      <c r="BZ3" s="689"/>
      <c r="CA3" s="689"/>
      <c r="CB3" s="689"/>
      <c r="CC3" s="689"/>
      <c r="CD3" s="689"/>
      <c r="CE3" s="689"/>
      <c r="CF3" s="689"/>
      <c r="CG3" s="689"/>
      <c r="CH3" s="689"/>
      <c r="CI3" s="689"/>
      <c r="CJ3" s="689"/>
      <c r="CK3" s="689"/>
      <c r="CL3" s="689"/>
      <c r="CM3" s="689"/>
      <c r="CN3" s="689"/>
      <c r="CO3" s="689"/>
      <c r="CP3" s="689"/>
      <c r="CQ3" s="689"/>
      <c r="CR3" s="689"/>
      <c r="CS3" s="689"/>
      <c r="CT3" s="689"/>
      <c r="CU3" s="689"/>
      <c r="CV3" s="689"/>
      <c r="CW3" s="689"/>
      <c r="CX3" s="689"/>
      <c r="CY3" s="689"/>
      <c r="CZ3" s="689"/>
      <c r="DA3" s="689"/>
      <c r="DB3" s="689"/>
      <c r="DC3" s="691"/>
      <c r="DD3" s="691"/>
      <c r="DE3" s="691"/>
      <c r="DF3" s="691"/>
      <c r="DG3" s="691"/>
      <c r="DH3" s="691"/>
      <c r="DI3" s="701"/>
      <c r="DJ3" s="701"/>
      <c r="DK3" s="691"/>
      <c r="DL3" s="691"/>
      <c r="DM3" s="688"/>
      <c r="DN3" s="688"/>
      <c r="DO3" s="688"/>
      <c r="DP3" s="688"/>
      <c r="DQ3" s="688"/>
      <c r="DR3" s="688"/>
      <c r="DS3" s="688"/>
      <c r="DT3" s="688"/>
      <c r="DU3" s="688"/>
      <c r="DV3" s="688"/>
      <c r="DW3" s="688"/>
      <c r="DX3" s="688"/>
      <c r="DY3" s="688"/>
      <c r="DZ3" s="688"/>
      <c r="EA3" s="688"/>
      <c r="EB3" s="688"/>
      <c r="EC3" s="688"/>
      <c r="ED3" s="688"/>
      <c r="EE3" s="688"/>
      <c r="EF3" s="688"/>
    </row>
    <row r="4" spans="1:136" s="89" customFormat="1" ht="27" customHeight="1">
      <c r="A4" s="701"/>
      <c r="B4" s="701"/>
      <c r="C4" s="701"/>
      <c r="D4" s="701"/>
      <c r="E4" s="692" t="s">
        <v>572</v>
      </c>
      <c r="F4" s="692"/>
      <c r="G4" s="692"/>
      <c r="H4" s="692"/>
      <c r="I4" s="692"/>
      <c r="J4" s="692"/>
      <c r="K4" s="692"/>
      <c r="L4" s="692"/>
      <c r="M4" s="693"/>
      <c r="N4" s="693"/>
      <c r="O4" s="693"/>
      <c r="P4" s="693"/>
      <c r="Q4" s="693"/>
      <c r="R4" s="689"/>
      <c r="S4" s="690"/>
      <c r="T4" s="690"/>
      <c r="U4" s="690"/>
      <c r="V4" s="690"/>
      <c r="W4" s="690"/>
      <c r="X4" s="690"/>
      <c r="Y4" s="690"/>
      <c r="Z4" s="690"/>
      <c r="AA4" s="690"/>
      <c r="AB4" s="690"/>
      <c r="AC4" s="690"/>
      <c r="AD4" s="690"/>
      <c r="AE4" s="690"/>
      <c r="AF4" s="690"/>
      <c r="AG4" s="690"/>
      <c r="AH4" s="690"/>
      <c r="AI4" s="690"/>
      <c r="AJ4" s="690"/>
      <c r="AK4" s="690"/>
      <c r="AL4" s="690"/>
      <c r="AM4" s="690"/>
      <c r="AN4" s="690"/>
      <c r="AO4" s="690"/>
      <c r="AP4" s="690"/>
      <c r="AQ4" s="690"/>
      <c r="AR4" s="690"/>
      <c r="AS4" s="690"/>
      <c r="AT4" s="690"/>
      <c r="AU4" s="690"/>
      <c r="AV4" s="690"/>
      <c r="AW4" s="690"/>
      <c r="AX4" s="690"/>
      <c r="AY4" s="689"/>
      <c r="AZ4" s="689"/>
      <c r="BA4" s="689"/>
      <c r="BB4" s="689"/>
      <c r="BC4" s="689"/>
      <c r="BD4" s="689"/>
      <c r="BE4" s="689"/>
      <c r="BF4" s="689"/>
      <c r="BG4" s="689"/>
      <c r="BH4" s="689"/>
      <c r="BI4" s="689"/>
      <c r="BJ4" s="689"/>
      <c r="BK4" s="689"/>
      <c r="BL4" s="689"/>
      <c r="BM4" s="689"/>
      <c r="BN4" s="689"/>
      <c r="BO4" s="689"/>
      <c r="BP4" s="689"/>
      <c r="BQ4" s="689"/>
      <c r="BR4" s="689"/>
      <c r="BS4" s="689"/>
      <c r="BT4" s="689"/>
      <c r="BU4" s="689"/>
      <c r="BV4" s="689"/>
      <c r="BW4" s="689"/>
      <c r="BX4" s="689"/>
      <c r="BY4" s="689"/>
      <c r="BZ4" s="689"/>
      <c r="CA4" s="689"/>
      <c r="CB4" s="689"/>
      <c r="CC4" s="689"/>
      <c r="CD4" s="689"/>
      <c r="CE4" s="689"/>
      <c r="CF4" s="689"/>
      <c r="CH4" s="689"/>
      <c r="CI4" s="689"/>
      <c r="CJ4" s="704"/>
      <c r="CK4" s="704" t="s">
        <v>571</v>
      </c>
      <c r="CL4" s="689"/>
      <c r="CM4" s="701"/>
      <c r="CN4" s="689"/>
      <c r="CO4" s="701"/>
      <c r="CP4" s="701"/>
      <c r="CR4" s="689"/>
      <c r="CS4" s="701"/>
      <c r="CT4" s="689"/>
      <c r="CU4" s="689"/>
      <c r="CV4" s="689"/>
      <c r="CW4" s="689"/>
      <c r="CX4" s="691"/>
      <c r="CY4" s="691"/>
      <c r="CZ4" s="691"/>
      <c r="DA4" s="691"/>
      <c r="DB4" s="691"/>
      <c r="DC4" s="691"/>
      <c r="DD4" s="691"/>
      <c r="DE4" s="691"/>
      <c r="DF4" s="691"/>
      <c r="DG4" s="691"/>
      <c r="DH4" s="691"/>
      <c r="DI4" s="701"/>
      <c r="DJ4" s="701"/>
      <c r="DK4" s="691"/>
      <c r="DL4" s="691"/>
      <c r="DM4" s="688"/>
      <c r="DN4" s="688"/>
      <c r="DO4" s="688"/>
      <c r="DP4" s="688"/>
      <c r="DQ4" s="688"/>
      <c r="DR4" s="688"/>
      <c r="DS4" s="688"/>
      <c r="DT4" s="688"/>
      <c r="DU4" s="688"/>
      <c r="DV4" s="688"/>
      <c r="DW4" s="688"/>
      <c r="DX4" s="688"/>
      <c r="DY4" s="688"/>
      <c r="DZ4" s="688"/>
      <c r="EA4" s="688"/>
      <c r="EB4" s="688"/>
      <c r="EC4" s="688"/>
      <c r="ED4" s="688"/>
      <c r="EE4" s="688"/>
      <c r="EF4" s="688"/>
    </row>
    <row r="5" spans="1:136" s="89" customFormat="1" ht="27" customHeight="1">
      <c r="A5" s="701"/>
      <c r="B5" s="701"/>
      <c r="C5" s="702"/>
      <c r="D5" s="703"/>
      <c r="E5" s="692"/>
      <c r="F5" s="692" t="s">
        <v>577</v>
      </c>
      <c r="G5" s="692"/>
      <c r="H5" s="692"/>
      <c r="I5" s="692"/>
      <c r="J5" s="692"/>
      <c r="K5" s="692"/>
      <c r="L5" s="692"/>
      <c r="M5" s="693"/>
      <c r="N5" s="693"/>
      <c r="O5" s="693"/>
      <c r="P5" s="693"/>
      <c r="Q5" s="693"/>
      <c r="R5" s="689"/>
      <c r="S5" s="690"/>
      <c r="T5" s="690"/>
      <c r="U5" s="690"/>
      <c r="V5" s="690"/>
      <c r="W5" s="690"/>
      <c r="X5" s="690"/>
      <c r="Y5" s="690"/>
      <c r="Z5" s="690"/>
      <c r="AA5" s="690"/>
      <c r="AB5" s="690"/>
      <c r="AC5" s="690"/>
      <c r="AD5" s="690"/>
      <c r="AE5" s="690"/>
      <c r="AF5" s="690"/>
      <c r="AG5" s="690"/>
      <c r="AH5" s="690"/>
      <c r="AI5" s="690"/>
      <c r="AJ5" s="690"/>
      <c r="AK5" s="690"/>
      <c r="AL5" s="690"/>
      <c r="AM5" s="690"/>
      <c r="AN5" s="690"/>
      <c r="AO5" s="690"/>
      <c r="AP5" s="690"/>
      <c r="AQ5" s="690"/>
      <c r="AR5" s="690"/>
      <c r="AS5" s="690"/>
      <c r="AT5" s="690"/>
      <c r="AU5" s="690"/>
      <c r="AV5" s="690"/>
      <c r="AW5" s="690"/>
      <c r="AX5" s="690"/>
      <c r="AY5" s="689"/>
      <c r="AZ5" s="689"/>
      <c r="BA5" s="689"/>
      <c r="BB5" s="689"/>
      <c r="BC5" s="689"/>
      <c r="BD5" s="689"/>
      <c r="BE5" s="689"/>
      <c r="BF5" s="689"/>
      <c r="BG5" s="689"/>
      <c r="BH5" s="689"/>
      <c r="BI5" s="689"/>
      <c r="BJ5" s="689"/>
      <c r="BK5" s="689"/>
      <c r="BL5" s="689"/>
      <c r="BM5" s="689"/>
      <c r="BN5" s="689"/>
      <c r="BO5" s="689"/>
      <c r="BP5" s="689"/>
      <c r="BQ5" s="689"/>
      <c r="BR5" s="689"/>
      <c r="BS5" s="689"/>
      <c r="BT5" s="689"/>
      <c r="BU5" s="689"/>
      <c r="BV5" s="689"/>
      <c r="BW5" s="689"/>
      <c r="BX5" s="689"/>
      <c r="BY5" s="689"/>
      <c r="BZ5" s="689"/>
      <c r="CA5" s="689"/>
      <c r="CB5" s="689"/>
      <c r="CC5" s="689"/>
      <c r="CD5" s="689"/>
      <c r="CE5" s="689"/>
      <c r="CF5" s="689"/>
      <c r="CG5" s="689"/>
      <c r="CH5" s="689"/>
      <c r="CI5" s="689"/>
      <c r="CJ5" s="689"/>
      <c r="CK5" s="689"/>
      <c r="CL5" s="689"/>
      <c r="CM5" s="689"/>
      <c r="CN5" s="689"/>
      <c r="CO5" s="689"/>
      <c r="CP5" s="689"/>
      <c r="CQ5" s="689"/>
      <c r="CR5" s="689"/>
      <c r="CS5" s="689"/>
      <c r="CT5" s="689"/>
      <c r="CU5" s="689"/>
      <c r="CV5" s="689"/>
      <c r="CW5" s="689"/>
      <c r="CX5" s="689"/>
      <c r="CY5" s="689"/>
      <c r="CZ5" s="689"/>
      <c r="DA5" s="689"/>
      <c r="DB5" s="689"/>
      <c r="DC5" s="691"/>
      <c r="DD5" s="691"/>
      <c r="DE5" s="691"/>
      <c r="DF5" s="691"/>
      <c r="DG5" s="691"/>
      <c r="DH5" s="691"/>
      <c r="DI5" s="691"/>
      <c r="DJ5" s="691"/>
      <c r="DK5" s="691"/>
      <c r="DL5" s="688"/>
      <c r="DM5" s="688"/>
      <c r="DN5" s="688"/>
      <c r="DO5" s="688"/>
      <c r="DP5" s="688"/>
      <c r="DQ5" s="688"/>
      <c r="DR5" s="688"/>
      <c r="DS5" s="688"/>
      <c r="DT5" s="688"/>
      <c r="DU5" s="688"/>
      <c r="DV5" s="688"/>
      <c r="DW5" s="688"/>
      <c r="DX5" s="688"/>
      <c r="DY5" s="688"/>
      <c r="DZ5" s="688"/>
      <c r="EA5" s="688"/>
      <c r="EB5" s="688"/>
      <c r="EC5" s="688"/>
      <c r="ED5" s="688"/>
      <c r="EE5" s="688"/>
      <c r="EF5" s="688"/>
    </row>
    <row r="6" spans="1:136" s="700" customFormat="1" ht="27" customHeight="1">
      <c r="A6" s="701"/>
      <c r="B6" s="701"/>
      <c r="C6" s="701"/>
      <c r="D6" s="701"/>
      <c r="E6" s="692"/>
      <c r="F6" s="692" t="s">
        <v>578</v>
      </c>
      <c r="G6" s="692"/>
      <c r="H6" s="692"/>
      <c r="I6" s="692"/>
      <c r="J6" s="692"/>
      <c r="K6" s="692"/>
      <c r="L6" s="692"/>
      <c r="M6" s="693"/>
      <c r="N6" s="693"/>
      <c r="O6" s="693"/>
      <c r="P6" s="693"/>
      <c r="Q6" s="693"/>
      <c r="R6" s="689"/>
      <c r="S6" s="690"/>
      <c r="T6" s="690"/>
      <c r="U6" s="690"/>
      <c r="V6" s="690"/>
      <c r="W6" s="690"/>
      <c r="X6" s="690"/>
      <c r="Y6" s="690"/>
      <c r="Z6" s="690"/>
      <c r="AA6" s="690"/>
      <c r="AB6" s="690"/>
      <c r="AC6" s="690"/>
      <c r="AD6" s="690"/>
      <c r="AE6" s="690"/>
      <c r="AF6" s="690"/>
      <c r="AG6" s="690"/>
      <c r="AH6" s="690"/>
      <c r="AI6" s="690"/>
      <c r="AJ6" s="690"/>
      <c r="AK6" s="690"/>
      <c r="AL6" s="690"/>
      <c r="AM6" s="690"/>
      <c r="AN6" s="690"/>
      <c r="AO6" s="690"/>
      <c r="AP6" s="690"/>
      <c r="AQ6" s="690"/>
      <c r="AR6" s="690"/>
      <c r="AS6" s="690"/>
      <c r="AT6" s="690"/>
      <c r="AU6" s="690"/>
      <c r="AV6" s="690"/>
      <c r="AW6" s="690"/>
      <c r="AX6" s="690"/>
      <c r="AY6" s="689"/>
      <c r="AZ6" s="689"/>
      <c r="BA6" s="689"/>
      <c r="BB6" s="689"/>
      <c r="BC6" s="689"/>
      <c r="BD6" s="689"/>
      <c r="BE6" s="689"/>
      <c r="BF6" s="689"/>
      <c r="BG6" s="689"/>
      <c r="BH6" s="689"/>
      <c r="BI6" s="689"/>
      <c r="BJ6" s="689"/>
      <c r="BK6" s="689"/>
      <c r="BL6" s="689"/>
      <c r="BM6" s="689"/>
      <c r="BN6" s="689"/>
      <c r="BO6" s="689"/>
      <c r="BP6" s="689"/>
      <c r="BQ6" s="689"/>
      <c r="BR6" s="689"/>
      <c r="BS6" s="689"/>
      <c r="BT6" s="689"/>
      <c r="BU6" s="689"/>
      <c r="BV6" s="689"/>
      <c r="BW6" s="689"/>
      <c r="BX6" s="689"/>
      <c r="BY6" s="689"/>
      <c r="BZ6" s="689"/>
      <c r="CA6" s="689"/>
      <c r="CB6" s="689"/>
      <c r="CC6" s="689"/>
      <c r="CD6" s="689"/>
      <c r="CE6" s="689"/>
      <c r="CF6" s="689"/>
      <c r="CG6" s="689"/>
      <c r="CH6" s="689"/>
      <c r="CI6" s="689"/>
      <c r="CJ6" s="689"/>
      <c r="CK6" s="689"/>
      <c r="CL6" s="689"/>
      <c r="CM6" s="689"/>
      <c r="CN6" s="689"/>
      <c r="CO6" s="689"/>
      <c r="CP6" s="689"/>
      <c r="CQ6" s="689"/>
      <c r="CR6" s="689"/>
      <c r="CS6" s="689"/>
      <c r="CT6" s="689"/>
      <c r="CU6" s="689"/>
      <c r="CV6" s="689"/>
      <c r="CW6" s="689"/>
      <c r="CX6" s="689"/>
      <c r="CY6" s="689"/>
      <c r="CZ6" s="689"/>
      <c r="DA6" s="689"/>
      <c r="DB6" s="689"/>
      <c r="DC6" s="691"/>
      <c r="DD6" s="691"/>
      <c r="DE6" s="691"/>
      <c r="DF6" s="691"/>
      <c r="DG6" s="691"/>
      <c r="DH6" s="691"/>
      <c r="DI6" s="701"/>
      <c r="DJ6" s="701"/>
      <c r="DK6" s="691"/>
      <c r="DL6" s="691"/>
      <c r="DM6" s="688"/>
      <c r="DN6" s="688"/>
      <c r="DO6" s="688"/>
      <c r="DP6" s="688"/>
      <c r="DQ6" s="688"/>
      <c r="DR6" s="688"/>
      <c r="DS6" s="688"/>
      <c r="DT6" s="688"/>
      <c r="DU6" s="688"/>
      <c r="DV6" s="688"/>
      <c r="DW6" s="688"/>
      <c r="DX6" s="688"/>
      <c r="DY6" s="688"/>
      <c r="DZ6" s="688"/>
      <c r="EA6" s="688"/>
      <c r="EB6" s="688"/>
      <c r="EC6" s="688"/>
      <c r="ED6" s="688"/>
      <c r="EE6" s="688"/>
      <c r="EF6" s="688"/>
    </row>
    <row r="7" spans="1:136" s="700" customFormat="1" ht="27" customHeight="1">
      <c r="A7" s="701"/>
      <c r="B7" s="701"/>
      <c r="C7" s="701"/>
      <c r="D7" s="701"/>
      <c r="E7" s="692"/>
      <c r="F7" s="701"/>
      <c r="G7" s="692" t="s">
        <v>579</v>
      </c>
      <c r="H7" s="701"/>
      <c r="I7" s="692"/>
      <c r="J7" s="692"/>
      <c r="K7" s="692"/>
      <c r="L7" s="692"/>
      <c r="M7" s="693"/>
      <c r="N7" s="693"/>
      <c r="O7" s="693"/>
      <c r="P7" s="693"/>
      <c r="Q7" s="693"/>
      <c r="R7" s="689"/>
      <c r="S7" s="690"/>
      <c r="T7" s="690"/>
      <c r="U7" s="690"/>
      <c r="V7" s="690"/>
      <c r="W7" s="690"/>
      <c r="X7" s="690"/>
      <c r="Y7" s="690"/>
      <c r="Z7" s="690"/>
      <c r="AA7" s="690"/>
      <c r="AB7" s="690"/>
      <c r="AC7" s="690"/>
      <c r="AD7" s="690"/>
      <c r="AE7" s="690"/>
      <c r="AF7" s="690"/>
      <c r="AG7" s="690"/>
      <c r="AH7" s="690"/>
      <c r="AI7" s="690"/>
      <c r="AJ7" s="690"/>
      <c r="AK7" s="690"/>
      <c r="AL7" s="690"/>
      <c r="AM7" s="690"/>
      <c r="AN7" s="690"/>
      <c r="AO7" s="690"/>
      <c r="AP7" s="690"/>
      <c r="AQ7" s="690"/>
      <c r="AR7" s="690"/>
      <c r="AS7" s="690"/>
      <c r="AT7" s="690"/>
      <c r="AU7" s="690"/>
      <c r="AV7" s="690"/>
      <c r="AW7" s="690"/>
      <c r="AX7" s="690"/>
      <c r="AY7" s="689"/>
      <c r="AZ7" s="689"/>
      <c r="BA7" s="689"/>
      <c r="BB7" s="689"/>
      <c r="BC7" s="689"/>
      <c r="BD7" s="689"/>
      <c r="BE7" s="689"/>
      <c r="BF7" s="689"/>
      <c r="BG7" s="689"/>
      <c r="BH7" s="689"/>
      <c r="BI7" s="689"/>
      <c r="BJ7" s="689"/>
      <c r="BK7" s="689"/>
      <c r="BL7" s="689"/>
      <c r="BM7" s="689"/>
      <c r="BN7" s="689"/>
      <c r="BO7" s="689"/>
      <c r="BP7" s="689"/>
      <c r="BQ7" s="689"/>
      <c r="BR7" s="689"/>
      <c r="BS7" s="689"/>
      <c r="BT7" s="689"/>
      <c r="BU7" s="689"/>
      <c r="BV7" s="689"/>
      <c r="BW7" s="689"/>
      <c r="BX7" s="689"/>
      <c r="BY7" s="689"/>
      <c r="BZ7" s="689"/>
      <c r="CA7" s="689"/>
      <c r="CB7" s="689"/>
      <c r="CC7" s="689"/>
      <c r="CD7" s="689"/>
      <c r="CE7" s="689"/>
      <c r="CF7" s="689"/>
      <c r="CG7" s="689"/>
      <c r="CH7" s="689"/>
      <c r="CI7" s="689"/>
      <c r="CJ7" s="689"/>
      <c r="CK7" s="689"/>
      <c r="CL7" s="689"/>
      <c r="CM7" s="689"/>
      <c r="CN7" s="689"/>
      <c r="CO7" s="689"/>
      <c r="CP7" s="689"/>
      <c r="CQ7" s="689"/>
      <c r="CR7" s="689"/>
      <c r="CS7" s="689"/>
      <c r="CT7" s="689"/>
      <c r="CU7" s="689"/>
      <c r="CV7" s="689"/>
      <c r="CW7" s="689"/>
      <c r="CX7" s="689"/>
      <c r="CY7" s="689"/>
      <c r="CZ7" s="689"/>
      <c r="DA7" s="689"/>
      <c r="DB7" s="689"/>
      <c r="DC7" s="691"/>
      <c r="DD7" s="691"/>
      <c r="DE7" s="691"/>
      <c r="DF7" s="691"/>
      <c r="DG7" s="691"/>
      <c r="DH7" s="691"/>
      <c r="DI7" s="701"/>
      <c r="DJ7" s="701"/>
      <c r="DK7" s="691"/>
      <c r="DL7" s="691"/>
      <c r="DM7" s="688"/>
      <c r="DN7" s="688"/>
      <c r="DO7" s="688"/>
      <c r="DP7" s="688"/>
      <c r="DQ7" s="688"/>
      <c r="DR7" s="688"/>
      <c r="DS7" s="688"/>
      <c r="DT7" s="688"/>
      <c r="DU7" s="688"/>
      <c r="DV7" s="688"/>
      <c r="DW7" s="688"/>
      <c r="DX7" s="688"/>
      <c r="DY7" s="688"/>
      <c r="DZ7" s="688"/>
      <c r="EA7" s="688"/>
      <c r="EB7" s="688"/>
      <c r="EC7" s="688"/>
      <c r="ED7" s="688"/>
      <c r="EE7" s="688"/>
      <c r="EF7" s="688"/>
    </row>
    <row r="8" spans="1:136" s="700" customFormat="1" ht="27" customHeight="1">
      <c r="A8" s="701"/>
      <c r="B8" s="701"/>
      <c r="C8" s="701"/>
      <c r="D8" s="701"/>
      <c r="E8" s="692"/>
      <c r="F8" s="692" t="s">
        <v>576</v>
      </c>
      <c r="G8" s="692"/>
      <c r="H8" s="692"/>
      <c r="I8" s="692"/>
      <c r="J8" s="692"/>
      <c r="K8" s="692"/>
      <c r="L8" s="692"/>
      <c r="M8" s="693"/>
      <c r="N8" s="693"/>
      <c r="O8" s="693"/>
      <c r="P8" s="693"/>
      <c r="Q8" s="693"/>
      <c r="R8" s="689"/>
      <c r="S8" s="690"/>
      <c r="T8" s="690"/>
      <c r="U8" s="690"/>
      <c r="V8" s="690"/>
      <c r="W8" s="690"/>
      <c r="X8" s="690"/>
      <c r="Y8" s="690"/>
      <c r="Z8" s="690"/>
      <c r="AA8" s="690"/>
      <c r="AB8" s="690"/>
      <c r="AC8" s="690"/>
      <c r="AD8" s="690"/>
      <c r="AE8" s="690"/>
      <c r="AF8" s="690"/>
      <c r="AG8" s="690"/>
      <c r="AH8" s="690"/>
      <c r="AI8" s="690"/>
      <c r="AJ8" s="690"/>
      <c r="AK8" s="690"/>
      <c r="AL8" s="690"/>
      <c r="AM8" s="690"/>
      <c r="AN8" s="690"/>
      <c r="AO8" s="690"/>
      <c r="AP8" s="690"/>
      <c r="AQ8" s="690"/>
      <c r="AR8" s="690"/>
      <c r="AS8" s="690"/>
      <c r="AT8" s="690"/>
      <c r="AU8" s="690"/>
      <c r="AV8" s="690"/>
      <c r="AW8" s="690"/>
      <c r="AX8" s="690"/>
      <c r="AY8" s="689"/>
      <c r="AZ8" s="689"/>
      <c r="BA8" s="689"/>
      <c r="BB8" s="689"/>
      <c r="BC8" s="689"/>
      <c r="BD8" s="689"/>
      <c r="BE8" s="689"/>
      <c r="BF8" s="689"/>
      <c r="BG8" s="689"/>
      <c r="BH8" s="689"/>
      <c r="BI8" s="689"/>
      <c r="BJ8" s="689"/>
      <c r="BK8" s="689"/>
      <c r="BL8" s="689"/>
      <c r="BM8" s="689"/>
      <c r="BN8" s="689"/>
      <c r="BO8" s="689"/>
      <c r="BP8" s="689"/>
      <c r="BQ8" s="689"/>
      <c r="BR8" s="689"/>
      <c r="BS8" s="689"/>
      <c r="BT8" s="689"/>
      <c r="BU8" s="689"/>
      <c r="BV8" s="689"/>
      <c r="BW8" s="689"/>
      <c r="BX8" s="689"/>
      <c r="BY8" s="689"/>
      <c r="BZ8" s="689"/>
      <c r="CA8" s="689"/>
      <c r="CB8" s="689"/>
      <c r="CC8" s="689"/>
      <c r="CD8" s="689"/>
      <c r="CE8" s="689"/>
      <c r="CF8" s="689"/>
      <c r="CG8" s="689"/>
      <c r="CH8" s="689"/>
      <c r="CI8" s="689"/>
      <c r="CJ8" s="689"/>
      <c r="CK8" s="689"/>
      <c r="CL8" s="689"/>
      <c r="CM8" s="689"/>
      <c r="CN8" s="689"/>
      <c r="CO8" s="689"/>
      <c r="CP8" s="689"/>
      <c r="CQ8" s="689"/>
      <c r="CR8" s="689"/>
      <c r="CS8" s="689"/>
      <c r="CT8" s="689"/>
      <c r="CU8" s="689"/>
      <c r="CV8" s="689"/>
      <c r="CW8" s="689"/>
      <c r="CX8" s="689"/>
      <c r="CY8" s="689"/>
      <c r="CZ8" s="689"/>
      <c r="DA8" s="689"/>
      <c r="DB8" s="689"/>
      <c r="DC8" s="691"/>
      <c r="DD8" s="691"/>
      <c r="DE8" s="691"/>
      <c r="DF8" s="691"/>
      <c r="DG8" s="691"/>
      <c r="DH8" s="691"/>
      <c r="DI8" s="701"/>
      <c r="DJ8" s="701"/>
      <c r="DK8" s="691"/>
      <c r="DL8" s="691"/>
      <c r="DM8" s="688"/>
      <c r="DN8" s="688"/>
      <c r="DO8" s="688"/>
      <c r="DP8" s="688"/>
      <c r="DQ8" s="688"/>
      <c r="DR8" s="688"/>
      <c r="DS8" s="688"/>
      <c r="DT8" s="688"/>
      <c r="DU8" s="688"/>
      <c r="DV8" s="688"/>
      <c r="DW8" s="688"/>
      <c r="DX8" s="688"/>
      <c r="DY8" s="688"/>
      <c r="DZ8" s="688"/>
      <c r="EA8" s="688"/>
      <c r="EB8" s="688"/>
      <c r="EC8" s="688"/>
      <c r="ED8" s="688"/>
      <c r="EE8" s="688"/>
      <c r="EF8" s="688"/>
    </row>
    <row r="9" spans="1:136" s="700" customFormat="1" ht="27" customHeight="1">
      <c r="A9" s="701"/>
      <c r="B9" s="701"/>
      <c r="C9" s="701"/>
      <c r="D9" s="701"/>
      <c r="E9" s="692"/>
      <c r="F9" s="701"/>
      <c r="G9" s="692" t="s">
        <v>566</v>
      </c>
      <c r="H9" s="692"/>
      <c r="I9" s="692"/>
      <c r="J9" s="692"/>
      <c r="K9" s="692"/>
      <c r="L9" s="692"/>
      <c r="M9" s="693"/>
      <c r="N9" s="693"/>
      <c r="O9" s="693"/>
      <c r="P9" s="693"/>
      <c r="Q9" s="693"/>
      <c r="R9" s="689"/>
      <c r="S9" s="690"/>
      <c r="T9" s="690"/>
      <c r="U9" s="690"/>
      <c r="V9" s="690"/>
      <c r="W9" s="690"/>
      <c r="X9" s="690"/>
      <c r="Y9" s="690"/>
      <c r="Z9" s="690"/>
      <c r="AA9" s="690"/>
      <c r="AB9" s="690"/>
      <c r="AC9" s="690"/>
      <c r="AD9" s="690"/>
      <c r="AE9" s="690"/>
      <c r="AF9" s="690"/>
      <c r="AG9" s="690"/>
      <c r="AH9" s="690"/>
      <c r="AI9" s="690"/>
      <c r="AJ9" s="690"/>
      <c r="AK9" s="690"/>
      <c r="AL9" s="690"/>
      <c r="AM9" s="690"/>
      <c r="AN9" s="690"/>
      <c r="AO9" s="690"/>
      <c r="AP9" s="690"/>
      <c r="AQ9" s="690"/>
      <c r="AR9" s="690"/>
      <c r="AS9" s="690"/>
      <c r="AT9" s="690"/>
      <c r="AU9" s="690"/>
      <c r="AV9" s="690"/>
      <c r="AW9" s="690"/>
      <c r="AX9" s="690"/>
      <c r="AY9" s="689"/>
      <c r="AZ9" s="689"/>
      <c r="BA9" s="689"/>
      <c r="BB9" s="689"/>
      <c r="BC9" s="689"/>
      <c r="BD9" s="689"/>
      <c r="BE9" s="689"/>
      <c r="BF9" s="689"/>
      <c r="BG9" s="689"/>
      <c r="BH9" s="689"/>
      <c r="BI9" s="689"/>
      <c r="BJ9" s="689"/>
      <c r="BK9" s="689"/>
      <c r="BL9" s="689"/>
      <c r="BM9" s="689"/>
      <c r="BN9" s="689"/>
      <c r="BO9" s="689"/>
      <c r="BP9" s="689"/>
      <c r="BQ9" s="689"/>
      <c r="BR9" s="689"/>
      <c r="BS9" s="689"/>
      <c r="BT9" s="689"/>
      <c r="BU9" s="689"/>
      <c r="BV9" s="689"/>
      <c r="BW9" s="689"/>
      <c r="BX9" s="689"/>
      <c r="BY9" s="689"/>
      <c r="BZ9" s="689"/>
      <c r="CA9" s="689"/>
      <c r="CB9" s="689"/>
      <c r="CC9" s="689"/>
      <c r="CD9" s="689"/>
      <c r="CE9" s="689"/>
      <c r="CF9" s="689"/>
      <c r="CG9" s="689"/>
      <c r="CH9" s="689"/>
      <c r="CI9" s="689"/>
      <c r="CJ9" s="689"/>
      <c r="CK9" s="689"/>
      <c r="CL9" s="689"/>
      <c r="CM9" s="689"/>
      <c r="CN9" s="689"/>
      <c r="CO9" s="689"/>
      <c r="CP9" s="689"/>
      <c r="CQ9" s="689"/>
      <c r="CR9" s="689"/>
      <c r="CS9" s="689"/>
      <c r="CT9" s="689"/>
      <c r="CU9" s="689"/>
      <c r="CV9" s="689"/>
      <c r="CW9" s="689"/>
      <c r="CX9" s="689"/>
      <c r="CY9" s="689"/>
      <c r="CZ9" s="689"/>
      <c r="DA9" s="689"/>
      <c r="DB9" s="689"/>
      <c r="DC9" s="691"/>
      <c r="DD9" s="691"/>
      <c r="DE9" s="691"/>
      <c r="DF9" s="691"/>
      <c r="DG9" s="691"/>
      <c r="DH9" s="691"/>
      <c r="DI9" s="701"/>
      <c r="DJ9" s="701"/>
      <c r="DK9" s="691"/>
      <c r="DL9" s="691"/>
      <c r="DM9" s="688"/>
      <c r="DN9" s="688"/>
      <c r="DO9" s="688"/>
      <c r="DP9" s="688"/>
      <c r="DQ9" s="688"/>
      <c r="DR9" s="688"/>
      <c r="DS9" s="688"/>
      <c r="DT9" s="688"/>
      <c r="DU9" s="688"/>
      <c r="DV9" s="688"/>
      <c r="DW9" s="688"/>
      <c r="DX9" s="688"/>
      <c r="DY9" s="688"/>
      <c r="DZ9" s="688"/>
      <c r="EA9" s="688"/>
      <c r="EB9" s="688"/>
      <c r="EC9" s="688"/>
      <c r="ED9" s="688"/>
      <c r="EE9" s="688"/>
      <c r="EF9" s="688"/>
    </row>
    <row r="10" spans="1:136" s="700" customFormat="1" ht="27" customHeight="1">
      <c r="A10" s="701"/>
      <c r="B10" s="701"/>
      <c r="C10" s="701"/>
      <c r="D10" s="701"/>
      <c r="E10" s="692"/>
      <c r="F10" s="692"/>
      <c r="G10" s="692" t="s">
        <v>573</v>
      </c>
      <c r="H10" s="692"/>
      <c r="I10" s="692"/>
      <c r="J10" s="692"/>
      <c r="K10" s="692"/>
      <c r="L10" s="692"/>
      <c r="M10" s="693"/>
      <c r="N10" s="693"/>
      <c r="O10" s="693"/>
      <c r="P10" s="693"/>
      <c r="Q10" s="693"/>
      <c r="R10" s="689"/>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0"/>
      <c r="AY10" s="689"/>
      <c r="AZ10" s="689"/>
      <c r="BA10" s="689"/>
      <c r="BB10" s="689"/>
      <c r="BC10" s="689"/>
      <c r="BD10" s="689"/>
      <c r="BE10" s="689"/>
      <c r="BF10" s="689"/>
      <c r="BG10" s="689"/>
      <c r="BH10" s="689"/>
      <c r="BI10" s="689"/>
      <c r="BJ10" s="689"/>
      <c r="BK10" s="689"/>
      <c r="BL10" s="689"/>
      <c r="BM10" s="689"/>
      <c r="BN10" s="689"/>
      <c r="BO10" s="689"/>
      <c r="BP10" s="689"/>
      <c r="BQ10" s="689"/>
      <c r="BR10" s="689"/>
      <c r="BS10" s="689"/>
      <c r="BT10" s="689"/>
      <c r="BU10" s="689"/>
      <c r="BV10" s="689"/>
      <c r="BW10" s="689"/>
      <c r="BX10" s="689"/>
      <c r="BY10" s="689"/>
      <c r="BZ10" s="689"/>
      <c r="CA10" s="689"/>
      <c r="CB10" s="689"/>
      <c r="CC10" s="689"/>
      <c r="CD10" s="689"/>
      <c r="CE10" s="689"/>
      <c r="CF10" s="689"/>
      <c r="CG10" s="689"/>
      <c r="CH10" s="689"/>
      <c r="CI10" s="689"/>
      <c r="CJ10" s="689"/>
      <c r="CK10" s="689"/>
      <c r="CL10" s="689"/>
      <c r="CM10" s="689"/>
      <c r="CN10" s="689"/>
      <c r="CO10" s="689"/>
      <c r="CP10" s="689"/>
      <c r="CQ10" s="689"/>
      <c r="CR10" s="689"/>
      <c r="CS10" s="689"/>
      <c r="CT10" s="689"/>
      <c r="CU10" s="689"/>
      <c r="CV10" s="689"/>
      <c r="CW10" s="689"/>
      <c r="CX10" s="689"/>
      <c r="CY10" s="689"/>
      <c r="CZ10" s="689"/>
      <c r="DA10" s="689"/>
      <c r="DB10" s="689"/>
      <c r="DC10" s="691"/>
      <c r="DD10" s="691"/>
      <c r="DE10" s="691"/>
      <c r="DF10" s="691"/>
      <c r="DG10" s="691"/>
      <c r="DH10" s="691"/>
      <c r="DI10" s="701"/>
      <c r="DJ10" s="701"/>
      <c r="DK10" s="691"/>
      <c r="DL10" s="691"/>
      <c r="DM10" s="688"/>
      <c r="DN10" s="688"/>
      <c r="DO10" s="688"/>
      <c r="DP10" s="688"/>
      <c r="DQ10" s="688"/>
      <c r="DR10" s="688"/>
      <c r="DS10" s="688"/>
      <c r="DT10" s="688"/>
      <c r="DU10" s="688"/>
      <c r="DV10" s="688"/>
      <c r="DW10" s="688"/>
      <c r="DX10" s="688"/>
      <c r="DY10" s="688"/>
      <c r="DZ10" s="688"/>
      <c r="EA10" s="688"/>
      <c r="EB10" s="688"/>
      <c r="EC10" s="688"/>
      <c r="ED10" s="688"/>
      <c r="EE10" s="688"/>
      <c r="EF10" s="688"/>
    </row>
    <row r="11" spans="1:136" s="700" customFormat="1" ht="27" customHeight="1">
      <c r="A11" s="701"/>
      <c r="B11" s="701"/>
      <c r="C11" s="701"/>
      <c r="D11" s="701"/>
      <c r="E11" s="692"/>
      <c r="F11" s="701"/>
      <c r="G11" s="692" t="s">
        <v>567</v>
      </c>
      <c r="H11" s="692"/>
      <c r="I11" s="692"/>
      <c r="J11" s="692"/>
      <c r="K11" s="692"/>
      <c r="L11" s="692"/>
      <c r="M11" s="693"/>
      <c r="N11" s="693"/>
      <c r="O11" s="693"/>
      <c r="P11" s="693"/>
      <c r="Q11" s="693"/>
      <c r="R11" s="689"/>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0"/>
      <c r="AY11" s="689"/>
      <c r="AZ11" s="689"/>
      <c r="BA11" s="689"/>
      <c r="BB11" s="689"/>
      <c r="BC11" s="689"/>
      <c r="BD11" s="689"/>
      <c r="BE11" s="689"/>
      <c r="BF11" s="689"/>
      <c r="BG11" s="689"/>
      <c r="BH11" s="689"/>
      <c r="BI11" s="689"/>
      <c r="BJ11" s="689"/>
      <c r="BK11" s="689"/>
      <c r="BL11" s="689"/>
      <c r="BM11" s="689"/>
      <c r="BN11" s="689"/>
      <c r="BO11" s="689"/>
      <c r="BP11" s="689"/>
      <c r="BQ11" s="689"/>
      <c r="BR11" s="689"/>
      <c r="BS11" s="689"/>
      <c r="BT11" s="689"/>
      <c r="BU11" s="689"/>
      <c r="BV11" s="689"/>
      <c r="BW11" s="689"/>
      <c r="BX11" s="689"/>
      <c r="BY11" s="689"/>
      <c r="BZ11" s="689"/>
      <c r="CA11" s="689"/>
      <c r="CB11" s="689"/>
      <c r="CC11" s="689"/>
      <c r="CD11" s="689"/>
      <c r="CE11" s="689"/>
      <c r="CF11" s="689"/>
      <c r="CG11" s="689"/>
      <c r="CH11" s="689"/>
      <c r="CI11" s="689"/>
      <c r="CJ11" s="689"/>
      <c r="CK11" s="689"/>
      <c r="CL11" s="689"/>
      <c r="CM11" s="689"/>
      <c r="CN11" s="689"/>
      <c r="CO11" s="689"/>
      <c r="CP11" s="689"/>
      <c r="CQ11" s="689"/>
      <c r="CR11" s="689"/>
      <c r="CS11" s="689"/>
      <c r="CT11" s="689"/>
      <c r="CU11" s="689"/>
      <c r="CV11" s="689"/>
      <c r="CW11" s="689"/>
      <c r="CX11" s="689"/>
      <c r="CY11" s="689"/>
      <c r="CZ11" s="689"/>
      <c r="DA11" s="689"/>
      <c r="DB11" s="689"/>
      <c r="DC11" s="691"/>
      <c r="DD11" s="691"/>
      <c r="DE11" s="691"/>
      <c r="DF11" s="691"/>
      <c r="DG11" s="691"/>
      <c r="DH11" s="691"/>
      <c r="DI11" s="701"/>
      <c r="DJ11" s="701"/>
      <c r="DK11" s="691"/>
      <c r="DL11" s="691"/>
      <c r="DM11" s="688"/>
      <c r="DN11" s="688"/>
      <c r="DO11" s="688"/>
      <c r="DP11" s="688"/>
      <c r="DQ11" s="688"/>
      <c r="DR11" s="688"/>
      <c r="DS11" s="688"/>
      <c r="DT11" s="688"/>
      <c r="DU11" s="688"/>
      <c r="DV11" s="688"/>
      <c r="DW11" s="688"/>
      <c r="DX11" s="688"/>
      <c r="DY11" s="688"/>
      <c r="DZ11" s="688"/>
      <c r="EA11" s="688"/>
      <c r="EB11" s="688"/>
      <c r="EC11" s="688"/>
      <c r="ED11" s="688"/>
      <c r="EE11" s="688"/>
      <c r="EF11" s="688"/>
    </row>
    <row r="12" spans="1:136" s="700" customFormat="1" ht="27" customHeight="1">
      <c r="A12" s="701"/>
      <c r="B12" s="701"/>
      <c r="C12" s="701"/>
      <c r="D12" s="701"/>
      <c r="E12" s="692"/>
      <c r="F12" s="692"/>
      <c r="G12" s="692" t="s">
        <v>574</v>
      </c>
      <c r="H12" s="692"/>
      <c r="I12" s="692"/>
      <c r="J12" s="692"/>
      <c r="K12" s="692"/>
      <c r="L12" s="692"/>
      <c r="M12" s="693"/>
      <c r="N12" s="693"/>
      <c r="O12" s="693"/>
      <c r="P12" s="693"/>
      <c r="Q12" s="693"/>
      <c r="R12" s="689"/>
      <c r="S12" s="690"/>
      <c r="T12" s="690"/>
      <c r="U12" s="690"/>
      <c r="V12" s="690"/>
      <c r="W12" s="690"/>
      <c r="X12" s="690"/>
      <c r="Y12" s="690"/>
      <c r="Z12" s="690"/>
      <c r="AA12" s="690"/>
      <c r="AB12" s="690"/>
      <c r="AC12" s="690"/>
      <c r="AD12" s="690"/>
      <c r="AE12" s="690"/>
      <c r="AF12" s="690"/>
      <c r="AG12" s="690"/>
      <c r="AH12" s="690"/>
      <c r="AI12" s="690"/>
      <c r="AJ12" s="690"/>
      <c r="AK12" s="690"/>
      <c r="AL12" s="690"/>
      <c r="AM12" s="690"/>
      <c r="AN12" s="690"/>
      <c r="AO12" s="690"/>
      <c r="AP12" s="690"/>
      <c r="AQ12" s="690"/>
      <c r="AR12" s="690"/>
      <c r="AS12" s="690"/>
      <c r="AT12" s="690"/>
      <c r="AU12" s="690"/>
      <c r="AV12" s="690"/>
      <c r="AW12" s="690"/>
      <c r="AX12" s="690"/>
      <c r="AY12" s="689"/>
      <c r="AZ12" s="689"/>
      <c r="BA12" s="689"/>
      <c r="BB12" s="689"/>
      <c r="BC12" s="689"/>
      <c r="BD12" s="689"/>
      <c r="BE12" s="689"/>
      <c r="BF12" s="689"/>
      <c r="BG12" s="689"/>
      <c r="BH12" s="689"/>
      <c r="BI12" s="689"/>
      <c r="BJ12" s="689"/>
      <c r="BK12" s="689"/>
      <c r="BL12" s="689"/>
      <c r="BM12" s="689"/>
      <c r="BN12" s="689"/>
      <c r="BO12" s="689"/>
      <c r="BP12" s="689"/>
      <c r="BQ12" s="689"/>
      <c r="BR12" s="689"/>
      <c r="BS12" s="689"/>
      <c r="BT12" s="689"/>
      <c r="BU12" s="689"/>
      <c r="BV12" s="689"/>
      <c r="BW12" s="689"/>
      <c r="BX12" s="689"/>
      <c r="BY12" s="689"/>
      <c r="BZ12" s="689"/>
      <c r="CA12" s="689"/>
      <c r="CB12" s="689"/>
      <c r="CC12" s="689"/>
      <c r="CD12" s="689"/>
      <c r="CE12" s="689"/>
      <c r="CF12" s="689"/>
      <c r="CG12" s="689"/>
      <c r="CH12" s="689"/>
      <c r="CI12" s="689"/>
      <c r="CJ12" s="689"/>
      <c r="CK12" s="689"/>
      <c r="CL12" s="689"/>
      <c r="CM12" s="689"/>
      <c r="CN12" s="689"/>
      <c r="CO12" s="689"/>
      <c r="CP12" s="689"/>
      <c r="CQ12" s="689"/>
      <c r="CR12" s="689"/>
      <c r="CS12" s="689"/>
      <c r="CT12" s="689"/>
      <c r="CU12" s="689"/>
      <c r="CV12" s="689"/>
      <c r="CW12" s="689"/>
      <c r="CX12" s="689"/>
      <c r="CY12" s="689"/>
      <c r="CZ12" s="689"/>
      <c r="DA12" s="689"/>
      <c r="DB12" s="689"/>
      <c r="DC12" s="691"/>
      <c r="DD12" s="691"/>
      <c r="DE12" s="691"/>
      <c r="DF12" s="691"/>
      <c r="DG12" s="691"/>
      <c r="DH12" s="691"/>
      <c r="DI12" s="701"/>
      <c r="DJ12" s="701"/>
      <c r="DK12" s="691"/>
      <c r="DL12" s="691"/>
      <c r="DM12" s="688"/>
      <c r="DN12" s="688"/>
      <c r="DO12" s="688"/>
      <c r="DP12" s="688"/>
      <c r="DQ12" s="688"/>
      <c r="DR12" s="688"/>
      <c r="DS12" s="688"/>
      <c r="DT12" s="688"/>
      <c r="DU12" s="688"/>
      <c r="DV12" s="688"/>
      <c r="DW12" s="688"/>
      <c r="DX12" s="688"/>
      <c r="DY12" s="688"/>
      <c r="DZ12" s="688"/>
      <c r="EA12" s="688"/>
      <c r="EB12" s="688"/>
      <c r="EC12" s="688"/>
      <c r="ED12" s="688"/>
      <c r="EE12" s="688"/>
      <c r="EF12" s="688"/>
    </row>
    <row r="13" spans="1:136" s="700" customFormat="1" ht="27" customHeight="1">
      <c r="A13" s="701"/>
      <c r="B13" s="701"/>
      <c r="C13" s="701"/>
      <c r="D13" s="701"/>
      <c r="E13" s="692"/>
      <c r="F13" s="692"/>
      <c r="G13" s="692" t="s">
        <v>568</v>
      </c>
      <c r="H13" s="692"/>
      <c r="I13" s="692"/>
      <c r="J13" s="692"/>
      <c r="K13" s="692"/>
      <c r="L13" s="692"/>
      <c r="M13" s="693"/>
      <c r="N13" s="693"/>
      <c r="O13" s="693"/>
      <c r="P13" s="693"/>
      <c r="Q13" s="693"/>
      <c r="R13" s="689"/>
      <c r="S13" s="690"/>
      <c r="T13" s="690"/>
      <c r="U13" s="690"/>
      <c r="V13" s="690"/>
      <c r="W13" s="690"/>
      <c r="X13" s="690"/>
      <c r="Y13" s="690"/>
      <c r="Z13" s="690"/>
      <c r="AA13" s="690"/>
      <c r="AB13" s="690"/>
      <c r="AC13" s="690"/>
      <c r="AD13" s="690"/>
      <c r="AE13" s="690"/>
      <c r="AF13" s="690"/>
      <c r="AG13" s="690"/>
      <c r="AH13" s="690"/>
      <c r="AI13" s="690"/>
      <c r="AJ13" s="690"/>
      <c r="AK13" s="690"/>
      <c r="AL13" s="690"/>
      <c r="AM13" s="690"/>
      <c r="AN13" s="690"/>
      <c r="AO13" s="690"/>
      <c r="AP13" s="690"/>
      <c r="AQ13" s="690"/>
      <c r="AR13" s="690"/>
      <c r="AS13" s="690"/>
      <c r="AT13" s="690"/>
      <c r="AU13" s="690"/>
      <c r="AV13" s="690"/>
      <c r="AW13" s="690"/>
      <c r="AX13" s="690"/>
      <c r="AY13" s="689"/>
      <c r="AZ13" s="689"/>
      <c r="BA13" s="689"/>
      <c r="BB13" s="689"/>
      <c r="BC13" s="689"/>
      <c r="BD13" s="689"/>
      <c r="BE13" s="689"/>
      <c r="BF13" s="689"/>
      <c r="BG13" s="689"/>
      <c r="BH13" s="689"/>
      <c r="BI13" s="689"/>
      <c r="BJ13" s="689"/>
      <c r="BK13" s="689"/>
      <c r="BL13" s="689"/>
      <c r="BM13" s="689"/>
      <c r="BN13" s="689"/>
      <c r="BO13" s="689"/>
      <c r="BP13" s="689"/>
      <c r="BQ13" s="689"/>
      <c r="BR13" s="689"/>
      <c r="BS13" s="689"/>
      <c r="BT13" s="689"/>
      <c r="BU13" s="689"/>
      <c r="BV13" s="689"/>
      <c r="BW13" s="689"/>
      <c r="BX13" s="689"/>
      <c r="BY13" s="689"/>
      <c r="BZ13" s="689"/>
      <c r="CA13" s="689"/>
      <c r="CB13" s="689"/>
      <c r="CC13" s="689"/>
      <c r="CD13" s="689"/>
      <c r="CE13" s="689"/>
      <c r="CF13" s="689"/>
      <c r="CG13" s="689"/>
      <c r="CH13" s="689"/>
      <c r="CI13" s="689"/>
      <c r="CJ13" s="689"/>
      <c r="CK13" s="689"/>
      <c r="CL13" s="689"/>
      <c r="CM13" s="689"/>
      <c r="CN13" s="689"/>
      <c r="CO13" s="689"/>
      <c r="CP13" s="689"/>
      <c r="CQ13" s="689"/>
      <c r="CR13" s="689"/>
      <c r="CS13" s="689"/>
      <c r="CT13" s="689"/>
      <c r="CU13" s="689"/>
      <c r="CV13" s="689"/>
      <c r="CW13" s="689"/>
      <c r="CX13" s="689"/>
      <c r="CY13" s="689"/>
      <c r="CZ13" s="689"/>
      <c r="DA13" s="689"/>
      <c r="DB13" s="689"/>
      <c r="DC13" s="691"/>
      <c r="DD13" s="691"/>
      <c r="DE13" s="691"/>
      <c r="DF13" s="691"/>
      <c r="DG13" s="691"/>
      <c r="DH13" s="691"/>
      <c r="DI13" s="701"/>
      <c r="DJ13" s="701"/>
      <c r="DK13" s="691"/>
      <c r="DL13" s="691"/>
      <c r="DM13" s="688"/>
      <c r="DN13" s="688"/>
      <c r="DO13" s="688"/>
      <c r="DP13" s="688"/>
      <c r="DQ13" s="688"/>
      <c r="DR13" s="688"/>
      <c r="DS13" s="688"/>
      <c r="DT13" s="688"/>
      <c r="DU13" s="688"/>
      <c r="DV13" s="688"/>
      <c r="DW13" s="688"/>
      <c r="DX13" s="688"/>
      <c r="DY13" s="688"/>
      <c r="DZ13" s="688"/>
      <c r="EA13" s="688"/>
      <c r="EB13" s="688"/>
      <c r="EC13" s="688"/>
      <c r="ED13" s="688"/>
      <c r="EE13" s="688"/>
      <c r="EF13" s="688"/>
    </row>
    <row r="14" spans="1:136" s="700" customFormat="1" ht="21.45" customHeight="1">
      <c r="A14" s="701"/>
      <c r="B14" s="701"/>
      <c r="C14" s="701"/>
      <c r="D14" s="701"/>
      <c r="E14" s="692"/>
      <c r="F14" s="692"/>
      <c r="G14" s="692"/>
      <c r="H14" s="692"/>
      <c r="I14" s="692" t="s">
        <v>569</v>
      </c>
      <c r="J14" s="692"/>
      <c r="K14" s="692"/>
      <c r="L14" s="692"/>
      <c r="M14" s="693"/>
      <c r="N14" s="693"/>
      <c r="O14" s="693"/>
      <c r="P14" s="693"/>
      <c r="Q14" s="693"/>
      <c r="R14" s="689"/>
      <c r="S14" s="690"/>
      <c r="T14" s="690"/>
      <c r="U14" s="690"/>
      <c r="V14" s="690"/>
      <c r="W14" s="690"/>
      <c r="X14" s="690"/>
      <c r="Y14" s="690"/>
      <c r="Z14" s="690"/>
      <c r="AA14" s="690"/>
      <c r="AB14" s="690"/>
      <c r="AC14" s="690"/>
      <c r="AD14" s="690"/>
      <c r="AE14" s="690"/>
      <c r="AF14" s="690"/>
      <c r="AG14" s="690"/>
      <c r="AH14" s="690"/>
      <c r="AI14" s="690"/>
      <c r="AJ14" s="690"/>
      <c r="AK14" s="690"/>
      <c r="AL14" s="690"/>
      <c r="AM14" s="690"/>
      <c r="AN14" s="690"/>
      <c r="AO14" s="690"/>
      <c r="AP14" s="690"/>
      <c r="AQ14" s="690"/>
      <c r="AR14" s="690"/>
      <c r="AS14" s="690"/>
      <c r="AT14" s="690"/>
      <c r="AU14" s="690"/>
      <c r="AV14" s="690"/>
      <c r="AW14" s="690"/>
      <c r="AX14" s="690"/>
      <c r="AY14" s="689"/>
      <c r="AZ14" s="689"/>
      <c r="BA14" s="689"/>
      <c r="BB14" s="689"/>
      <c r="BC14" s="689"/>
      <c r="BD14" s="689"/>
      <c r="BE14" s="689"/>
      <c r="BF14" s="689"/>
      <c r="BG14" s="689"/>
      <c r="BH14" s="689"/>
      <c r="BI14" s="689"/>
      <c r="BJ14" s="689"/>
      <c r="BK14" s="689"/>
      <c r="BL14" s="689"/>
      <c r="BM14" s="689"/>
      <c r="BN14" s="689"/>
      <c r="BO14" s="689"/>
      <c r="BP14" s="689"/>
      <c r="BQ14" s="689"/>
      <c r="BR14" s="689"/>
      <c r="BS14" s="689"/>
      <c r="BT14" s="689"/>
      <c r="BU14" s="689"/>
      <c r="BV14" s="689"/>
      <c r="BW14" s="689"/>
      <c r="BX14" s="689"/>
      <c r="BY14" s="689"/>
      <c r="BZ14" s="689"/>
      <c r="CA14" s="689"/>
      <c r="CB14" s="689"/>
      <c r="CC14" s="689"/>
      <c r="CD14" s="689"/>
      <c r="CE14" s="689"/>
      <c r="CF14" s="689"/>
      <c r="CG14" s="689"/>
      <c r="CH14" s="689"/>
      <c r="CI14" s="689"/>
      <c r="CJ14" s="689"/>
      <c r="CK14" s="689"/>
      <c r="CL14" s="689"/>
      <c r="CM14" s="689"/>
      <c r="CN14" s="689"/>
      <c r="CO14" s="689"/>
      <c r="CP14" s="689"/>
      <c r="CQ14" s="689"/>
      <c r="CR14" s="689"/>
      <c r="CS14" s="689"/>
      <c r="CT14" s="689"/>
      <c r="CU14" s="689"/>
      <c r="CV14" s="689"/>
      <c r="CW14" s="689"/>
      <c r="CX14" s="689"/>
      <c r="CY14" s="689"/>
      <c r="CZ14" s="689"/>
      <c r="DA14" s="689"/>
      <c r="DB14" s="689"/>
      <c r="DC14" s="691"/>
      <c r="DD14" s="691"/>
      <c r="DE14" s="691"/>
      <c r="DF14" s="691"/>
      <c r="DG14" s="691"/>
      <c r="DH14" s="691"/>
      <c r="DI14" s="701"/>
      <c r="DJ14" s="701"/>
      <c r="DK14" s="691"/>
      <c r="DL14" s="691"/>
      <c r="DM14" s="688"/>
      <c r="DN14" s="688"/>
      <c r="DO14" s="688"/>
      <c r="DP14" s="688"/>
      <c r="DQ14" s="688"/>
      <c r="DR14" s="688"/>
      <c r="DS14" s="688"/>
      <c r="DT14" s="688"/>
      <c r="DU14" s="688"/>
      <c r="DV14" s="688"/>
      <c r="DW14" s="688"/>
      <c r="DX14" s="688"/>
      <c r="DY14" s="688"/>
      <c r="DZ14" s="688"/>
      <c r="EA14" s="688"/>
      <c r="EB14" s="688"/>
      <c r="EC14" s="688"/>
      <c r="ED14" s="688"/>
      <c r="EE14" s="688"/>
      <c r="EF14" s="688"/>
    </row>
    <row r="15" spans="1:136" s="700" customFormat="1" ht="27" customHeight="1">
      <c r="A15" s="701"/>
      <c r="B15" s="701"/>
      <c r="C15" s="701"/>
      <c r="D15" s="701"/>
      <c r="E15" s="692"/>
      <c r="F15" s="692" t="s">
        <v>575</v>
      </c>
      <c r="G15" s="692"/>
      <c r="H15" s="692"/>
      <c r="I15" s="692"/>
      <c r="J15" s="692"/>
      <c r="K15" s="692"/>
      <c r="L15" s="692"/>
      <c r="M15" s="693"/>
      <c r="N15" s="693"/>
      <c r="O15" s="693"/>
      <c r="P15" s="693"/>
      <c r="Q15" s="693"/>
      <c r="R15" s="689"/>
      <c r="S15" s="690"/>
      <c r="T15" s="690"/>
      <c r="U15" s="690"/>
      <c r="V15" s="690"/>
      <c r="W15" s="690"/>
      <c r="X15" s="690"/>
      <c r="Y15" s="690"/>
      <c r="Z15" s="690"/>
      <c r="AA15" s="690"/>
      <c r="AB15" s="690"/>
      <c r="AC15" s="690"/>
      <c r="AD15" s="690"/>
      <c r="AE15" s="690"/>
      <c r="AF15" s="690"/>
      <c r="AG15" s="690"/>
      <c r="AH15" s="690"/>
      <c r="AI15" s="690"/>
      <c r="AJ15" s="690"/>
      <c r="AK15" s="690"/>
      <c r="AL15" s="690"/>
      <c r="AM15" s="690"/>
      <c r="AN15" s="690"/>
      <c r="AO15" s="690"/>
      <c r="AP15" s="690"/>
      <c r="AQ15" s="690"/>
      <c r="AR15" s="690"/>
      <c r="AS15" s="690"/>
      <c r="AT15" s="690"/>
      <c r="AU15" s="690"/>
      <c r="AV15" s="690"/>
      <c r="AW15" s="690"/>
      <c r="AX15" s="690"/>
      <c r="AY15" s="689"/>
      <c r="AZ15" s="689"/>
      <c r="BA15" s="689"/>
      <c r="BB15" s="689"/>
      <c r="BC15" s="689"/>
      <c r="BD15" s="689"/>
      <c r="BE15" s="689"/>
      <c r="BF15" s="689"/>
      <c r="BG15" s="689"/>
      <c r="BH15" s="689"/>
      <c r="BI15" s="689"/>
      <c r="BJ15" s="689"/>
      <c r="BK15" s="689"/>
      <c r="BL15" s="689"/>
      <c r="BM15" s="689"/>
      <c r="BN15" s="689"/>
      <c r="BO15" s="689"/>
      <c r="BP15" s="689"/>
      <c r="BQ15" s="689"/>
      <c r="BR15" s="689"/>
      <c r="BS15" s="689"/>
      <c r="BT15" s="689"/>
      <c r="BU15" s="689"/>
      <c r="BV15" s="689"/>
      <c r="BW15" s="689"/>
      <c r="BX15" s="689"/>
      <c r="BY15" s="689"/>
      <c r="BZ15" s="689"/>
      <c r="CA15" s="689"/>
      <c r="CB15" s="689"/>
      <c r="CC15" s="689"/>
      <c r="CD15" s="689"/>
      <c r="CE15" s="689"/>
      <c r="CF15" s="689"/>
      <c r="CG15" s="689"/>
      <c r="CH15" s="689"/>
      <c r="CI15" s="689"/>
      <c r="CJ15" s="689"/>
      <c r="CK15" s="689"/>
      <c r="CL15" s="689"/>
      <c r="CM15" s="689"/>
      <c r="CN15" s="689"/>
      <c r="CO15" s="689"/>
      <c r="CP15" s="689"/>
      <c r="CQ15" s="689"/>
      <c r="CR15" s="689"/>
      <c r="CS15" s="689"/>
      <c r="CT15" s="689"/>
      <c r="CU15" s="689"/>
      <c r="CV15" s="689"/>
      <c r="CW15" s="689"/>
      <c r="CX15" s="689"/>
      <c r="CY15" s="689"/>
      <c r="CZ15" s="689"/>
      <c r="DA15" s="689"/>
      <c r="DB15" s="689"/>
      <c r="DC15" s="691"/>
      <c r="DD15" s="691"/>
      <c r="DE15" s="691"/>
      <c r="DF15" s="691"/>
      <c r="DG15" s="691"/>
      <c r="DH15" s="691"/>
      <c r="DI15" s="701"/>
      <c r="DJ15" s="701"/>
      <c r="DK15" s="691"/>
      <c r="DL15" s="691"/>
      <c r="DM15" s="688"/>
      <c r="DN15" s="688"/>
      <c r="DO15" s="688"/>
      <c r="DP15" s="688"/>
      <c r="DQ15" s="688"/>
      <c r="DR15" s="688"/>
      <c r="DS15" s="688"/>
      <c r="DT15" s="688"/>
      <c r="DU15" s="688"/>
      <c r="DV15" s="688"/>
      <c r="DW15" s="688"/>
      <c r="DX15" s="688"/>
      <c r="DY15" s="688"/>
      <c r="DZ15" s="688"/>
      <c r="EA15" s="688"/>
      <c r="EB15" s="688"/>
      <c r="EC15" s="688"/>
      <c r="ED15" s="688"/>
      <c r="EE15" s="688"/>
      <c r="EF15" s="688"/>
    </row>
    <row r="16" spans="1:136" s="700" customFormat="1" ht="21" customHeight="1">
      <c r="A16" s="701"/>
      <c r="B16" s="701"/>
      <c r="C16" s="701"/>
      <c r="D16" s="701"/>
      <c r="E16" s="692"/>
      <c r="F16" s="701"/>
      <c r="G16" s="692" t="s">
        <v>570</v>
      </c>
      <c r="H16" s="692"/>
      <c r="I16" s="692"/>
      <c r="J16" s="692"/>
      <c r="K16" s="692"/>
      <c r="L16" s="692"/>
      <c r="M16" s="693"/>
      <c r="N16" s="693"/>
      <c r="O16" s="693"/>
      <c r="P16" s="693"/>
      <c r="Q16" s="693"/>
      <c r="R16" s="689"/>
      <c r="S16" s="690"/>
      <c r="T16" s="690"/>
      <c r="U16" s="690"/>
      <c r="V16" s="690"/>
      <c r="W16" s="690"/>
      <c r="X16" s="690"/>
      <c r="Y16" s="690"/>
      <c r="Z16" s="690"/>
      <c r="AA16" s="690"/>
      <c r="AB16" s="690"/>
      <c r="AC16" s="690"/>
      <c r="AD16" s="690"/>
      <c r="AE16" s="690"/>
      <c r="AF16" s="690"/>
      <c r="AG16" s="690"/>
      <c r="AH16" s="690"/>
      <c r="AI16" s="690"/>
      <c r="AJ16" s="690"/>
      <c r="AK16" s="690"/>
      <c r="AL16" s="690"/>
      <c r="AM16" s="690"/>
      <c r="AN16" s="690"/>
      <c r="AO16" s="690"/>
      <c r="AP16" s="690"/>
      <c r="AQ16" s="690"/>
      <c r="AR16" s="690"/>
      <c r="AS16" s="690"/>
      <c r="AT16" s="690"/>
      <c r="AU16" s="690"/>
      <c r="AV16" s="690"/>
      <c r="AW16" s="690"/>
      <c r="AX16" s="690"/>
      <c r="AY16" s="689"/>
      <c r="AZ16" s="689"/>
      <c r="BA16" s="689"/>
      <c r="BB16" s="689"/>
      <c r="BC16" s="689"/>
      <c r="BD16" s="689"/>
      <c r="BE16" s="689"/>
      <c r="BF16" s="689"/>
      <c r="BG16" s="689"/>
      <c r="BH16" s="689"/>
      <c r="BI16" s="689"/>
      <c r="BJ16" s="689"/>
      <c r="BK16" s="689"/>
      <c r="BL16" s="689"/>
      <c r="BM16" s="689"/>
      <c r="BN16" s="689"/>
      <c r="BO16" s="689"/>
      <c r="BP16" s="689"/>
      <c r="BQ16" s="689"/>
      <c r="BR16" s="689"/>
      <c r="BS16" s="689"/>
      <c r="BT16" s="689"/>
      <c r="BU16" s="689"/>
      <c r="BV16" s="689"/>
      <c r="BW16" s="689"/>
      <c r="BX16" s="689"/>
      <c r="BY16" s="689"/>
      <c r="BZ16" s="689"/>
      <c r="CA16" s="689"/>
      <c r="CB16" s="689"/>
      <c r="CC16" s="689"/>
      <c r="CD16" s="689"/>
      <c r="CE16" s="689"/>
      <c r="CF16" s="689"/>
      <c r="CG16" s="689"/>
      <c r="CH16" s="689"/>
      <c r="CI16" s="689"/>
      <c r="CJ16" s="689"/>
      <c r="CK16" s="689"/>
      <c r="CL16" s="689"/>
      <c r="CM16" s="689"/>
      <c r="CN16" s="689"/>
      <c r="CO16" s="689"/>
      <c r="CP16" s="689"/>
      <c r="CQ16" s="689"/>
      <c r="CR16" s="689"/>
      <c r="CS16" s="689"/>
      <c r="CT16" s="689"/>
      <c r="CU16" s="689"/>
      <c r="CV16" s="689"/>
      <c r="CW16" s="689"/>
      <c r="CX16" s="689"/>
      <c r="CY16" s="689"/>
      <c r="CZ16" s="689"/>
      <c r="DA16" s="689"/>
      <c r="DB16" s="689"/>
      <c r="DC16" s="691"/>
      <c r="DD16" s="691"/>
      <c r="DE16" s="691"/>
      <c r="DF16" s="691"/>
      <c r="DG16" s="691"/>
      <c r="DH16" s="691"/>
      <c r="DI16" s="701"/>
      <c r="DJ16" s="701"/>
      <c r="DK16" s="691"/>
      <c r="DL16" s="691"/>
      <c r="DM16" s="688"/>
      <c r="DN16" s="688"/>
      <c r="DO16" s="688"/>
      <c r="DP16" s="688"/>
      <c r="DQ16" s="688"/>
      <c r="DR16" s="688"/>
      <c r="DS16" s="688"/>
      <c r="DT16" s="688"/>
      <c r="DU16" s="688"/>
      <c r="DV16" s="688"/>
      <c r="DW16" s="688"/>
      <c r="DX16" s="688"/>
      <c r="DY16" s="688"/>
      <c r="DZ16" s="688"/>
      <c r="EA16" s="688"/>
      <c r="EB16" s="688"/>
      <c r="EC16" s="688"/>
      <c r="ED16" s="688"/>
      <c r="EE16" s="688"/>
      <c r="EF16" s="688"/>
    </row>
    <row r="17" spans="1:136" s="700" customFormat="1" ht="6.6" customHeight="1">
      <c r="A17" s="701"/>
      <c r="B17" s="701"/>
      <c r="C17" s="701"/>
      <c r="D17" s="701"/>
      <c r="E17" s="692"/>
      <c r="F17" s="692"/>
      <c r="G17" s="692"/>
      <c r="H17" s="692"/>
      <c r="I17" s="690"/>
      <c r="J17" s="690"/>
      <c r="K17" s="690"/>
      <c r="L17" s="690"/>
      <c r="M17" s="690"/>
      <c r="N17" s="690"/>
      <c r="O17" s="690"/>
      <c r="P17" s="690"/>
      <c r="Q17" s="690"/>
      <c r="R17" s="690"/>
      <c r="S17" s="690"/>
      <c r="T17" s="690"/>
      <c r="U17" s="690"/>
      <c r="V17" s="690"/>
      <c r="W17" s="690"/>
      <c r="X17" s="694"/>
      <c r="Y17" s="695"/>
      <c r="Z17" s="695"/>
      <c r="AA17" s="695"/>
      <c r="AB17" s="695"/>
      <c r="AC17" s="695"/>
      <c r="AD17" s="695"/>
      <c r="AE17" s="695"/>
      <c r="AF17" s="695"/>
      <c r="AG17" s="695"/>
      <c r="AH17" s="690"/>
      <c r="AI17" s="696"/>
      <c r="AJ17" s="697"/>
      <c r="AK17" s="690"/>
      <c r="AL17" s="690"/>
      <c r="AM17" s="690"/>
      <c r="AN17" s="690"/>
      <c r="AO17" s="690"/>
      <c r="AP17" s="690"/>
      <c r="AQ17" s="690"/>
      <c r="AR17" s="690"/>
      <c r="AS17" s="690"/>
      <c r="AT17" s="690"/>
      <c r="AU17" s="689"/>
      <c r="AV17" s="689"/>
      <c r="AW17" s="689"/>
      <c r="AX17" s="689"/>
      <c r="AY17" s="689"/>
      <c r="AZ17" s="689"/>
      <c r="BA17" s="689"/>
      <c r="BB17" s="689"/>
      <c r="BC17" s="689"/>
      <c r="BD17" s="689"/>
      <c r="BE17" s="689"/>
      <c r="BF17" s="689"/>
      <c r="BG17" s="689"/>
      <c r="BH17" s="689"/>
      <c r="BI17" s="689"/>
      <c r="BJ17" s="689"/>
      <c r="BK17" s="689"/>
      <c r="BL17" s="689"/>
      <c r="BM17" s="689"/>
      <c r="BN17" s="689"/>
      <c r="BO17" s="689"/>
      <c r="BP17" s="689"/>
      <c r="BQ17" s="689"/>
      <c r="BR17" s="689"/>
      <c r="BS17" s="689"/>
      <c r="BT17" s="689"/>
      <c r="BU17" s="689"/>
      <c r="BV17" s="689"/>
      <c r="BW17" s="689"/>
      <c r="BX17" s="689"/>
      <c r="BY17" s="689"/>
      <c r="BZ17" s="689"/>
      <c r="CA17" s="689"/>
      <c r="CB17" s="689"/>
      <c r="CC17" s="689"/>
      <c r="CD17" s="689"/>
      <c r="CE17" s="689"/>
      <c r="CF17" s="689"/>
      <c r="CG17" s="689"/>
      <c r="CH17" s="689"/>
      <c r="CI17" s="689"/>
      <c r="CJ17" s="689"/>
      <c r="CK17" s="689"/>
      <c r="CL17" s="689"/>
      <c r="CM17" s="689"/>
      <c r="CN17" s="689"/>
      <c r="CO17" s="689"/>
      <c r="CP17" s="689"/>
      <c r="CQ17" s="689"/>
      <c r="CR17" s="689"/>
      <c r="CS17" s="689"/>
      <c r="CT17" s="689"/>
      <c r="CU17" s="689"/>
      <c r="CV17" s="689"/>
      <c r="CW17" s="689"/>
      <c r="CX17" s="689"/>
      <c r="CY17" s="691"/>
      <c r="CZ17" s="691"/>
      <c r="DA17" s="691"/>
      <c r="DB17" s="691"/>
      <c r="DC17" s="691"/>
      <c r="DD17" s="691"/>
      <c r="DE17" s="691"/>
      <c r="DF17" s="691"/>
      <c r="DG17" s="691"/>
      <c r="DH17" s="691"/>
      <c r="DI17" s="701"/>
      <c r="DJ17" s="701"/>
      <c r="DK17" s="691"/>
      <c r="DL17" s="691"/>
      <c r="DM17" s="688"/>
      <c r="DN17" s="688"/>
      <c r="DO17" s="688"/>
      <c r="DP17" s="688"/>
      <c r="DQ17" s="688"/>
      <c r="DR17" s="688"/>
      <c r="DS17" s="688"/>
      <c r="DT17" s="688"/>
      <c r="DU17" s="688"/>
      <c r="DV17" s="688"/>
      <c r="DW17" s="688"/>
      <c r="DX17" s="688"/>
      <c r="DY17" s="688"/>
      <c r="DZ17" s="688"/>
      <c r="EA17" s="688"/>
      <c r="EB17" s="688"/>
      <c r="EC17" s="688"/>
      <c r="ED17" s="688"/>
      <c r="EE17" s="688"/>
      <c r="EF17" s="688"/>
    </row>
    <row r="18" spans="1:136" s="700" customFormat="1" ht="27" customHeight="1">
      <c r="A18" s="701"/>
      <c r="B18" s="701"/>
      <c r="C18" s="701"/>
      <c r="D18" s="701"/>
      <c r="E18" s="698" t="s">
        <v>163</v>
      </c>
      <c r="F18" s="692"/>
      <c r="G18" s="692"/>
      <c r="H18" s="692"/>
      <c r="I18" s="692"/>
      <c r="J18" s="692"/>
      <c r="K18" s="692"/>
      <c r="L18" s="692"/>
      <c r="M18" s="699"/>
      <c r="N18" s="699"/>
      <c r="O18" s="699"/>
      <c r="P18" s="699"/>
      <c r="Q18" s="699"/>
      <c r="R18" s="689"/>
      <c r="S18" s="690"/>
      <c r="T18" s="690"/>
      <c r="U18" s="690"/>
      <c r="V18" s="690"/>
      <c r="W18" s="690"/>
      <c r="X18" s="690"/>
      <c r="Y18" s="690"/>
      <c r="Z18" s="690"/>
      <c r="AA18" s="690"/>
      <c r="AB18" s="690"/>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89"/>
      <c r="AZ18" s="689"/>
      <c r="BA18" s="689"/>
      <c r="BB18" s="689"/>
      <c r="BC18" s="689"/>
      <c r="BD18" s="689"/>
      <c r="BE18" s="689"/>
      <c r="BF18" s="689"/>
      <c r="BG18" s="689"/>
      <c r="BH18" s="689"/>
      <c r="BI18" s="689"/>
      <c r="BJ18" s="689"/>
      <c r="BK18" s="689"/>
      <c r="BL18" s="689"/>
      <c r="BM18" s="689"/>
      <c r="BN18" s="689"/>
      <c r="BO18" s="689"/>
      <c r="BP18" s="689"/>
      <c r="BQ18" s="689"/>
      <c r="BR18" s="689"/>
      <c r="BS18" s="689"/>
      <c r="BT18" s="689"/>
      <c r="BU18" s="689"/>
      <c r="BV18" s="689"/>
      <c r="BW18" s="689"/>
      <c r="BX18" s="689"/>
      <c r="BY18" s="689"/>
      <c r="BZ18" s="689"/>
      <c r="CA18" s="689"/>
      <c r="CB18" s="689"/>
      <c r="CC18" s="689"/>
      <c r="CD18" s="689"/>
      <c r="CE18" s="689"/>
      <c r="CF18" s="689"/>
      <c r="CG18" s="689"/>
      <c r="CH18" s="689"/>
      <c r="CI18" s="689"/>
      <c r="CJ18" s="689"/>
      <c r="CK18" s="689"/>
      <c r="CL18" s="689"/>
      <c r="CM18" s="689"/>
      <c r="CN18" s="689"/>
      <c r="CO18" s="689"/>
      <c r="CP18" s="689"/>
      <c r="CQ18" s="689"/>
      <c r="CR18" s="689"/>
      <c r="CS18" s="689"/>
      <c r="CT18" s="689"/>
      <c r="CU18" s="689"/>
      <c r="CV18" s="689"/>
      <c r="CW18" s="689"/>
      <c r="CX18" s="689"/>
      <c r="CY18" s="689"/>
      <c r="CZ18" s="689"/>
      <c r="DA18" s="689"/>
      <c r="DB18" s="689"/>
      <c r="DC18" s="691"/>
      <c r="DD18" s="691"/>
      <c r="DE18" s="691"/>
      <c r="DF18" s="691"/>
      <c r="DG18" s="691"/>
      <c r="DH18" s="691"/>
      <c r="DI18" s="701"/>
      <c r="DJ18" s="701"/>
      <c r="DK18" s="691"/>
      <c r="DL18" s="691"/>
      <c r="DM18" s="688"/>
      <c r="DN18" s="688"/>
      <c r="DO18" s="688"/>
      <c r="DP18" s="688"/>
      <c r="DQ18" s="688"/>
      <c r="DR18" s="688"/>
      <c r="DS18" s="688"/>
      <c r="DT18" s="688"/>
      <c r="DU18" s="688"/>
      <c r="DV18" s="688"/>
      <c r="DW18" s="688"/>
      <c r="DX18" s="688"/>
      <c r="DY18" s="688"/>
      <c r="DZ18" s="688"/>
      <c r="EA18" s="688"/>
      <c r="EB18" s="688"/>
      <c r="EC18" s="688"/>
      <c r="ED18" s="688"/>
      <c r="EE18" s="688"/>
      <c r="EF18" s="688"/>
    </row>
    <row r="19" spans="1:136" s="700" customFormat="1" ht="18.45" customHeight="1">
      <c r="A19" s="701"/>
      <c r="B19" s="701"/>
      <c r="C19" s="701"/>
      <c r="D19" s="701"/>
      <c r="E19" s="692" t="s">
        <v>162</v>
      </c>
      <c r="F19" s="692"/>
      <c r="G19" s="692"/>
      <c r="H19" s="692"/>
      <c r="I19" s="692"/>
      <c r="J19" s="692"/>
      <c r="K19" s="692"/>
      <c r="L19" s="692"/>
      <c r="M19" s="699"/>
      <c r="N19" s="699"/>
      <c r="O19" s="699"/>
      <c r="P19" s="699"/>
      <c r="Q19" s="699"/>
      <c r="R19" s="689"/>
      <c r="S19" s="690"/>
      <c r="T19" s="690"/>
      <c r="U19" s="690"/>
      <c r="V19" s="690"/>
      <c r="W19" s="690"/>
      <c r="X19" s="690"/>
      <c r="Y19" s="690"/>
      <c r="Z19" s="690"/>
      <c r="AA19" s="690"/>
      <c r="AB19" s="690"/>
      <c r="AC19" s="690"/>
      <c r="AD19" s="690"/>
      <c r="AE19" s="690"/>
      <c r="AF19" s="690"/>
      <c r="AG19" s="690"/>
      <c r="AH19" s="690"/>
      <c r="AI19" s="690"/>
      <c r="AJ19" s="690"/>
      <c r="AK19" s="690"/>
      <c r="AL19" s="690"/>
      <c r="AM19" s="690"/>
      <c r="AN19" s="690"/>
      <c r="AO19" s="690"/>
      <c r="AP19" s="690"/>
      <c r="AQ19" s="690"/>
      <c r="AR19" s="690"/>
      <c r="AS19" s="690"/>
      <c r="AT19" s="690"/>
      <c r="AU19" s="690"/>
      <c r="AV19" s="690"/>
      <c r="AW19" s="690"/>
      <c r="AX19" s="690"/>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91"/>
      <c r="DD19" s="691"/>
      <c r="DE19" s="691"/>
      <c r="DF19" s="691"/>
      <c r="DG19" s="691"/>
      <c r="DH19" s="691"/>
      <c r="DI19" s="701"/>
      <c r="DJ19" s="701"/>
      <c r="DK19" s="691"/>
      <c r="DL19" s="691"/>
      <c r="DM19" s="688"/>
      <c r="DN19" s="688"/>
      <c r="DO19" s="688"/>
      <c r="DP19" s="688"/>
      <c r="DQ19" s="688"/>
      <c r="DR19" s="688"/>
      <c r="DS19" s="688"/>
      <c r="DT19" s="688"/>
      <c r="DU19" s="688"/>
      <c r="DV19" s="688"/>
      <c r="DW19" s="688"/>
      <c r="DX19" s="688"/>
      <c r="DY19" s="688"/>
      <c r="DZ19" s="688"/>
      <c r="EA19" s="688"/>
      <c r="EB19" s="688"/>
      <c r="EC19" s="688"/>
      <c r="ED19" s="688"/>
      <c r="EE19" s="688"/>
      <c r="EF19" s="688"/>
    </row>
    <row r="20" spans="1:136" s="700" customFormat="1" ht="10.5" customHeight="1">
      <c r="A20" s="701"/>
      <c r="B20" s="701"/>
      <c r="C20" s="701"/>
      <c r="D20" s="702"/>
      <c r="E20" s="703"/>
      <c r="F20" s="692"/>
      <c r="G20" s="692"/>
      <c r="H20" s="692"/>
      <c r="I20" s="692"/>
      <c r="J20" s="690"/>
      <c r="K20" s="690"/>
      <c r="L20" s="690"/>
      <c r="M20" s="690"/>
      <c r="N20" s="690"/>
      <c r="O20" s="690"/>
      <c r="P20" s="690"/>
      <c r="Q20" s="690"/>
      <c r="R20" s="690"/>
      <c r="S20" s="690"/>
      <c r="T20" s="690"/>
      <c r="U20" s="690"/>
      <c r="V20" s="690"/>
      <c r="W20" s="690"/>
      <c r="X20" s="690"/>
      <c r="Y20" s="694"/>
      <c r="Z20" s="695"/>
      <c r="AA20" s="695"/>
      <c r="AB20" s="695"/>
      <c r="AC20" s="695"/>
      <c r="AD20" s="695"/>
      <c r="AE20" s="695"/>
      <c r="AF20" s="695"/>
      <c r="AG20" s="695"/>
      <c r="AH20" s="695"/>
      <c r="AI20" s="690"/>
      <c r="AJ20" s="696"/>
      <c r="AK20" s="697"/>
      <c r="AL20" s="690"/>
      <c r="AM20" s="690"/>
      <c r="AN20" s="690"/>
      <c r="AO20" s="690"/>
      <c r="AP20" s="690"/>
      <c r="AQ20" s="690"/>
      <c r="AR20" s="690"/>
      <c r="AS20" s="690"/>
      <c r="AT20" s="690"/>
      <c r="AU20" s="690"/>
      <c r="AV20" s="689"/>
      <c r="AW20" s="689"/>
      <c r="AX20" s="689"/>
      <c r="AY20" s="689"/>
      <c r="AZ20" s="689"/>
      <c r="BA20" s="689"/>
      <c r="BB20" s="689"/>
      <c r="BC20" s="689"/>
      <c r="BD20" s="689"/>
      <c r="BE20" s="689"/>
      <c r="BF20" s="689"/>
      <c r="BG20" s="689"/>
      <c r="BH20" s="689"/>
      <c r="BI20" s="689"/>
      <c r="BJ20" s="689"/>
      <c r="BK20" s="689"/>
      <c r="BL20" s="689"/>
      <c r="BM20" s="689"/>
      <c r="BN20" s="689"/>
      <c r="BO20" s="689"/>
      <c r="BP20" s="689"/>
      <c r="BQ20" s="689"/>
      <c r="BR20" s="689"/>
      <c r="BS20" s="689"/>
      <c r="BT20" s="689"/>
      <c r="BU20" s="689"/>
      <c r="BV20" s="689"/>
      <c r="BW20" s="689"/>
      <c r="BX20" s="689"/>
      <c r="BY20" s="689"/>
      <c r="BZ20" s="689"/>
      <c r="CA20" s="689"/>
      <c r="CB20" s="689"/>
      <c r="CC20" s="689"/>
      <c r="CD20" s="689"/>
      <c r="CE20" s="689"/>
      <c r="CF20" s="689"/>
      <c r="CG20" s="689"/>
      <c r="CH20" s="689"/>
      <c r="CI20" s="689"/>
      <c r="CJ20" s="689"/>
      <c r="CK20" s="689"/>
      <c r="CL20" s="689"/>
      <c r="CM20" s="689"/>
      <c r="CN20" s="689"/>
      <c r="CO20" s="689"/>
      <c r="CP20" s="689"/>
      <c r="CQ20" s="689"/>
      <c r="CR20" s="689"/>
      <c r="CS20" s="689"/>
      <c r="CT20" s="689"/>
      <c r="CU20" s="689"/>
      <c r="CV20" s="689"/>
      <c r="CW20" s="689"/>
      <c r="CX20" s="689"/>
      <c r="CY20" s="689"/>
      <c r="CZ20" s="691"/>
      <c r="DA20" s="691"/>
      <c r="DB20" s="691"/>
      <c r="DC20" s="691"/>
      <c r="DD20" s="691"/>
      <c r="DE20" s="691"/>
      <c r="DF20" s="691"/>
      <c r="DG20" s="691"/>
      <c r="DH20" s="691"/>
      <c r="DI20" s="691"/>
      <c r="DJ20" s="691"/>
      <c r="DK20" s="691"/>
      <c r="DL20" s="691"/>
      <c r="DM20" s="688"/>
      <c r="DN20" s="688"/>
      <c r="DO20" s="688"/>
      <c r="DP20" s="688"/>
      <c r="DQ20" s="688"/>
      <c r="DR20" s="688"/>
      <c r="DS20" s="688"/>
      <c r="DT20" s="688"/>
      <c r="DU20" s="688"/>
      <c r="DV20" s="688"/>
      <c r="DW20" s="688"/>
      <c r="DX20" s="688"/>
      <c r="DY20" s="688"/>
      <c r="DZ20" s="688"/>
      <c r="EA20" s="688"/>
      <c r="EB20" s="688"/>
      <c r="EC20" s="688"/>
      <c r="ED20" s="688"/>
      <c r="EE20" s="688"/>
      <c r="EF20" s="688"/>
    </row>
    <row r="21" spans="1:136" s="89" customFormat="1" ht="3.45" customHeight="1">
      <c r="B21" s="701"/>
      <c r="C21" s="701"/>
      <c r="D21" s="702"/>
      <c r="E21" s="703"/>
      <c r="F21" s="692"/>
      <c r="G21" s="692"/>
      <c r="H21" s="692"/>
      <c r="I21" s="692"/>
      <c r="J21" s="690"/>
      <c r="K21" s="690"/>
      <c r="L21" s="690"/>
      <c r="M21" s="690"/>
      <c r="N21" s="690"/>
      <c r="O21" s="690"/>
      <c r="P21" s="690"/>
      <c r="Q21" s="690"/>
      <c r="R21" s="690"/>
      <c r="S21" s="690"/>
      <c r="T21" s="690"/>
      <c r="U21" s="690"/>
      <c r="V21" s="690"/>
      <c r="W21" s="690"/>
      <c r="X21" s="690"/>
      <c r="Y21" s="694"/>
      <c r="Z21" s="695"/>
      <c r="AA21" s="695"/>
      <c r="AB21" s="695"/>
      <c r="AC21" s="695"/>
      <c r="AD21" s="695"/>
      <c r="AE21" s="695"/>
      <c r="AF21" s="695"/>
      <c r="AG21" s="695"/>
      <c r="AH21" s="695"/>
      <c r="AI21" s="690"/>
      <c r="AJ21" s="696"/>
      <c r="AK21" s="697"/>
      <c r="AL21" s="690"/>
      <c r="AM21" s="690"/>
      <c r="AN21" s="690"/>
      <c r="AO21" s="690"/>
      <c r="AP21" s="690"/>
      <c r="AQ21" s="690"/>
      <c r="AR21" s="690"/>
      <c r="AS21" s="690"/>
      <c r="AT21" s="690"/>
      <c r="AU21" s="690"/>
      <c r="AV21" s="689"/>
      <c r="AW21" s="689"/>
      <c r="AX21" s="689"/>
      <c r="AY21" s="689"/>
      <c r="AZ21" s="689"/>
      <c r="BA21" s="689"/>
      <c r="BB21" s="689"/>
      <c r="BC21" s="689"/>
      <c r="BD21" s="689"/>
      <c r="BE21" s="689"/>
      <c r="BF21" s="689"/>
      <c r="BG21" s="689"/>
      <c r="BH21" s="689"/>
      <c r="BI21" s="689"/>
      <c r="BJ21" s="689"/>
      <c r="BK21" s="689"/>
      <c r="BL21" s="689"/>
      <c r="BM21" s="689"/>
      <c r="BN21" s="689"/>
      <c r="BO21" s="689"/>
      <c r="BP21" s="689"/>
      <c r="BQ21" s="689"/>
      <c r="BR21" s="689"/>
      <c r="BS21" s="689"/>
      <c r="BT21" s="689"/>
      <c r="BU21" s="689"/>
      <c r="BV21" s="689"/>
      <c r="BW21" s="689"/>
      <c r="BX21" s="689"/>
      <c r="BY21" s="689"/>
      <c r="BZ21" s="689"/>
      <c r="CA21" s="689"/>
      <c r="CB21" s="689"/>
      <c r="CC21" s="689"/>
      <c r="CD21" s="689"/>
      <c r="CE21" s="689"/>
      <c r="CF21" s="689"/>
      <c r="CG21" s="689"/>
      <c r="CH21" s="689"/>
      <c r="CI21" s="689"/>
      <c r="CJ21" s="689"/>
      <c r="CK21" s="689"/>
      <c r="CL21" s="689"/>
      <c r="CM21" s="689"/>
      <c r="CN21" s="689"/>
      <c r="CO21" s="689"/>
      <c r="CP21" s="689"/>
      <c r="CQ21" s="689"/>
      <c r="CR21" s="689"/>
      <c r="CS21" s="689"/>
      <c r="CT21" s="689"/>
      <c r="CU21" s="689"/>
      <c r="CV21" s="689"/>
      <c r="CW21" s="689"/>
      <c r="CX21" s="689"/>
      <c r="CY21" s="689"/>
      <c r="CZ21" s="691"/>
      <c r="DA21" s="691"/>
      <c r="DB21" s="691"/>
      <c r="DC21" s="691"/>
      <c r="DD21" s="691"/>
      <c r="DE21" s="691"/>
      <c r="DF21" s="691"/>
      <c r="DG21" s="691"/>
      <c r="DH21" s="691"/>
      <c r="DI21" s="691"/>
      <c r="DJ21" s="691"/>
      <c r="DK21" s="691"/>
      <c r="DL21" s="701"/>
    </row>
    <row r="22" spans="1:136" s="89" customFormat="1" ht="7.2" hidden="1" customHeight="1">
      <c r="C22" s="92"/>
      <c r="D22" s="92"/>
      <c r="E22" s="92"/>
      <c r="F22" s="92"/>
      <c r="G22" s="92"/>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1"/>
      <c r="AL22" s="91"/>
      <c r="AM22" s="91"/>
      <c r="AN22" s="91"/>
      <c r="AO22" s="91"/>
      <c r="AP22" s="91"/>
      <c r="AQ22" s="91"/>
      <c r="AR22" s="91"/>
      <c r="AS22" s="91"/>
      <c r="AT22" s="90"/>
      <c r="AU22" s="90"/>
      <c r="AV22" s="90"/>
      <c r="AW22" s="90"/>
      <c r="AX22" s="90"/>
      <c r="AY22" s="90"/>
      <c r="AZ22" s="90"/>
      <c r="BA22" s="90"/>
      <c r="BB22" s="90"/>
      <c r="BC22" s="90"/>
      <c r="BD22" s="90"/>
      <c r="BE22" s="90"/>
      <c r="BF22" s="90"/>
      <c r="BG22" s="90"/>
      <c r="BH22" s="90"/>
      <c r="BI22" s="90"/>
      <c r="BJ22" s="90"/>
      <c r="BK22" s="90"/>
      <c r="BL22" s="90"/>
      <c r="BM22" s="90"/>
      <c r="BN22" s="90"/>
      <c r="BO22" s="90"/>
      <c r="BP22" s="90"/>
      <c r="BQ22" s="90"/>
      <c r="BR22" s="90"/>
      <c r="BS22" s="90"/>
      <c r="BT22" s="90"/>
      <c r="BU22" s="90"/>
      <c r="BV22" s="90"/>
      <c r="BW22" s="90"/>
      <c r="BX22" s="90"/>
      <c r="BY22" s="90"/>
      <c r="BZ22" s="90"/>
      <c r="CA22" s="90"/>
      <c r="CB22" s="90"/>
      <c r="CC22" s="90"/>
      <c r="CD22" s="90"/>
      <c r="CE22" s="90"/>
      <c r="CF22" s="90"/>
      <c r="CG22" s="90"/>
      <c r="CH22" s="90"/>
      <c r="CI22" s="90"/>
      <c r="CJ22" s="90"/>
      <c r="CK22" s="90"/>
      <c r="CL22" s="90"/>
      <c r="CM22" s="90"/>
      <c r="CN22" s="90"/>
      <c r="CO22" s="90"/>
      <c r="CP22" s="90"/>
      <c r="CQ22" s="90"/>
      <c r="CR22" s="90"/>
      <c r="CS22" s="90"/>
      <c r="CT22" s="90"/>
      <c r="CU22" s="90"/>
      <c r="CV22" s="90"/>
      <c r="CW22" s="90"/>
    </row>
    <row r="23" spans="1:136" s="89" customFormat="1" ht="2.1" customHeight="1">
      <c r="C23" s="92"/>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91"/>
      <c r="AQ23" s="91"/>
      <c r="AR23" s="91"/>
      <c r="AS23" s="91"/>
      <c r="AT23" s="91"/>
      <c r="AU23" s="91"/>
      <c r="AV23" s="91"/>
      <c r="AW23" s="91"/>
      <c r="AX23" s="90"/>
      <c r="AY23" s="90"/>
      <c r="AZ23" s="90"/>
      <c r="BA23" s="90"/>
      <c r="BB23" s="90"/>
      <c r="BC23" s="90"/>
      <c r="BD23" s="90"/>
      <c r="BE23" s="90"/>
      <c r="BF23" s="90"/>
      <c r="BG23" s="90"/>
      <c r="BH23" s="90"/>
      <c r="BI23" s="90"/>
      <c r="BJ23" s="90"/>
      <c r="BK23" s="90"/>
      <c r="BL23" s="90"/>
      <c r="BM23" s="90"/>
      <c r="BN23" s="90"/>
      <c r="BO23" s="90"/>
      <c r="BP23" s="90"/>
      <c r="BQ23" s="90"/>
      <c r="BR23" s="90"/>
      <c r="BS23" s="90"/>
      <c r="BT23" s="90"/>
      <c r="BU23" s="90"/>
      <c r="BV23" s="90"/>
      <c r="BW23" s="90"/>
      <c r="BX23" s="90"/>
      <c r="BY23" s="90"/>
      <c r="BZ23" s="90"/>
      <c r="CA23" s="90"/>
      <c r="CB23" s="90"/>
      <c r="CC23" s="90"/>
      <c r="CD23" s="90"/>
      <c r="CE23" s="90"/>
      <c r="CF23" s="90"/>
      <c r="CG23" s="90"/>
      <c r="CH23" s="90"/>
      <c r="CI23" s="90"/>
      <c r="CJ23" s="90"/>
      <c r="CK23" s="90"/>
      <c r="CL23" s="90"/>
      <c r="CM23" s="90"/>
      <c r="CN23" s="90"/>
      <c r="CO23" s="90"/>
      <c r="CP23" s="90"/>
      <c r="CQ23" s="90"/>
      <c r="CR23" s="90"/>
      <c r="CS23" s="90"/>
      <c r="CT23" s="90"/>
      <c r="CU23" s="90"/>
      <c r="CV23" s="90"/>
      <c r="CW23" s="90"/>
      <c r="CX23" s="90"/>
      <c r="CY23" s="90"/>
      <c r="CZ23" s="90"/>
      <c r="DA23" s="90"/>
    </row>
    <row r="24" spans="1:136" s="89" customFormat="1" ht="3.45" customHeight="1">
      <c r="C24" s="92"/>
      <c r="D24" s="92"/>
      <c r="E24" s="92"/>
      <c r="F24" s="92"/>
      <c r="G24" s="92"/>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91"/>
      <c r="AQ24" s="91"/>
      <c r="AR24" s="91"/>
      <c r="AS24" s="91"/>
      <c r="AT24" s="90"/>
      <c r="AU24" s="90"/>
      <c r="AV24" s="90"/>
      <c r="AW24" s="90"/>
      <c r="AX24" s="90"/>
      <c r="AY24" s="90"/>
      <c r="AZ24" s="90"/>
      <c r="BA24" s="90"/>
      <c r="BB24" s="90"/>
      <c r="BC24" s="90"/>
      <c r="BD24" s="90"/>
      <c r="BE24" s="90"/>
      <c r="BF24" s="90"/>
      <c r="BG24" s="90"/>
      <c r="BH24" s="90"/>
      <c r="BI24" s="90"/>
      <c r="BJ24" s="90"/>
      <c r="BK24" s="90"/>
      <c r="BL24" s="90"/>
      <c r="BM24" s="90"/>
      <c r="BN24" s="90"/>
      <c r="BO24" s="90"/>
      <c r="BP24" s="90"/>
      <c r="BQ24" s="90"/>
      <c r="BR24" s="90"/>
      <c r="BS24" s="90"/>
      <c r="BT24" s="90"/>
      <c r="BU24" s="90"/>
      <c r="BV24" s="90"/>
      <c r="BW24" s="90"/>
      <c r="BX24" s="90"/>
      <c r="BY24" s="90"/>
      <c r="BZ24" s="90"/>
      <c r="CA24" s="90"/>
      <c r="CB24" s="90"/>
      <c r="CC24" s="90"/>
      <c r="CD24" s="90"/>
      <c r="CE24" s="90"/>
      <c r="CF24" s="90"/>
      <c r="CG24" s="90"/>
      <c r="CH24" s="90"/>
      <c r="CI24" s="90"/>
      <c r="CJ24" s="90"/>
      <c r="CK24" s="90"/>
      <c r="CL24" s="90"/>
      <c r="CM24" s="90"/>
      <c r="CN24" s="90"/>
      <c r="CO24" s="90"/>
      <c r="CP24" s="90"/>
      <c r="CQ24" s="90"/>
      <c r="CR24" s="90"/>
      <c r="CS24" s="90"/>
      <c r="CT24" s="90"/>
      <c r="CU24" s="90"/>
      <c r="CV24" s="90"/>
      <c r="CW24" s="90"/>
      <c r="DL24" s="691"/>
      <c r="DM24" s="688"/>
    </row>
    <row r="25" spans="1:136" ht="8.25" customHeight="1" thickBot="1">
      <c r="F25" s="921" t="s">
        <v>50</v>
      </c>
      <c r="G25" s="921"/>
      <c r="H25" s="921"/>
      <c r="I25" s="921" t="s">
        <v>51</v>
      </c>
      <c r="J25" s="921"/>
      <c r="K25" s="921"/>
      <c r="L25" s="13"/>
      <c r="AA25" s="259"/>
      <c r="AB25" s="259"/>
      <c r="AC25" s="923" t="s">
        <v>52</v>
      </c>
      <c r="AD25" s="923"/>
      <c r="AE25" s="923"/>
      <c r="AF25" s="923"/>
      <c r="AG25" s="923"/>
      <c r="AH25" s="923"/>
      <c r="AI25" s="923"/>
      <c r="AJ25" s="923"/>
      <c r="AK25" s="923"/>
      <c r="AL25" s="923"/>
      <c r="AM25" s="923"/>
      <c r="AN25" s="923"/>
      <c r="AO25" s="259"/>
      <c r="AP25" s="259"/>
      <c r="AQ25" s="923" t="s">
        <v>93</v>
      </c>
      <c r="AR25" s="923"/>
      <c r="AS25" s="923"/>
      <c r="AT25" s="923"/>
      <c r="AU25" s="923"/>
      <c r="AV25" s="923"/>
      <c r="AW25" s="923"/>
      <c r="AX25" s="923"/>
      <c r="AY25" s="923"/>
      <c r="AZ25" s="923"/>
      <c r="BA25" s="923"/>
      <c r="BB25" s="923"/>
      <c r="BC25" s="923"/>
      <c r="DL25" s="691"/>
      <c r="DM25" s="688"/>
    </row>
    <row r="26" spans="1:136" ht="8.25" customHeight="1">
      <c r="F26" s="922"/>
      <c r="G26" s="922"/>
      <c r="H26" s="922"/>
      <c r="I26" s="921"/>
      <c r="J26" s="921"/>
      <c r="K26" s="921"/>
      <c r="L26" s="11"/>
      <c r="AA26" s="259"/>
      <c r="AB26" s="259"/>
      <c r="AC26" s="923"/>
      <c r="AD26" s="923"/>
      <c r="AE26" s="923"/>
      <c r="AF26" s="923"/>
      <c r="AG26" s="923"/>
      <c r="AH26" s="923"/>
      <c r="AI26" s="923"/>
      <c r="AJ26" s="923"/>
      <c r="AK26" s="923"/>
      <c r="AL26" s="923"/>
      <c r="AM26" s="923"/>
      <c r="AN26" s="923"/>
      <c r="AO26" s="259"/>
      <c r="AP26" s="259"/>
      <c r="AQ26" s="923"/>
      <c r="AR26" s="923"/>
      <c r="AS26" s="923"/>
      <c r="AT26" s="923"/>
      <c r="AU26" s="923"/>
      <c r="AV26" s="923"/>
      <c r="AW26" s="923"/>
      <c r="AX26" s="923"/>
      <c r="AY26" s="923"/>
      <c r="AZ26" s="923"/>
      <c r="BA26" s="923"/>
      <c r="BB26" s="923"/>
      <c r="BC26" s="923"/>
      <c r="CG26" s="994" t="s">
        <v>149</v>
      </c>
      <c r="CH26" s="995"/>
      <c r="CI26" s="995"/>
      <c r="CJ26" s="995"/>
      <c r="CK26" s="995"/>
      <c r="CL26" s="995"/>
      <c r="CM26" s="995"/>
      <c r="CN26" s="995"/>
      <c r="CO26" s="995"/>
      <c r="CP26" s="995"/>
      <c r="CQ26" s="995"/>
      <c r="CR26" s="995"/>
      <c r="CS26" s="995"/>
      <c r="CT26" s="995"/>
      <c r="CU26" s="995"/>
      <c r="CV26" s="995"/>
      <c r="CW26" s="995"/>
      <c r="CX26" s="995"/>
      <c r="CY26" s="995"/>
      <c r="CZ26" s="995"/>
      <c r="DA26" s="995"/>
      <c r="DB26" s="995"/>
      <c r="DC26" s="996"/>
      <c r="DL26" s="691"/>
      <c r="DM26" s="688"/>
    </row>
    <row r="27" spans="1:136" ht="8.25" customHeight="1">
      <c r="F27" s="1041">
        <v>3</v>
      </c>
      <c r="G27" s="1042"/>
      <c r="H27" s="1043"/>
      <c r="J27" s="1041">
        <v>2</v>
      </c>
      <c r="K27" s="1042"/>
      <c r="L27" s="1043"/>
      <c r="N27" s="1041">
        <v>7</v>
      </c>
      <c r="O27" s="1042"/>
      <c r="P27" s="1043"/>
      <c r="R27" s="1050">
        <v>0</v>
      </c>
      <c r="S27" s="1051"/>
      <c r="T27" s="1052"/>
      <c r="V27" s="1041">
        <v>1</v>
      </c>
      <c r="W27" s="1042"/>
      <c r="X27" s="1043"/>
      <c r="AC27" s="1059"/>
      <c r="AD27" s="1060"/>
      <c r="AE27" s="1061"/>
      <c r="AG27" s="1059"/>
      <c r="AH27" s="1068"/>
      <c r="AI27" s="1069"/>
      <c r="AQ27" s="1059"/>
      <c r="AR27" s="1060"/>
      <c r="AS27" s="1061"/>
      <c r="AT27" s="1076"/>
      <c r="AU27" s="962"/>
      <c r="CG27" s="997"/>
      <c r="CH27" s="998"/>
      <c r="CI27" s="998"/>
      <c r="CJ27" s="998"/>
      <c r="CK27" s="998"/>
      <c r="CL27" s="998"/>
      <c r="CM27" s="998"/>
      <c r="CN27" s="998"/>
      <c r="CO27" s="998"/>
      <c r="CP27" s="998"/>
      <c r="CQ27" s="998"/>
      <c r="CR27" s="998"/>
      <c r="CS27" s="998"/>
      <c r="CT27" s="998"/>
      <c r="CU27" s="998"/>
      <c r="CV27" s="998"/>
      <c r="CW27" s="998"/>
      <c r="CX27" s="998"/>
      <c r="CY27" s="998"/>
      <c r="CZ27" s="998"/>
      <c r="DA27" s="998"/>
      <c r="DB27" s="998"/>
      <c r="DC27" s="999"/>
      <c r="DL27" s="701"/>
      <c r="DM27" s="89"/>
    </row>
    <row r="28" spans="1:136" ht="8.25" customHeight="1">
      <c r="F28" s="1044"/>
      <c r="G28" s="1045"/>
      <c r="H28" s="1046"/>
      <c r="J28" s="1044"/>
      <c r="K28" s="1045"/>
      <c r="L28" s="1046"/>
      <c r="N28" s="1044"/>
      <c r="O28" s="1045"/>
      <c r="P28" s="1046"/>
      <c r="R28" s="1053"/>
      <c r="S28" s="1054"/>
      <c r="T28" s="1055"/>
      <c r="V28" s="1044"/>
      <c r="W28" s="1045"/>
      <c r="X28" s="1046"/>
      <c r="AC28" s="1062"/>
      <c r="AD28" s="1063"/>
      <c r="AE28" s="1064"/>
      <c r="AG28" s="1070"/>
      <c r="AH28" s="1071"/>
      <c r="AI28" s="1072"/>
      <c r="AQ28" s="1062"/>
      <c r="AR28" s="1063"/>
      <c r="AS28" s="1064"/>
      <c r="AT28" s="1076"/>
      <c r="AU28" s="962"/>
      <c r="CC28" s="242"/>
      <c r="CD28" s="12"/>
      <c r="CE28" s="87"/>
      <c r="CF28" s="87"/>
      <c r="CG28" s="997"/>
      <c r="CH28" s="998"/>
      <c r="CI28" s="998"/>
      <c r="CJ28" s="998"/>
      <c r="CK28" s="998"/>
      <c r="CL28" s="998"/>
      <c r="CM28" s="998"/>
      <c r="CN28" s="998"/>
      <c r="CO28" s="998"/>
      <c r="CP28" s="998"/>
      <c r="CQ28" s="998"/>
      <c r="CR28" s="998"/>
      <c r="CS28" s="998"/>
      <c r="CT28" s="998"/>
      <c r="CU28" s="998"/>
      <c r="CV28" s="998"/>
      <c r="CW28" s="998"/>
      <c r="CX28" s="998"/>
      <c r="CY28" s="998"/>
      <c r="CZ28" s="998"/>
      <c r="DA28" s="998"/>
      <c r="DB28" s="998"/>
      <c r="DC28" s="999"/>
      <c r="DL28" s="691"/>
      <c r="DM28" s="688"/>
    </row>
    <row r="29" spans="1:136" ht="8.25" customHeight="1">
      <c r="F29" s="1044"/>
      <c r="G29" s="1045"/>
      <c r="H29" s="1046"/>
      <c r="J29" s="1044"/>
      <c r="K29" s="1045"/>
      <c r="L29" s="1046"/>
      <c r="N29" s="1044"/>
      <c r="O29" s="1045"/>
      <c r="P29" s="1046"/>
      <c r="R29" s="1053"/>
      <c r="S29" s="1054"/>
      <c r="T29" s="1055"/>
      <c r="V29" s="1044"/>
      <c r="W29" s="1045"/>
      <c r="X29" s="1046"/>
      <c r="AC29" s="1062"/>
      <c r="AD29" s="1063"/>
      <c r="AE29" s="1064"/>
      <c r="AG29" s="1070"/>
      <c r="AH29" s="1071"/>
      <c r="AI29" s="1072"/>
      <c r="AQ29" s="1062"/>
      <c r="AR29" s="1063"/>
      <c r="AS29" s="1064"/>
      <c r="AT29" s="1076"/>
      <c r="AU29" s="962"/>
      <c r="CC29" s="242"/>
      <c r="CD29" s="12"/>
      <c r="CE29" s="87"/>
      <c r="CF29" s="87"/>
      <c r="CG29" s="997"/>
      <c r="CH29" s="998"/>
      <c r="CI29" s="998"/>
      <c r="CJ29" s="998"/>
      <c r="CK29" s="998"/>
      <c r="CL29" s="998"/>
      <c r="CM29" s="998"/>
      <c r="CN29" s="998"/>
      <c r="CO29" s="998"/>
      <c r="CP29" s="998"/>
      <c r="CQ29" s="998"/>
      <c r="CR29" s="998"/>
      <c r="CS29" s="998"/>
      <c r="CT29" s="998"/>
      <c r="CU29" s="998"/>
      <c r="CV29" s="998"/>
      <c r="CW29" s="998"/>
      <c r="CX29" s="998"/>
      <c r="CY29" s="998"/>
      <c r="CZ29" s="998"/>
      <c r="DA29" s="998"/>
      <c r="DB29" s="998"/>
      <c r="DC29" s="999"/>
      <c r="DL29" s="691"/>
      <c r="DM29" s="688"/>
    </row>
    <row r="30" spans="1:136" ht="8.25" customHeight="1">
      <c r="F30" s="1047"/>
      <c r="G30" s="1048"/>
      <c r="H30" s="1049"/>
      <c r="J30" s="1047"/>
      <c r="K30" s="1048"/>
      <c r="L30" s="1049"/>
      <c r="N30" s="1047"/>
      <c r="O30" s="1048"/>
      <c r="P30" s="1049"/>
      <c r="R30" s="1056"/>
      <c r="S30" s="1057"/>
      <c r="T30" s="1058"/>
      <c r="V30" s="1047"/>
      <c r="W30" s="1048"/>
      <c r="X30" s="1049"/>
      <c r="AC30" s="1065"/>
      <c r="AD30" s="1066"/>
      <c r="AE30" s="1067"/>
      <c r="AG30" s="1073"/>
      <c r="AH30" s="1074"/>
      <c r="AI30" s="1075"/>
      <c r="AQ30" s="1065"/>
      <c r="AR30" s="1066"/>
      <c r="AS30" s="1067"/>
      <c r="AT30" s="1076"/>
      <c r="AU30" s="962"/>
      <c r="BD30" s="261"/>
      <c r="BE30" s="262"/>
      <c r="BF30" s="262"/>
      <c r="BG30" s="262"/>
      <c r="BH30" s="262"/>
      <c r="BI30" s="1000" t="s">
        <v>168</v>
      </c>
      <c r="BJ30" s="1000"/>
      <c r="BK30" s="1000"/>
      <c r="BL30" s="1000"/>
      <c r="BM30" s="1000"/>
      <c r="BN30" s="1000"/>
      <c r="BO30" s="1000"/>
      <c r="BP30" s="1000"/>
      <c r="BQ30" s="1000"/>
      <c r="BR30" s="1000"/>
      <c r="BS30" s="1000"/>
      <c r="BT30" s="1000"/>
      <c r="BU30" s="1000"/>
      <c r="BV30" s="262"/>
      <c r="BW30" s="262"/>
      <c r="BX30" s="262"/>
      <c r="BY30" s="262"/>
      <c r="BZ30" s="263"/>
      <c r="CC30" s="242"/>
      <c r="CD30" s="242"/>
      <c r="CE30" s="242"/>
      <c r="CF30" s="242"/>
      <c r="CG30" s="997"/>
      <c r="CH30" s="998"/>
      <c r="CI30" s="998"/>
      <c r="CJ30" s="998"/>
      <c r="CK30" s="998"/>
      <c r="CL30" s="998"/>
      <c r="CM30" s="998"/>
      <c r="CN30" s="998"/>
      <c r="CO30" s="998"/>
      <c r="CP30" s="998"/>
      <c r="CQ30" s="998"/>
      <c r="CR30" s="998"/>
      <c r="CS30" s="998"/>
      <c r="CT30" s="998"/>
      <c r="CU30" s="998"/>
      <c r="CV30" s="998"/>
      <c r="CW30" s="998"/>
      <c r="CX30" s="998"/>
      <c r="CY30" s="998"/>
      <c r="CZ30" s="998"/>
      <c r="DA30" s="998"/>
      <c r="DB30" s="998"/>
      <c r="DC30" s="999"/>
      <c r="DL30" s="691"/>
      <c r="DM30" s="688"/>
    </row>
    <row r="31" spans="1:136" ht="8.25" customHeight="1">
      <c r="M31" s="242"/>
      <c r="N31" s="242"/>
      <c r="O31" s="242"/>
      <c r="P31" s="242"/>
      <c r="Q31" s="242"/>
      <c r="R31" s="242"/>
      <c r="S31" s="242"/>
      <c r="T31" s="242"/>
      <c r="U31" s="242"/>
      <c r="V31" s="242"/>
      <c r="W31" s="242"/>
      <c r="X31" s="242"/>
      <c r="Y31" s="242"/>
      <c r="Z31" s="242"/>
      <c r="AA31" s="242"/>
      <c r="AB31" s="242"/>
      <c r="AC31" s="242"/>
      <c r="AD31" s="242"/>
      <c r="AE31" s="242"/>
      <c r="AF31" s="242"/>
      <c r="AG31" s="242"/>
      <c r="AH31" s="242"/>
      <c r="AI31" s="242"/>
      <c r="AJ31" s="242"/>
      <c r="BD31" s="264"/>
      <c r="BE31" s="265"/>
      <c r="BF31" s="265"/>
      <c r="BG31" s="265"/>
      <c r="BH31" s="265"/>
      <c r="BI31" s="1001"/>
      <c r="BJ31" s="1001"/>
      <c r="BK31" s="1001"/>
      <c r="BL31" s="1001"/>
      <c r="BM31" s="1001"/>
      <c r="BN31" s="1001"/>
      <c r="BO31" s="1001"/>
      <c r="BP31" s="1001"/>
      <c r="BQ31" s="1001"/>
      <c r="BR31" s="1001"/>
      <c r="BS31" s="1001"/>
      <c r="BT31" s="1001"/>
      <c r="BU31" s="1001"/>
      <c r="BV31" s="265"/>
      <c r="BW31" s="265"/>
      <c r="BX31" s="265"/>
      <c r="BY31" s="265"/>
      <c r="BZ31" s="266"/>
      <c r="CC31" s="242"/>
      <c r="CD31" s="242"/>
      <c r="CE31" s="242"/>
      <c r="CF31" s="86"/>
      <c r="CG31" s="997"/>
      <c r="CH31" s="998"/>
      <c r="CI31" s="998"/>
      <c r="CJ31" s="998"/>
      <c r="CK31" s="998"/>
      <c r="CL31" s="998"/>
      <c r="CM31" s="998"/>
      <c r="CN31" s="998"/>
      <c r="CO31" s="998"/>
      <c r="CP31" s="998"/>
      <c r="CQ31" s="998"/>
      <c r="CR31" s="998"/>
      <c r="CS31" s="998"/>
      <c r="CT31" s="998"/>
      <c r="CU31" s="998"/>
      <c r="CV31" s="998"/>
      <c r="CW31" s="998"/>
      <c r="CX31" s="998"/>
      <c r="CY31" s="998"/>
      <c r="CZ31" s="998"/>
      <c r="DA31" s="998"/>
      <c r="DB31" s="998"/>
      <c r="DC31" s="999"/>
      <c r="DL31" s="701"/>
      <c r="DM31" s="89"/>
    </row>
    <row r="32" spans="1:136" ht="8.25" customHeight="1">
      <c r="C32" s="924" t="s">
        <v>26</v>
      </c>
      <c r="D32" s="925"/>
      <c r="E32" s="926"/>
      <c r="F32" s="930" t="s">
        <v>27</v>
      </c>
      <c r="G32" s="931"/>
      <c r="H32" s="931"/>
      <c r="I32" s="931"/>
      <c r="J32" s="931"/>
      <c r="K32" s="931"/>
      <c r="L32" s="932"/>
      <c r="M32" s="936" t="s">
        <v>17</v>
      </c>
      <c r="N32" s="936"/>
      <c r="O32" s="936"/>
      <c r="P32" s="938" t="s">
        <v>18</v>
      </c>
      <c r="Q32" s="938"/>
      <c r="R32" s="938"/>
      <c r="S32" s="938"/>
      <c r="T32" s="938"/>
      <c r="U32" s="938"/>
      <c r="V32" s="940" t="s">
        <v>19</v>
      </c>
      <c r="W32" s="940"/>
      <c r="X32" s="940"/>
      <c r="Y32" s="940"/>
      <c r="Z32" s="940"/>
      <c r="AA32" s="940"/>
      <c r="AB32" s="940"/>
      <c r="AC32" s="940"/>
      <c r="AD32" s="940"/>
      <c r="AE32" s="940"/>
      <c r="AF32" s="940"/>
      <c r="AG32" s="940"/>
      <c r="AH32" s="940"/>
      <c r="AI32" s="940"/>
      <c r="AJ32" s="940"/>
      <c r="AK32" s="940"/>
      <c r="AL32" s="940"/>
      <c r="AM32" s="940"/>
      <c r="AN32" s="940" t="s">
        <v>20</v>
      </c>
      <c r="AO32" s="940"/>
      <c r="AP32" s="940"/>
      <c r="AQ32" s="940"/>
      <c r="AR32" s="940"/>
      <c r="AS32" s="940"/>
      <c r="AT32" s="940"/>
      <c r="AU32" s="940"/>
      <c r="AV32" s="940"/>
      <c r="AW32" s="940"/>
      <c r="AX32" s="940"/>
      <c r="AY32" s="942"/>
      <c r="AZ32" s="5"/>
      <c r="BD32" s="982" t="s">
        <v>41</v>
      </c>
      <c r="BE32" s="983"/>
      <c r="BF32" s="983"/>
      <c r="BG32" s="983"/>
      <c r="BH32" s="984"/>
      <c r="BI32" s="982" t="s">
        <v>42</v>
      </c>
      <c r="BJ32" s="983"/>
      <c r="BK32" s="983"/>
      <c r="BL32" s="983"/>
      <c r="BM32" s="983"/>
      <c r="BN32" s="984"/>
      <c r="BO32" s="988" t="s">
        <v>43</v>
      </c>
      <c r="BP32" s="989"/>
      <c r="BQ32" s="989"/>
      <c r="BR32" s="989"/>
      <c r="BS32" s="989"/>
      <c r="BT32" s="989"/>
      <c r="BU32" s="990"/>
      <c r="BV32" s="972" t="s">
        <v>44</v>
      </c>
      <c r="BW32" s="973"/>
      <c r="BX32" s="973"/>
      <c r="BY32" s="973"/>
      <c r="BZ32" s="974"/>
      <c r="CC32" s="242"/>
      <c r="CD32" s="242"/>
      <c r="CE32" s="242"/>
      <c r="CF32" s="242"/>
      <c r="CG32" s="1002" t="s">
        <v>166</v>
      </c>
      <c r="CH32" s="1003"/>
      <c r="CI32" s="1003"/>
      <c r="CJ32" s="1003"/>
      <c r="CK32" s="1003"/>
      <c r="CL32" s="1003"/>
      <c r="CM32" s="1003"/>
      <c r="CN32" s="1003"/>
      <c r="CO32" s="1003"/>
      <c r="CP32" s="1003"/>
      <c r="CQ32" s="1003"/>
      <c r="CR32" s="1003"/>
      <c r="CS32" s="1003"/>
      <c r="CT32" s="1003"/>
      <c r="CU32" s="1003"/>
      <c r="CV32" s="1003"/>
      <c r="CW32" s="1003"/>
      <c r="CX32" s="1003"/>
      <c r="CY32" s="1003"/>
      <c r="CZ32" s="1003"/>
      <c r="DA32" s="1003"/>
      <c r="DB32" s="1003"/>
      <c r="DC32" s="1004"/>
    </row>
    <row r="33" spans="3:107" ht="8.25" customHeight="1">
      <c r="C33" s="927"/>
      <c r="D33" s="928"/>
      <c r="E33" s="929"/>
      <c r="F33" s="933"/>
      <c r="G33" s="934"/>
      <c r="H33" s="934"/>
      <c r="I33" s="934"/>
      <c r="J33" s="934"/>
      <c r="K33" s="934"/>
      <c r="L33" s="935"/>
      <c r="M33" s="937"/>
      <c r="N33" s="937"/>
      <c r="O33" s="937"/>
      <c r="P33" s="939"/>
      <c r="Q33" s="939"/>
      <c r="R33" s="939"/>
      <c r="S33" s="939"/>
      <c r="T33" s="939"/>
      <c r="U33" s="939"/>
      <c r="V33" s="941"/>
      <c r="W33" s="941"/>
      <c r="X33" s="941"/>
      <c r="Y33" s="941"/>
      <c r="Z33" s="941"/>
      <c r="AA33" s="941"/>
      <c r="AB33" s="941"/>
      <c r="AC33" s="941"/>
      <c r="AD33" s="941"/>
      <c r="AE33" s="941"/>
      <c r="AF33" s="941"/>
      <c r="AG33" s="941"/>
      <c r="AH33" s="941"/>
      <c r="AI33" s="941"/>
      <c r="AJ33" s="941"/>
      <c r="AK33" s="941"/>
      <c r="AL33" s="941"/>
      <c r="AM33" s="941"/>
      <c r="AN33" s="941"/>
      <c r="AO33" s="941"/>
      <c r="AP33" s="941"/>
      <c r="AQ33" s="941"/>
      <c r="AR33" s="941"/>
      <c r="AS33" s="941"/>
      <c r="AT33" s="941"/>
      <c r="AU33" s="941"/>
      <c r="AV33" s="941"/>
      <c r="AW33" s="941"/>
      <c r="AX33" s="941"/>
      <c r="AY33" s="943"/>
      <c r="AZ33" s="252"/>
      <c r="BD33" s="985"/>
      <c r="BE33" s="986"/>
      <c r="BF33" s="986"/>
      <c r="BG33" s="986"/>
      <c r="BH33" s="987"/>
      <c r="BI33" s="985"/>
      <c r="BJ33" s="986"/>
      <c r="BK33" s="986"/>
      <c r="BL33" s="986"/>
      <c r="BM33" s="986"/>
      <c r="BN33" s="987"/>
      <c r="BO33" s="991"/>
      <c r="BP33" s="992"/>
      <c r="BQ33" s="992"/>
      <c r="BR33" s="992"/>
      <c r="BS33" s="992"/>
      <c r="BT33" s="992"/>
      <c r="BU33" s="993"/>
      <c r="BV33" s="975"/>
      <c r="BW33" s="976"/>
      <c r="BX33" s="976"/>
      <c r="BY33" s="976"/>
      <c r="BZ33" s="977"/>
      <c r="CC33" s="242"/>
      <c r="CD33" s="242"/>
      <c r="CE33" s="242"/>
      <c r="CF33" s="12"/>
      <c r="CG33" s="1005"/>
      <c r="CH33" s="1003"/>
      <c r="CI33" s="1003"/>
      <c r="CJ33" s="1003"/>
      <c r="CK33" s="1003"/>
      <c r="CL33" s="1003"/>
      <c r="CM33" s="1003"/>
      <c r="CN33" s="1003"/>
      <c r="CO33" s="1003"/>
      <c r="CP33" s="1003"/>
      <c r="CQ33" s="1003"/>
      <c r="CR33" s="1003"/>
      <c r="CS33" s="1003"/>
      <c r="CT33" s="1003"/>
      <c r="CU33" s="1003"/>
      <c r="CV33" s="1003"/>
      <c r="CW33" s="1003"/>
      <c r="CX33" s="1003"/>
      <c r="CY33" s="1003"/>
      <c r="CZ33" s="1003"/>
      <c r="DA33" s="1003"/>
      <c r="DB33" s="1003"/>
      <c r="DC33" s="1004"/>
    </row>
    <row r="34" spans="3:107" ht="2.25" customHeight="1">
      <c r="C34" s="927"/>
      <c r="D34" s="928"/>
      <c r="E34" s="929"/>
      <c r="F34" s="20"/>
      <c r="G34" s="14"/>
      <c r="H34" s="14"/>
      <c r="I34" s="14"/>
      <c r="J34" s="14"/>
      <c r="K34" s="14"/>
      <c r="L34" s="14"/>
      <c r="M34" s="14"/>
      <c r="N34" s="14"/>
      <c r="O34" s="14"/>
      <c r="P34" s="99"/>
      <c r="Q34" s="99"/>
      <c r="R34" s="99"/>
      <c r="S34" s="99"/>
      <c r="T34" s="99"/>
      <c r="U34" s="99"/>
      <c r="V34" s="15"/>
      <c r="W34" s="15"/>
      <c r="X34" s="15"/>
      <c r="Y34" s="15"/>
      <c r="Z34" s="15"/>
      <c r="AA34" s="15"/>
      <c r="AB34" s="15"/>
      <c r="AC34" s="15"/>
      <c r="AD34" s="15"/>
      <c r="AE34" s="15"/>
      <c r="AF34" s="15"/>
      <c r="AG34" s="15"/>
      <c r="AH34" s="15"/>
      <c r="AI34" s="15"/>
      <c r="AJ34" s="15"/>
      <c r="AK34" s="15"/>
      <c r="AL34" s="15"/>
      <c r="AM34" s="15"/>
      <c r="AN34" s="17"/>
      <c r="AO34" s="17"/>
      <c r="AP34" s="17"/>
      <c r="AQ34" s="15"/>
      <c r="AR34" s="15"/>
      <c r="AS34" s="15"/>
      <c r="AT34" s="15"/>
      <c r="AU34" s="15"/>
      <c r="AV34" s="15"/>
      <c r="AW34" s="15"/>
      <c r="AX34" s="15"/>
      <c r="AY34" s="15"/>
      <c r="AZ34" s="243"/>
      <c r="BD34" s="1009"/>
      <c r="BE34" s="1010"/>
      <c r="BF34" s="1010"/>
      <c r="BG34" s="1010"/>
      <c r="BH34" s="1011"/>
      <c r="BI34" s="1018"/>
      <c r="BJ34" s="1019"/>
      <c r="BK34" s="1019"/>
      <c r="BL34" s="1019"/>
      <c r="BM34" s="1019"/>
      <c r="BN34" s="1020"/>
      <c r="BO34" s="1027"/>
      <c r="BP34" s="1028"/>
      <c r="BQ34" s="1028"/>
      <c r="BR34" s="1028"/>
      <c r="BS34" s="1028"/>
      <c r="BT34" s="1028"/>
      <c r="BU34" s="1029"/>
      <c r="BV34" s="1009"/>
      <c r="BW34" s="1010"/>
      <c r="BX34" s="1010"/>
      <c r="BY34" s="1010"/>
      <c r="BZ34" s="1011"/>
      <c r="CC34" s="242"/>
      <c r="CD34" s="242"/>
      <c r="CE34" s="242"/>
      <c r="CF34" s="12"/>
      <c r="CG34" s="1005"/>
      <c r="CH34" s="1003"/>
      <c r="CI34" s="1003"/>
      <c r="CJ34" s="1003"/>
      <c r="CK34" s="1003"/>
      <c r="CL34" s="1003"/>
      <c r="CM34" s="1003"/>
      <c r="CN34" s="1003"/>
      <c r="CO34" s="1003"/>
      <c r="CP34" s="1003"/>
      <c r="CQ34" s="1003"/>
      <c r="CR34" s="1003"/>
      <c r="CS34" s="1003"/>
      <c r="CT34" s="1003"/>
      <c r="CU34" s="1003"/>
      <c r="CV34" s="1003"/>
      <c r="CW34" s="1003"/>
      <c r="CX34" s="1003"/>
      <c r="CY34" s="1003"/>
      <c r="CZ34" s="1003"/>
      <c r="DA34" s="1003"/>
      <c r="DB34" s="1003"/>
      <c r="DC34" s="1004"/>
    </row>
    <row r="35" spans="3:107" ht="8.25" customHeight="1">
      <c r="C35" s="927"/>
      <c r="D35" s="928"/>
      <c r="E35" s="929"/>
      <c r="F35" s="21"/>
      <c r="G35" s="1077"/>
      <c r="H35" s="1078"/>
      <c r="I35" s="1078"/>
      <c r="J35" s="944"/>
      <c r="K35" s="945"/>
      <c r="L35" s="946"/>
      <c r="M35" s="944"/>
      <c r="N35" s="945"/>
      <c r="O35" s="946"/>
      <c r="P35" s="953"/>
      <c r="Q35" s="954"/>
      <c r="R35" s="955"/>
      <c r="S35" s="953"/>
      <c r="T35" s="954"/>
      <c r="U35" s="955"/>
      <c r="V35" s="944"/>
      <c r="W35" s="945"/>
      <c r="X35" s="946"/>
      <c r="Y35" s="944"/>
      <c r="Z35" s="945"/>
      <c r="AA35" s="946"/>
      <c r="AB35" s="944"/>
      <c r="AC35" s="945"/>
      <c r="AD35" s="946"/>
      <c r="AE35" s="944"/>
      <c r="AF35" s="945"/>
      <c r="AG35" s="946"/>
      <c r="AH35" s="944"/>
      <c r="AI35" s="945"/>
      <c r="AJ35" s="946"/>
      <c r="AK35" s="944"/>
      <c r="AL35" s="945"/>
      <c r="AM35" s="963"/>
      <c r="AN35" s="966" t="s">
        <v>94</v>
      </c>
      <c r="AO35" s="967"/>
      <c r="AP35" s="968"/>
      <c r="AQ35" s="969"/>
      <c r="AR35" s="945"/>
      <c r="AS35" s="946"/>
      <c r="AT35" s="944"/>
      <c r="AU35" s="945"/>
      <c r="AV35" s="946"/>
      <c r="AW35" s="944"/>
      <c r="AX35" s="945"/>
      <c r="AY35" s="963"/>
      <c r="AZ35" s="18"/>
      <c r="BA35" s="962"/>
      <c r="BB35" s="962"/>
      <c r="BD35" s="1012"/>
      <c r="BE35" s="1013"/>
      <c r="BF35" s="1013"/>
      <c r="BG35" s="1013"/>
      <c r="BH35" s="1014"/>
      <c r="BI35" s="1021"/>
      <c r="BJ35" s="1022"/>
      <c r="BK35" s="1022"/>
      <c r="BL35" s="1022"/>
      <c r="BM35" s="1022"/>
      <c r="BN35" s="1023"/>
      <c r="BO35" s="1030"/>
      <c r="BP35" s="1031"/>
      <c r="BQ35" s="1031"/>
      <c r="BR35" s="1031"/>
      <c r="BS35" s="1031"/>
      <c r="BT35" s="1031"/>
      <c r="BU35" s="1032"/>
      <c r="BV35" s="1012"/>
      <c r="BW35" s="1013"/>
      <c r="BX35" s="1013"/>
      <c r="BY35" s="1013"/>
      <c r="BZ35" s="1014"/>
      <c r="CC35" s="242"/>
      <c r="CD35" s="242"/>
      <c r="CE35" s="242"/>
      <c r="CF35" s="12"/>
      <c r="CG35" s="1005"/>
      <c r="CH35" s="1003"/>
      <c r="CI35" s="1003"/>
      <c r="CJ35" s="1003"/>
      <c r="CK35" s="1003"/>
      <c r="CL35" s="1003"/>
      <c r="CM35" s="1003"/>
      <c r="CN35" s="1003"/>
      <c r="CO35" s="1003"/>
      <c r="CP35" s="1003"/>
      <c r="CQ35" s="1003"/>
      <c r="CR35" s="1003"/>
      <c r="CS35" s="1003"/>
      <c r="CT35" s="1003"/>
      <c r="CU35" s="1003"/>
      <c r="CV35" s="1003"/>
      <c r="CW35" s="1003"/>
      <c r="CX35" s="1003"/>
      <c r="CY35" s="1003"/>
      <c r="CZ35" s="1003"/>
      <c r="DA35" s="1003"/>
      <c r="DB35" s="1003"/>
      <c r="DC35" s="1004"/>
    </row>
    <row r="36" spans="3:107" ht="8.25" customHeight="1">
      <c r="C36" s="927"/>
      <c r="D36" s="928"/>
      <c r="E36" s="929"/>
      <c r="F36" s="21"/>
      <c r="G36" s="1077"/>
      <c r="H36" s="1078"/>
      <c r="I36" s="1078"/>
      <c r="J36" s="947"/>
      <c r="K36" s="948"/>
      <c r="L36" s="949"/>
      <c r="M36" s="947"/>
      <c r="N36" s="948"/>
      <c r="O36" s="949"/>
      <c r="P36" s="956"/>
      <c r="Q36" s="957"/>
      <c r="R36" s="958"/>
      <c r="S36" s="956"/>
      <c r="T36" s="957"/>
      <c r="U36" s="958"/>
      <c r="V36" s="947"/>
      <c r="W36" s="948"/>
      <c r="X36" s="949"/>
      <c r="Y36" s="947"/>
      <c r="Z36" s="948"/>
      <c r="AA36" s="949"/>
      <c r="AB36" s="947"/>
      <c r="AC36" s="948"/>
      <c r="AD36" s="949"/>
      <c r="AE36" s="947"/>
      <c r="AF36" s="948"/>
      <c r="AG36" s="949"/>
      <c r="AH36" s="947"/>
      <c r="AI36" s="948"/>
      <c r="AJ36" s="949"/>
      <c r="AK36" s="947"/>
      <c r="AL36" s="948"/>
      <c r="AM36" s="964"/>
      <c r="AN36" s="966"/>
      <c r="AO36" s="967"/>
      <c r="AP36" s="968"/>
      <c r="AQ36" s="970"/>
      <c r="AR36" s="948"/>
      <c r="AS36" s="949"/>
      <c r="AT36" s="947"/>
      <c r="AU36" s="948"/>
      <c r="AV36" s="949"/>
      <c r="AW36" s="947"/>
      <c r="AX36" s="948"/>
      <c r="AY36" s="964"/>
      <c r="AZ36" s="19"/>
      <c r="BA36" s="962"/>
      <c r="BB36" s="962"/>
      <c r="BD36" s="1012"/>
      <c r="BE36" s="1013"/>
      <c r="BF36" s="1013"/>
      <c r="BG36" s="1013"/>
      <c r="BH36" s="1014"/>
      <c r="BI36" s="1021"/>
      <c r="BJ36" s="1022"/>
      <c r="BK36" s="1022"/>
      <c r="BL36" s="1022"/>
      <c r="BM36" s="1022"/>
      <c r="BN36" s="1023"/>
      <c r="BO36" s="1030"/>
      <c r="BP36" s="1031"/>
      <c r="BQ36" s="1031"/>
      <c r="BR36" s="1031"/>
      <c r="BS36" s="1031"/>
      <c r="BT36" s="1031"/>
      <c r="BU36" s="1032"/>
      <c r="BV36" s="1012"/>
      <c r="BW36" s="1013"/>
      <c r="BX36" s="1013"/>
      <c r="BY36" s="1013"/>
      <c r="BZ36" s="1014"/>
      <c r="CG36" s="1005"/>
      <c r="CH36" s="1003"/>
      <c r="CI36" s="1003"/>
      <c r="CJ36" s="1003"/>
      <c r="CK36" s="1003"/>
      <c r="CL36" s="1003"/>
      <c r="CM36" s="1003"/>
      <c r="CN36" s="1003"/>
      <c r="CO36" s="1003"/>
      <c r="CP36" s="1003"/>
      <c r="CQ36" s="1003"/>
      <c r="CR36" s="1003"/>
      <c r="CS36" s="1003"/>
      <c r="CT36" s="1003"/>
      <c r="CU36" s="1003"/>
      <c r="CV36" s="1003"/>
      <c r="CW36" s="1003"/>
      <c r="CX36" s="1003"/>
      <c r="CY36" s="1003"/>
      <c r="CZ36" s="1003"/>
      <c r="DA36" s="1003"/>
      <c r="DB36" s="1003"/>
      <c r="DC36" s="1004"/>
    </row>
    <row r="37" spans="3:107" ht="8.25" customHeight="1">
      <c r="C37" s="927"/>
      <c r="D37" s="928"/>
      <c r="E37" s="929"/>
      <c r="F37" s="21"/>
      <c r="G37" s="1077"/>
      <c r="H37" s="1078"/>
      <c r="I37" s="1078"/>
      <c r="J37" s="950"/>
      <c r="K37" s="951"/>
      <c r="L37" s="952"/>
      <c r="M37" s="950"/>
      <c r="N37" s="951"/>
      <c r="O37" s="952"/>
      <c r="P37" s="959"/>
      <c r="Q37" s="960"/>
      <c r="R37" s="961"/>
      <c r="S37" s="959"/>
      <c r="T37" s="960"/>
      <c r="U37" s="961"/>
      <c r="V37" s="950"/>
      <c r="W37" s="951"/>
      <c r="X37" s="952"/>
      <c r="Y37" s="950"/>
      <c r="Z37" s="951"/>
      <c r="AA37" s="952"/>
      <c r="AB37" s="950"/>
      <c r="AC37" s="951"/>
      <c r="AD37" s="952"/>
      <c r="AE37" s="950"/>
      <c r="AF37" s="951"/>
      <c r="AG37" s="952"/>
      <c r="AH37" s="950"/>
      <c r="AI37" s="951"/>
      <c r="AJ37" s="952"/>
      <c r="AK37" s="950"/>
      <c r="AL37" s="951"/>
      <c r="AM37" s="965"/>
      <c r="AN37" s="966"/>
      <c r="AO37" s="967"/>
      <c r="AP37" s="968"/>
      <c r="AQ37" s="971"/>
      <c r="AR37" s="951"/>
      <c r="AS37" s="952"/>
      <c r="AT37" s="950"/>
      <c r="AU37" s="951"/>
      <c r="AV37" s="952"/>
      <c r="AW37" s="950"/>
      <c r="AX37" s="951"/>
      <c r="AY37" s="965"/>
      <c r="AZ37" s="19"/>
      <c r="BA37" s="962"/>
      <c r="BB37" s="962"/>
      <c r="BD37" s="1012"/>
      <c r="BE37" s="1013"/>
      <c r="BF37" s="1013"/>
      <c r="BG37" s="1013"/>
      <c r="BH37" s="1014"/>
      <c r="BI37" s="1021"/>
      <c r="BJ37" s="1022"/>
      <c r="BK37" s="1022"/>
      <c r="BL37" s="1022"/>
      <c r="BM37" s="1022"/>
      <c r="BN37" s="1023"/>
      <c r="BO37" s="1030"/>
      <c r="BP37" s="1031"/>
      <c r="BQ37" s="1031"/>
      <c r="BR37" s="1031"/>
      <c r="BS37" s="1031"/>
      <c r="BT37" s="1031"/>
      <c r="BU37" s="1032"/>
      <c r="BV37" s="1012"/>
      <c r="BW37" s="1013"/>
      <c r="BX37" s="1013"/>
      <c r="BY37" s="1013"/>
      <c r="BZ37" s="1014"/>
      <c r="CG37" s="1005"/>
      <c r="CH37" s="1003"/>
      <c r="CI37" s="1003"/>
      <c r="CJ37" s="1003"/>
      <c r="CK37" s="1003"/>
      <c r="CL37" s="1003"/>
      <c r="CM37" s="1003"/>
      <c r="CN37" s="1003"/>
      <c r="CO37" s="1003"/>
      <c r="CP37" s="1003"/>
      <c r="CQ37" s="1003"/>
      <c r="CR37" s="1003"/>
      <c r="CS37" s="1003"/>
      <c r="CT37" s="1003"/>
      <c r="CU37" s="1003"/>
      <c r="CV37" s="1003"/>
      <c r="CW37" s="1003"/>
      <c r="CX37" s="1003"/>
      <c r="CY37" s="1003"/>
      <c r="CZ37" s="1003"/>
      <c r="DA37" s="1003"/>
      <c r="DB37" s="1003"/>
      <c r="DC37" s="1004"/>
    </row>
    <row r="38" spans="3:107" ht="2.25" customHeight="1">
      <c r="C38" s="6"/>
      <c r="D38" s="238"/>
      <c r="E38" s="22"/>
      <c r="F38" s="16"/>
      <c r="G38" s="241"/>
      <c r="H38" s="241"/>
      <c r="I38" s="241"/>
      <c r="J38" s="241"/>
      <c r="K38" s="241"/>
      <c r="L38" s="241"/>
      <c r="M38" s="241"/>
      <c r="N38" s="241"/>
      <c r="O38" s="241"/>
      <c r="P38" s="46"/>
      <c r="Q38" s="46"/>
      <c r="R38" s="46"/>
      <c r="S38" s="46"/>
      <c r="T38" s="46"/>
      <c r="U38" s="46"/>
      <c r="V38" s="241"/>
      <c r="W38" s="241"/>
      <c r="X38" s="241"/>
      <c r="Y38" s="241"/>
      <c r="Z38" s="241"/>
      <c r="AA38" s="241"/>
      <c r="AB38" s="241"/>
      <c r="AC38" s="241"/>
      <c r="AD38" s="241"/>
      <c r="AE38" s="241"/>
      <c r="AF38" s="241"/>
      <c r="AG38" s="241"/>
      <c r="AH38" s="241"/>
      <c r="AI38" s="241"/>
      <c r="AJ38" s="241"/>
      <c r="AK38" s="241"/>
      <c r="AL38" s="241"/>
      <c r="AM38" s="241"/>
      <c r="AN38" s="239"/>
      <c r="AO38" s="239"/>
      <c r="AP38" s="239"/>
      <c r="AQ38" s="241"/>
      <c r="AR38" s="241"/>
      <c r="AS38" s="241"/>
      <c r="AT38" s="241"/>
      <c r="AU38" s="241"/>
      <c r="AV38" s="241"/>
      <c r="AW38" s="241"/>
      <c r="AX38" s="241"/>
      <c r="AY38" s="241"/>
      <c r="AZ38" s="248"/>
      <c r="BA38" s="240"/>
      <c r="BD38" s="1012"/>
      <c r="BE38" s="1013"/>
      <c r="BF38" s="1013"/>
      <c r="BG38" s="1013"/>
      <c r="BH38" s="1014"/>
      <c r="BI38" s="1021"/>
      <c r="BJ38" s="1022"/>
      <c r="BK38" s="1022"/>
      <c r="BL38" s="1022"/>
      <c r="BM38" s="1022"/>
      <c r="BN38" s="1023"/>
      <c r="BO38" s="1030"/>
      <c r="BP38" s="1031"/>
      <c r="BQ38" s="1031"/>
      <c r="BR38" s="1031"/>
      <c r="BS38" s="1031"/>
      <c r="BT38" s="1031"/>
      <c r="BU38" s="1032"/>
      <c r="BV38" s="1012"/>
      <c r="BW38" s="1013"/>
      <c r="BX38" s="1013"/>
      <c r="BY38" s="1013"/>
      <c r="BZ38" s="1014"/>
      <c r="CG38" s="1005"/>
      <c r="CH38" s="1003"/>
      <c r="CI38" s="1003"/>
      <c r="CJ38" s="1003"/>
      <c r="CK38" s="1003"/>
      <c r="CL38" s="1003"/>
      <c r="CM38" s="1003"/>
      <c r="CN38" s="1003"/>
      <c r="CO38" s="1003"/>
      <c r="CP38" s="1003"/>
      <c r="CQ38" s="1003"/>
      <c r="CR38" s="1003"/>
      <c r="CS38" s="1003"/>
      <c r="CT38" s="1003"/>
      <c r="CU38" s="1003"/>
      <c r="CV38" s="1003"/>
      <c r="CW38" s="1003"/>
      <c r="CX38" s="1003"/>
      <c r="CY38" s="1003"/>
      <c r="CZ38" s="1003"/>
      <c r="DA38" s="1003"/>
      <c r="DB38" s="1003"/>
      <c r="DC38" s="1004"/>
    </row>
    <row r="39" spans="3:107" ht="8.25" customHeight="1">
      <c r="M39" s="242"/>
      <c r="N39" s="242"/>
      <c r="O39" s="242"/>
      <c r="P39" s="242"/>
      <c r="Q39" s="242"/>
      <c r="R39" s="242"/>
      <c r="S39" s="242"/>
      <c r="T39" s="242"/>
      <c r="U39" s="242"/>
      <c r="V39" s="242"/>
      <c r="W39" s="242"/>
      <c r="X39" s="242"/>
      <c r="Y39" s="242"/>
      <c r="Z39" s="242"/>
      <c r="AA39" s="242"/>
      <c r="AB39" s="242"/>
      <c r="AC39" s="242"/>
      <c r="AD39" s="242"/>
      <c r="AE39" s="242"/>
      <c r="AF39" s="242"/>
      <c r="AG39" s="242"/>
      <c r="AH39" s="242"/>
      <c r="AI39" s="242"/>
      <c r="AJ39" s="242"/>
      <c r="BD39" s="1015"/>
      <c r="BE39" s="1016"/>
      <c r="BF39" s="1016"/>
      <c r="BG39" s="1016"/>
      <c r="BH39" s="1017"/>
      <c r="BI39" s="1024"/>
      <c r="BJ39" s="1025"/>
      <c r="BK39" s="1025"/>
      <c r="BL39" s="1025"/>
      <c r="BM39" s="1025"/>
      <c r="BN39" s="1026"/>
      <c r="BO39" s="1033"/>
      <c r="BP39" s="1034"/>
      <c r="BQ39" s="1034"/>
      <c r="BR39" s="1034"/>
      <c r="BS39" s="1034"/>
      <c r="BT39" s="1034"/>
      <c r="BU39" s="1035"/>
      <c r="BV39" s="1015"/>
      <c r="BW39" s="1016"/>
      <c r="BX39" s="1016"/>
      <c r="BY39" s="1016"/>
      <c r="BZ39" s="1017"/>
      <c r="CG39" s="1005"/>
      <c r="CH39" s="1003"/>
      <c r="CI39" s="1003"/>
      <c r="CJ39" s="1003"/>
      <c r="CK39" s="1003"/>
      <c r="CL39" s="1003"/>
      <c r="CM39" s="1003"/>
      <c r="CN39" s="1003"/>
      <c r="CO39" s="1003"/>
      <c r="CP39" s="1003"/>
      <c r="CQ39" s="1003"/>
      <c r="CR39" s="1003"/>
      <c r="CS39" s="1003"/>
      <c r="CT39" s="1003"/>
      <c r="CU39" s="1003"/>
      <c r="CV39" s="1003"/>
      <c r="CW39" s="1003"/>
      <c r="CX39" s="1003"/>
      <c r="CY39" s="1003"/>
      <c r="CZ39" s="1003"/>
      <c r="DA39" s="1003"/>
      <c r="DB39" s="1003"/>
      <c r="DC39" s="1004"/>
    </row>
    <row r="40" spans="3:107" ht="8.25" customHeight="1">
      <c r="M40" s="242"/>
      <c r="N40" s="242"/>
      <c r="O40" s="242"/>
      <c r="P40" s="242"/>
      <c r="Q40" s="242"/>
      <c r="R40" s="242"/>
      <c r="S40" s="242"/>
      <c r="T40" s="242"/>
      <c r="U40" s="242"/>
      <c r="V40" s="242"/>
      <c r="W40" s="242"/>
      <c r="X40" s="242"/>
      <c r="Y40" s="242"/>
      <c r="Z40" s="242"/>
      <c r="AA40" s="242"/>
      <c r="AB40" s="242"/>
      <c r="AC40" s="242"/>
      <c r="AD40" s="242"/>
      <c r="AE40" s="242"/>
      <c r="AF40" s="242"/>
      <c r="AG40" s="242"/>
      <c r="AH40" s="242"/>
      <c r="AI40" s="242"/>
      <c r="AJ40" s="242"/>
      <c r="CG40" s="1005"/>
      <c r="CH40" s="1003"/>
      <c r="CI40" s="1003"/>
      <c r="CJ40" s="1003"/>
      <c r="CK40" s="1003"/>
      <c r="CL40" s="1003"/>
      <c r="CM40" s="1003"/>
      <c r="CN40" s="1003"/>
      <c r="CO40" s="1003"/>
      <c r="CP40" s="1003"/>
      <c r="CQ40" s="1003"/>
      <c r="CR40" s="1003"/>
      <c r="CS40" s="1003"/>
      <c r="CT40" s="1003"/>
      <c r="CU40" s="1003"/>
      <c r="CV40" s="1003"/>
      <c r="CW40" s="1003"/>
      <c r="CX40" s="1003"/>
      <c r="CY40" s="1003"/>
      <c r="CZ40" s="1003"/>
      <c r="DA40" s="1003"/>
      <c r="DB40" s="1003"/>
      <c r="DC40" s="1004"/>
    </row>
    <row r="41" spans="3:107" ht="8.25" customHeight="1">
      <c r="G41" s="1079" t="s">
        <v>586</v>
      </c>
      <c r="H41" s="1079"/>
      <c r="I41" s="1079"/>
      <c r="J41" s="1079"/>
      <c r="K41" s="1079"/>
      <c r="L41" s="1079"/>
      <c r="M41" s="1079"/>
      <c r="N41" s="1079"/>
      <c r="O41" s="1079"/>
      <c r="P41" s="1079"/>
      <c r="Q41" s="1079"/>
      <c r="R41" s="1079"/>
      <c r="S41" s="1079"/>
      <c r="T41" s="1079"/>
      <c r="U41" s="1079"/>
      <c r="V41" s="1079"/>
      <c r="W41" s="1079"/>
      <c r="X41" s="1079"/>
      <c r="Y41" s="1079"/>
      <c r="Z41" s="1079"/>
      <c r="AA41" s="1079"/>
      <c r="AN41" s="1080" t="s">
        <v>587</v>
      </c>
      <c r="AO41" s="1080"/>
      <c r="AP41" s="1080"/>
      <c r="AQ41" s="1080"/>
      <c r="AR41" s="1080"/>
      <c r="AS41" s="1080"/>
      <c r="AT41" s="1080"/>
      <c r="AU41" s="1080"/>
      <c r="AV41" s="1080"/>
      <c r="AW41" s="1080"/>
      <c r="AX41" s="1080"/>
      <c r="AY41" s="1080"/>
      <c r="AZ41" s="1080"/>
      <c r="BA41" s="1080"/>
      <c r="BB41" s="1080"/>
      <c r="BC41" s="1080"/>
      <c r="BD41" s="1080"/>
      <c r="BE41" s="1080"/>
      <c r="BF41" s="1080"/>
      <c r="BG41" s="1080"/>
      <c r="BH41" s="1080"/>
      <c r="BI41" s="1080"/>
      <c r="BS41" s="1079" t="s">
        <v>40</v>
      </c>
      <c r="BT41" s="1079"/>
      <c r="BU41" s="1079"/>
      <c r="BV41" s="1079"/>
      <c r="BW41" s="1079"/>
      <c r="BX41" s="1079"/>
      <c r="BY41" s="1079"/>
      <c r="BZ41" s="1079"/>
      <c r="CA41" s="1079"/>
      <c r="CB41" s="1079"/>
      <c r="CC41" s="1079"/>
      <c r="CG41" s="1005"/>
      <c r="CH41" s="1003"/>
      <c r="CI41" s="1003"/>
      <c r="CJ41" s="1003"/>
      <c r="CK41" s="1003"/>
      <c r="CL41" s="1003"/>
      <c r="CM41" s="1003"/>
      <c r="CN41" s="1003"/>
      <c r="CO41" s="1003"/>
      <c r="CP41" s="1003"/>
      <c r="CQ41" s="1003"/>
      <c r="CR41" s="1003"/>
      <c r="CS41" s="1003"/>
      <c r="CT41" s="1003"/>
      <c r="CU41" s="1003"/>
      <c r="CV41" s="1003"/>
      <c r="CW41" s="1003"/>
      <c r="CX41" s="1003"/>
      <c r="CY41" s="1003"/>
      <c r="CZ41" s="1003"/>
      <c r="DA41" s="1003"/>
      <c r="DB41" s="1003"/>
      <c r="DC41" s="1004"/>
    </row>
    <row r="42" spans="3:107" ht="8.25" customHeight="1" thickBot="1">
      <c r="G42" s="1079"/>
      <c r="H42" s="1079"/>
      <c r="I42" s="1079"/>
      <c r="J42" s="1079"/>
      <c r="K42" s="1079"/>
      <c r="L42" s="1079"/>
      <c r="M42" s="1079"/>
      <c r="N42" s="1079"/>
      <c r="O42" s="1079"/>
      <c r="P42" s="1079"/>
      <c r="Q42" s="1079"/>
      <c r="R42" s="1079"/>
      <c r="S42" s="1079"/>
      <c r="T42" s="1079"/>
      <c r="U42" s="1079"/>
      <c r="V42" s="1079"/>
      <c r="W42" s="1079"/>
      <c r="X42" s="1079"/>
      <c r="Y42" s="1079"/>
      <c r="Z42" s="1079"/>
      <c r="AA42" s="1079"/>
      <c r="AN42" s="1080"/>
      <c r="AO42" s="1080"/>
      <c r="AP42" s="1080"/>
      <c r="AQ42" s="1080"/>
      <c r="AR42" s="1080"/>
      <c r="AS42" s="1080"/>
      <c r="AT42" s="1080"/>
      <c r="AU42" s="1080"/>
      <c r="AV42" s="1080"/>
      <c r="AW42" s="1080"/>
      <c r="AX42" s="1080"/>
      <c r="AY42" s="1080"/>
      <c r="AZ42" s="1080"/>
      <c r="BA42" s="1080"/>
      <c r="BB42" s="1080"/>
      <c r="BC42" s="1080"/>
      <c r="BD42" s="1080"/>
      <c r="BE42" s="1080"/>
      <c r="BF42" s="1080"/>
      <c r="BG42" s="1080"/>
      <c r="BH42" s="1080"/>
      <c r="BI42" s="1080"/>
      <c r="BS42" s="1079"/>
      <c r="BT42" s="1079"/>
      <c r="BU42" s="1079"/>
      <c r="BV42" s="1079"/>
      <c r="BW42" s="1079"/>
      <c r="BX42" s="1079"/>
      <c r="BY42" s="1079"/>
      <c r="BZ42" s="1079"/>
      <c r="CA42" s="1079"/>
      <c r="CB42" s="1079"/>
      <c r="CC42" s="1079"/>
      <c r="CG42" s="1006"/>
      <c r="CH42" s="1007"/>
      <c r="CI42" s="1007"/>
      <c r="CJ42" s="1007"/>
      <c r="CK42" s="1007"/>
      <c r="CL42" s="1007"/>
      <c r="CM42" s="1007"/>
      <c r="CN42" s="1007"/>
      <c r="CO42" s="1007"/>
      <c r="CP42" s="1007"/>
      <c r="CQ42" s="1007"/>
      <c r="CR42" s="1007"/>
      <c r="CS42" s="1007"/>
      <c r="CT42" s="1007"/>
      <c r="CU42" s="1007"/>
      <c r="CV42" s="1007"/>
      <c r="CW42" s="1007"/>
      <c r="CX42" s="1007"/>
      <c r="CY42" s="1007"/>
      <c r="CZ42" s="1007"/>
      <c r="DA42" s="1007"/>
      <c r="DB42" s="1007"/>
      <c r="DC42" s="1008"/>
    </row>
    <row r="43" spans="3:107" ht="8.25" customHeight="1">
      <c r="G43" s="1083" t="s">
        <v>45</v>
      </c>
      <c r="H43" s="1084"/>
      <c r="I43" s="1085"/>
      <c r="J43" s="1086" t="s">
        <v>94</v>
      </c>
      <c r="K43" s="1086"/>
      <c r="L43" s="1086"/>
      <c r="M43" s="930"/>
      <c r="N43" s="931"/>
      <c r="O43" s="931"/>
      <c r="P43" s="1089" t="s">
        <v>25</v>
      </c>
      <c r="Q43" s="1090"/>
      <c r="R43" s="1091"/>
      <c r="S43" s="1086" t="s">
        <v>94</v>
      </c>
      <c r="T43" s="1086"/>
      <c r="U43" s="1086"/>
      <c r="V43" s="930"/>
      <c r="W43" s="931"/>
      <c r="X43" s="931"/>
      <c r="Y43" s="1089" t="s">
        <v>46</v>
      </c>
      <c r="Z43" s="1090"/>
      <c r="AA43" s="1091"/>
      <c r="AB43" s="1086" t="s">
        <v>94</v>
      </c>
      <c r="AC43" s="1086"/>
      <c r="AD43" s="1086"/>
      <c r="AE43" s="930"/>
      <c r="AF43" s="931"/>
      <c r="AG43" s="931"/>
      <c r="AH43" s="1089" t="s">
        <v>47</v>
      </c>
      <c r="AI43" s="1090"/>
      <c r="AJ43" s="1091"/>
      <c r="AK43" s="1076"/>
      <c r="AL43" s="1081"/>
      <c r="AM43" s="243"/>
      <c r="AN43" s="1083" t="s">
        <v>45</v>
      </c>
      <c r="AO43" s="1084"/>
      <c r="AP43" s="1085"/>
      <c r="AQ43" s="1086" t="s">
        <v>212</v>
      </c>
      <c r="AR43" s="1086"/>
      <c r="AS43" s="1086"/>
      <c r="AT43" s="930"/>
      <c r="AU43" s="931"/>
      <c r="AV43" s="931"/>
      <c r="AW43" s="1089" t="s">
        <v>25</v>
      </c>
      <c r="AX43" s="1090"/>
      <c r="AY43" s="1091"/>
      <c r="AZ43" s="1086" t="s">
        <v>212</v>
      </c>
      <c r="BA43" s="1086"/>
      <c r="BB43" s="1086"/>
      <c r="BC43" s="930"/>
      <c r="BD43" s="931"/>
      <c r="BE43" s="931"/>
      <c r="BF43" s="1089" t="s">
        <v>46</v>
      </c>
      <c r="BG43" s="1090"/>
      <c r="BH43" s="1091"/>
      <c r="BI43" s="1086" t="s">
        <v>212</v>
      </c>
      <c r="BJ43" s="1086"/>
      <c r="BK43" s="1086"/>
      <c r="BL43" s="930"/>
      <c r="BM43" s="931"/>
      <c r="BN43" s="931"/>
      <c r="BO43" s="1089" t="s">
        <v>47</v>
      </c>
      <c r="BP43" s="1090"/>
      <c r="BQ43" s="1091"/>
      <c r="BR43" s="1076"/>
      <c r="BS43" s="1081"/>
      <c r="BU43" s="1040"/>
      <c r="BV43" s="1040"/>
      <c r="BW43" s="1040"/>
      <c r="BX43" s="1076"/>
      <c r="BY43" s="1081"/>
    </row>
    <row r="44" spans="3:107" ht="8.25" customHeight="1">
      <c r="G44" s="978"/>
      <c r="H44" s="979"/>
      <c r="I44" s="1037"/>
      <c r="J44" s="1087"/>
      <c r="K44" s="1087"/>
      <c r="L44" s="1087"/>
      <c r="M44" s="978"/>
      <c r="N44" s="979"/>
      <c r="O44" s="979"/>
      <c r="P44" s="1036"/>
      <c r="Q44" s="979"/>
      <c r="R44" s="1037"/>
      <c r="S44" s="1087"/>
      <c r="T44" s="1087"/>
      <c r="U44" s="1087"/>
      <c r="V44" s="978"/>
      <c r="W44" s="979"/>
      <c r="X44" s="979"/>
      <c r="Y44" s="1036"/>
      <c r="Z44" s="979"/>
      <c r="AA44" s="1037"/>
      <c r="AB44" s="1087"/>
      <c r="AC44" s="1087"/>
      <c r="AD44" s="1087"/>
      <c r="AE44" s="978"/>
      <c r="AF44" s="979"/>
      <c r="AG44" s="979"/>
      <c r="AH44" s="1036"/>
      <c r="AI44" s="979"/>
      <c r="AJ44" s="1037"/>
      <c r="AK44" s="1082"/>
      <c r="AL44" s="1081"/>
      <c r="AM44" s="243"/>
      <c r="AN44" s="978"/>
      <c r="AO44" s="979"/>
      <c r="AP44" s="1037"/>
      <c r="AQ44" s="1087"/>
      <c r="AR44" s="1087"/>
      <c r="AS44" s="1087"/>
      <c r="AT44" s="978"/>
      <c r="AU44" s="979"/>
      <c r="AV44" s="979"/>
      <c r="AW44" s="1036"/>
      <c r="AX44" s="979"/>
      <c r="AY44" s="1037"/>
      <c r="AZ44" s="1087"/>
      <c r="BA44" s="1087"/>
      <c r="BB44" s="1087"/>
      <c r="BC44" s="978"/>
      <c r="BD44" s="979"/>
      <c r="BE44" s="979"/>
      <c r="BF44" s="1036"/>
      <c r="BG44" s="979"/>
      <c r="BH44" s="1037"/>
      <c r="BI44" s="1087"/>
      <c r="BJ44" s="1087"/>
      <c r="BK44" s="1087"/>
      <c r="BL44" s="978"/>
      <c r="BM44" s="979"/>
      <c r="BN44" s="979"/>
      <c r="BO44" s="1036"/>
      <c r="BP44" s="979"/>
      <c r="BQ44" s="1037"/>
      <c r="BR44" s="1082"/>
      <c r="BS44" s="1081"/>
      <c r="BU44" s="1040"/>
      <c r="BV44" s="1040"/>
      <c r="BW44" s="1040"/>
      <c r="BX44" s="1082"/>
      <c r="BY44" s="1081"/>
    </row>
    <row r="45" spans="3:107" ht="8.25" customHeight="1">
      <c r="G45" s="980"/>
      <c r="H45" s="981"/>
      <c r="I45" s="1039"/>
      <c r="J45" s="1088"/>
      <c r="K45" s="1088"/>
      <c r="L45" s="1088"/>
      <c r="M45" s="980"/>
      <c r="N45" s="981"/>
      <c r="O45" s="981"/>
      <c r="P45" s="1038"/>
      <c r="Q45" s="981"/>
      <c r="R45" s="1039"/>
      <c r="S45" s="1088"/>
      <c r="T45" s="1088"/>
      <c r="U45" s="1088"/>
      <c r="V45" s="980"/>
      <c r="W45" s="981"/>
      <c r="X45" s="981"/>
      <c r="Y45" s="1038"/>
      <c r="Z45" s="981"/>
      <c r="AA45" s="1039"/>
      <c r="AB45" s="1088"/>
      <c r="AC45" s="1088"/>
      <c r="AD45" s="1088"/>
      <c r="AE45" s="980"/>
      <c r="AF45" s="981"/>
      <c r="AG45" s="981"/>
      <c r="AH45" s="1038"/>
      <c r="AI45" s="981"/>
      <c r="AJ45" s="1039"/>
      <c r="AK45" s="1082"/>
      <c r="AL45" s="1081"/>
      <c r="AM45" s="243"/>
      <c r="AN45" s="980"/>
      <c r="AO45" s="981"/>
      <c r="AP45" s="1039"/>
      <c r="AQ45" s="1088"/>
      <c r="AR45" s="1088"/>
      <c r="AS45" s="1088"/>
      <c r="AT45" s="980"/>
      <c r="AU45" s="981"/>
      <c r="AV45" s="981"/>
      <c r="AW45" s="1038"/>
      <c r="AX45" s="981"/>
      <c r="AY45" s="1039"/>
      <c r="AZ45" s="1088"/>
      <c r="BA45" s="1088"/>
      <c r="BB45" s="1088"/>
      <c r="BC45" s="980"/>
      <c r="BD45" s="981"/>
      <c r="BE45" s="981"/>
      <c r="BF45" s="1038"/>
      <c r="BG45" s="981"/>
      <c r="BH45" s="1039"/>
      <c r="BI45" s="1088"/>
      <c r="BJ45" s="1088"/>
      <c r="BK45" s="1088"/>
      <c r="BL45" s="980"/>
      <c r="BM45" s="981"/>
      <c r="BN45" s="981"/>
      <c r="BO45" s="1038"/>
      <c r="BP45" s="981"/>
      <c r="BQ45" s="1039"/>
      <c r="BR45" s="1082"/>
      <c r="BS45" s="1081"/>
      <c r="BU45" s="1040"/>
      <c r="BV45" s="1040"/>
      <c r="BW45" s="1040"/>
      <c r="BX45" s="1082"/>
      <c r="BY45" s="1081"/>
    </row>
    <row r="46" spans="3:107" ht="8.25" customHeight="1" thickBot="1">
      <c r="G46" s="1079" t="s">
        <v>33</v>
      </c>
      <c r="H46" s="1063"/>
      <c r="I46" s="1063"/>
      <c r="J46" s="1063"/>
      <c r="K46" s="1063"/>
      <c r="L46" s="1063"/>
      <c r="M46" s="1063"/>
      <c r="N46" s="1063"/>
      <c r="O46" s="1063"/>
      <c r="P46" s="1063"/>
      <c r="Q46" s="1063"/>
      <c r="R46" s="1063"/>
      <c r="AB46" s="1079" t="s">
        <v>34</v>
      </c>
      <c r="AC46" s="1063"/>
      <c r="AD46" s="1063"/>
      <c r="AE46" s="1063"/>
      <c r="AF46" s="1063"/>
      <c r="AG46" s="1063"/>
      <c r="AH46" s="1063"/>
      <c r="AI46" s="1063"/>
      <c r="AJ46" s="1063"/>
      <c r="AK46" s="1063"/>
      <c r="AL46" s="1063"/>
      <c r="AM46" s="1063"/>
      <c r="AN46" s="1063"/>
      <c r="AO46" s="1063"/>
      <c r="AW46" s="726"/>
      <c r="AX46" s="727"/>
      <c r="AY46" s="727"/>
      <c r="AZ46" s="727"/>
      <c r="BA46" s="727"/>
      <c r="BB46" s="727"/>
      <c r="BC46" s="727"/>
      <c r="BD46" s="727"/>
      <c r="BE46" s="727"/>
      <c r="BF46" s="727"/>
      <c r="BG46" s="727"/>
      <c r="BH46" s="727"/>
      <c r="BI46" s="727"/>
      <c r="BJ46" s="727"/>
      <c r="BK46" s="727"/>
      <c r="BN46" s="1079" t="s">
        <v>38</v>
      </c>
      <c r="BO46" s="1079"/>
      <c r="BP46" s="1079"/>
      <c r="BQ46" s="1079"/>
      <c r="BR46" s="1079"/>
      <c r="BS46" s="1079"/>
      <c r="BT46" s="1079"/>
      <c r="BU46" s="1079" t="s">
        <v>39</v>
      </c>
      <c r="BV46" s="1079"/>
      <c r="BW46" s="1079"/>
      <c r="BX46" s="1079"/>
      <c r="BY46" s="1079"/>
      <c r="BZ46" s="1079"/>
      <c r="CA46" s="1079"/>
      <c r="CB46" s="1079"/>
      <c r="CC46" s="1079"/>
      <c r="CD46" s="1079"/>
      <c r="CE46" s="1079"/>
      <c r="CF46" s="1079"/>
    </row>
    <row r="47" spans="3:107" ht="8.25" customHeight="1" thickTop="1">
      <c r="D47" s="45"/>
      <c r="E47" s="32"/>
      <c r="F47" s="32"/>
      <c r="G47" s="1066"/>
      <c r="H47" s="1066"/>
      <c r="I47" s="1066"/>
      <c r="J47" s="1066"/>
      <c r="K47" s="1066"/>
      <c r="L47" s="1066"/>
      <c r="M47" s="1066"/>
      <c r="N47" s="1066"/>
      <c r="O47" s="1066"/>
      <c r="P47" s="1066"/>
      <c r="Q47" s="1066"/>
      <c r="R47" s="1066"/>
      <c r="S47" s="32"/>
      <c r="T47" s="32"/>
      <c r="U47" s="32"/>
      <c r="V47" s="32"/>
      <c r="W47" s="32"/>
      <c r="X47" s="32"/>
      <c r="Y47" s="32"/>
      <c r="Z47" s="32"/>
      <c r="AA47" s="32"/>
      <c r="AB47" s="1066"/>
      <c r="AC47" s="1066"/>
      <c r="AD47" s="1066"/>
      <c r="AE47" s="1066"/>
      <c r="AF47" s="1066"/>
      <c r="AG47" s="1066"/>
      <c r="AH47" s="1066"/>
      <c r="AI47" s="1066"/>
      <c r="AJ47" s="1066"/>
      <c r="AK47" s="1066"/>
      <c r="AL47" s="1066"/>
      <c r="AM47" s="1066"/>
      <c r="AN47" s="1066"/>
      <c r="AO47" s="1066"/>
      <c r="AP47" s="32"/>
      <c r="AQ47" s="32"/>
      <c r="AR47" s="32"/>
      <c r="AS47" s="32"/>
      <c r="AT47" s="32"/>
      <c r="AU47" s="33"/>
      <c r="AV47" s="731"/>
      <c r="AW47" s="730"/>
      <c r="AX47" s="730"/>
      <c r="AY47" s="730"/>
      <c r="AZ47" s="730"/>
      <c r="BA47" s="730"/>
      <c r="BB47" s="730"/>
      <c r="BC47" s="730"/>
      <c r="BD47" s="730"/>
      <c r="BE47" s="730"/>
      <c r="BF47" s="730"/>
      <c r="BG47" s="730"/>
      <c r="BH47" s="730"/>
      <c r="BI47" s="730"/>
      <c r="BJ47" s="730"/>
      <c r="BK47" s="730"/>
      <c r="BL47" s="731"/>
      <c r="BM47" s="731"/>
      <c r="BN47" s="1079"/>
      <c r="BO47" s="1079"/>
      <c r="BP47" s="1079"/>
      <c r="BQ47" s="1079"/>
      <c r="BR47" s="1079"/>
      <c r="BS47" s="1079"/>
      <c r="BT47" s="1079"/>
      <c r="BU47" s="1079"/>
      <c r="BV47" s="1079"/>
      <c r="BW47" s="1079"/>
      <c r="BX47" s="1079"/>
      <c r="BY47" s="1079"/>
      <c r="BZ47" s="1079"/>
      <c r="CA47" s="1079"/>
      <c r="CB47" s="1079"/>
      <c r="CC47" s="1079"/>
      <c r="CD47" s="1079"/>
      <c r="CE47" s="1079"/>
      <c r="CF47" s="1079"/>
    </row>
    <row r="48" spans="3:107" ht="8.25" customHeight="1">
      <c r="D48" s="44"/>
      <c r="E48" s="242"/>
      <c r="F48" s="242"/>
      <c r="G48" s="1094" t="s">
        <v>208</v>
      </c>
      <c r="H48" s="1090"/>
      <c r="I48" s="1090"/>
      <c r="J48" s="1095" t="s">
        <v>210</v>
      </c>
      <c r="K48" s="1095"/>
      <c r="L48" s="1095"/>
      <c r="M48" s="1095" t="s">
        <v>206</v>
      </c>
      <c r="N48" s="1095"/>
      <c r="O48" s="1095"/>
      <c r="P48" s="1095" t="s">
        <v>207</v>
      </c>
      <c r="Q48" s="1095"/>
      <c r="R48" s="1095"/>
      <c r="S48" s="1095" t="s">
        <v>208</v>
      </c>
      <c r="T48" s="1095"/>
      <c r="U48" s="1095"/>
      <c r="V48" s="1090" t="s">
        <v>250</v>
      </c>
      <c r="W48" s="1090"/>
      <c r="X48" s="1091"/>
      <c r="Y48" s="1076"/>
      <c r="Z48" s="1081"/>
      <c r="AA48" s="243"/>
      <c r="AB48" s="1094" t="s">
        <v>208</v>
      </c>
      <c r="AC48" s="1090"/>
      <c r="AD48" s="1090"/>
      <c r="AE48" s="1095" t="s">
        <v>210</v>
      </c>
      <c r="AF48" s="1095"/>
      <c r="AG48" s="1095"/>
      <c r="AH48" s="1095" t="s">
        <v>206</v>
      </c>
      <c r="AI48" s="1095"/>
      <c r="AJ48" s="1095"/>
      <c r="AK48" s="1095" t="s">
        <v>207</v>
      </c>
      <c r="AL48" s="1095"/>
      <c r="AM48" s="1095"/>
      <c r="AN48" s="1095" t="s">
        <v>208</v>
      </c>
      <c r="AO48" s="1095"/>
      <c r="AP48" s="1095"/>
      <c r="AQ48" s="1090" t="s">
        <v>250</v>
      </c>
      <c r="AR48" s="1090"/>
      <c r="AS48" s="1091"/>
      <c r="AT48" s="1076"/>
      <c r="AU48" s="1098"/>
      <c r="AV48" s="728"/>
      <c r="AW48" s="731"/>
      <c r="AX48" s="731"/>
      <c r="AY48" s="731"/>
      <c r="AZ48" s="731"/>
      <c r="BA48" s="731"/>
      <c r="BB48" s="731"/>
      <c r="BC48" s="731"/>
      <c r="BD48" s="731"/>
      <c r="BE48" s="731"/>
      <c r="BF48" s="731"/>
      <c r="BG48" s="731"/>
      <c r="BH48" s="731"/>
      <c r="BI48" s="731"/>
      <c r="BJ48" s="731"/>
      <c r="BK48" s="731"/>
      <c r="BL48" s="731"/>
      <c r="BM48" s="731"/>
      <c r="BO48" s="1040"/>
      <c r="BP48" s="1040"/>
      <c r="BQ48" s="1040"/>
      <c r="BR48" s="1076"/>
      <c r="BS48" s="1081"/>
      <c r="BU48" s="1040"/>
      <c r="BV48" s="1040"/>
      <c r="BW48" s="1040"/>
      <c r="BX48" s="1076"/>
      <c r="BY48" s="1081"/>
    </row>
    <row r="49" spans="4:111" ht="8.25" customHeight="1">
      <c r="D49" s="44"/>
      <c r="E49" s="242"/>
      <c r="F49" s="242"/>
      <c r="G49" s="1096"/>
      <c r="H49" s="1092"/>
      <c r="I49" s="1092"/>
      <c r="J49" s="1092"/>
      <c r="K49" s="1092"/>
      <c r="L49" s="1092"/>
      <c r="M49" s="1092"/>
      <c r="N49" s="1092"/>
      <c r="O49" s="1092"/>
      <c r="P49" s="1092"/>
      <c r="Q49" s="1092"/>
      <c r="R49" s="1092"/>
      <c r="S49" s="1092"/>
      <c r="T49" s="1092"/>
      <c r="U49" s="1092"/>
      <c r="V49" s="979"/>
      <c r="W49" s="979"/>
      <c r="X49" s="1037"/>
      <c r="Y49" s="1082"/>
      <c r="Z49" s="1081"/>
      <c r="AA49" s="243"/>
      <c r="AB49" s="1096" t="str">
        <f>IF(ISERROR(MID('保険料計算シート（非表示）'!F2,LEN('保険料計算シート（非表示）'!F2)-5,1)),"",MID('保険料計算シート（非表示）'!F2,LEN('保険料計算シート（非表示）'!F2)-5,1))</f>
        <v/>
      </c>
      <c r="AC49" s="1092"/>
      <c r="AD49" s="1092"/>
      <c r="AE49" s="1092" t="str">
        <f>IF(ISERROR(MID('保険料計算シート（非表示）'!F2,LEN('保険料計算シート（非表示）'!F2)-4,1)),"",MID('保険料計算シート（非表示）'!F2,LEN('保険料計算シート（非表示）'!F2)-4,1))</f>
        <v/>
      </c>
      <c r="AF49" s="1092"/>
      <c r="AG49" s="1092"/>
      <c r="AH49" s="1092" t="str">
        <f>IF(ISERROR(MID('保険料計算シート（非表示）'!F2,LEN('保険料計算シート（非表示）'!F2)-3,1)),"",MID('保険料計算シート（非表示）'!F2,LEN('保険料計算シート（非表示）'!F2)-3,1))</f>
        <v/>
      </c>
      <c r="AI49" s="1092"/>
      <c r="AJ49" s="1092"/>
      <c r="AK49" s="1092" t="str">
        <f>IF(ISERROR(MID('保険料計算シート（非表示）'!F2,LEN('保険料計算シート（非表示）'!F2)-2,1)),"",MID('保険料計算シート（非表示）'!F2,LEN('保険料計算シート（非表示）'!F2)-2,1))</f>
        <v/>
      </c>
      <c r="AL49" s="1092"/>
      <c r="AM49" s="1092"/>
      <c r="AN49" s="1092" t="str">
        <f>IF(ISERROR(MID('保険料計算シート（非表示）'!F2,LEN('保険料計算シート（非表示）'!F2)-1,1)),"",MID('保険料計算シート（非表示）'!F2,LEN('保険料計算シート（非表示）'!F2)-1,1))</f>
        <v/>
      </c>
      <c r="AO49" s="1092"/>
      <c r="AP49" s="1092"/>
      <c r="AQ49" s="979" t="str">
        <f>IF('保険料計算シート（非表示）'!F2=0,"",IF(ISERROR(MID('保険料計算シート（非表示）'!F2,LEN('保険料計算シート（非表示）'!F2),1)),"",MID('保険料計算シート（非表示）'!F2,LEN('保険料計算シート（非表示）'!F2),1)))</f>
        <v/>
      </c>
      <c r="AR49" s="979"/>
      <c r="AS49" s="1037"/>
      <c r="AT49" s="1082"/>
      <c r="AU49" s="1098"/>
      <c r="AV49" s="242"/>
      <c r="AW49" s="732"/>
      <c r="AX49" s="732"/>
      <c r="AY49" s="732"/>
      <c r="AZ49" s="732"/>
      <c r="BA49" s="732"/>
      <c r="BB49" s="732"/>
      <c r="BC49" s="732"/>
      <c r="BD49" s="732"/>
      <c r="BE49" s="732"/>
      <c r="BF49" s="732"/>
      <c r="BG49" s="732"/>
      <c r="BH49" s="732"/>
      <c r="BI49" s="733"/>
      <c r="BJ49" s="733"/>
      <c r="BK49" s="733"/>
      <c r="BL49" s="731"/>
      <c r="BM49" s="731"/>
      <c r="BO49" s="1040"/>
      <c r="BP49" s="1040"/>
      <c r="BQ49" s="1040"/>
      <c r="BR49" s="1082"/>
      <c r="BS49" s="1081"/>
      <c r="BU49" s="1040"/>
      <c r="BV49" s="1040"/>
      <c r="BW49" s="1040"/>
      <c r="BX49" s="1082"/>
      <c r="BY49" s="1081"/>
    </row>
    <row r="50" spans="4:111" ht="8.25" customHeight="1">
      <c r="D50" s="44"/>
      <c r="E50" s="242"/>
      <c r="F50" s="242"/>
      <c r="G50" s="1097"/>
      <c r="H50" s="1093"/>
      <c r="I50" s="1093"/>
      <c r="J50" s="1093"/>
      <c r="K50" s="1093"/>
      <c r="L50" s="1093"/>
      <c r="M50" s="1093"/>
      <c r="N50" s="1093"/>
      <c r="O50" s="1093"/>
      <c r="P50" s="1093"/>
      <c r="Q50" s="1093"/>
      <c r="R50" s="1093"/>
      <c r="S50" s="1093"/>
      <c r="T50" s="1093"/>
      <c r="U50" s="1093"/>
      <c r="V50" s="981"/>
      <c r="W50" s="981"/>
      <c r="X50" s="1039"/>
      <c r="Y50" s="1082"/>
      <c r="Z50" s="1081"/>
      <c r="AA50" s="243"/>
      <c r="AB50" s="1097"/>
      <c r="AC50" s="1093"/>
      <c r="AD50" s="1093"/>
      <c r="AE50" s="1093"/>
      <c r="AF50" s="1093"/>
      <c r="AG50" s="1093"/>
      <c r="AH50" s="1093"/>
      <c r="AI50" s="1093"/>
      <c r="AJ50" s="1093"/>
      <c r="AK50" s="1093"/>
      <c r="AL50" s="1093"/>
      <c r="AM50" s="1093"/>
      <c r="AN50" s="1093"/>
      <c r="AO50" s="1093"/>
      <c r="AP50" s="1093"/>
      <c r="AQ50" s="981"/>
      <c r="AR50" s="981"/>
      <c r="AS50" s="1039"/>
      <c r="AT50" s="1082"/>
      <c r="AU50" s="1098"/>
      <c r="AV50" s="242"/>
      <c r="AW50" s="732"/>
      <c r="AX50" s="732"/>
      <c r="AY50" s="732"/>
      <c r="AZ50" s="732"/>
      <c r="BA50" s="732"/>
      <c r="BB50" s="732"/>
      <c r="BC50" s="732"/>
      <c r="BD50" s="732"/>
      <c r="BE50" s="732"/>
      <c r="BF50" s="732"/>
      <c r="BG50" s="732"/>
      <c r="BH50" s="732"/>
      <c r="BI50" s="733"/>
      <c r="BJ50" s="733"/>
      <c r="BK50" s="733"/>
      <c r="BL50" s="731"/>
      <c r="BM50" s="731"/>
      <c r="BO50" s="1040"/>
      <c r="BP50" s="1040"/>
      <c r="BQ50" s="1040"/>
      <c r="BR50" s="1082"/>
      <c r="BS50" s="1081"/>
      <c r="BU50" s="1040"/>
      <c r="BV50" s="1040"/>
      <c r="BW50" s="1040"/>
      <c r="BX50" s="1082"/>
      <c r="BY50" s="1081"/>
    </row>
    <row r="51" spans="4:111" ht="4.95" customHeight="1" thickBot="1">
      <c r="D51" s="35"/>
      <c r="E51" s="251"/>
      <c r="F51" s="251"/>
      <c r="G51" s="247"/>
      <c r="H51" s="247"/>
      <c r="I51" s="247"/>
      <c r="J51" s="247"/>
      <c r="K51" s="247"/>
      <c r="L51" s="247"/>
      <c r="M51" s="247"/>
      <c r="N51" s="247"/>
      <c r="O51" s="247"/>
      <c r="P51" s="247"/>
      <c r="Q51" s="24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36"/>
      <c r="AV51" s="731"/>
      <c r="AW51" s="731"/>
      <c r="AX51" s="731"/>
      <c r="AY51" s="731"/>
      <c r="AZ51" s="731"/>
      <c r="BA51" s="731"/>
      <c r="BB51" s="731"/>
      <c r="BC51" s="731"/>
      <c r="BD51" s="766"/>
      <c r="BE51" s="731"/>
      <c r="BF51" s="731"/>
      <c r="BG51" s="731"/>
      <c r="BH51" s="731"/>
      <c r="BI51" s="731"/>
      <c r="BJ51" s="731"/>
      <c r="BK51" s="731"/>
      <c r="BL51" s="731"/>
      <c r="BM51" s="731"/>
      <c r="BO51" s="240"/>
      <c r="BP51" s="240"/>
      <c r="BQ51" s="240"/>
      <c r="CD51" s="31"/>
      <c r="CE51" s="31"/>
      <c r="CF51" s="1100" t="s">
        <v>48</v>
      </c>
      <c r="CG51" s="1100"/>
      <c r="CH51" s="1100"/>
      <c r="CI51" s="1100"/>
      <c r="CJ51" s="1100"/>
      <c r="CK51" s="1100"/>
      <c r="CL51" s="1100"/>
      <c r="CM51" s="1100"/>
      <c r="CN51" s="1100"/>
      <c r="CO51" s="1100"/>
      <c r="CP51" s="1100"/>
      <c r="CQ51" s="1100"/>
      <c r="CR51" s="1100"/>
      <c r="CS51" s="1100"/>
      <c r="CT51" s="1100"/>
      <c r="CU51" s="1100"/>
      <c r="CV51" s="1100"/>
      <c r="CW51" s="1100"/>
      <c r="CX51" s="1100"/>
      <c r="CY51" s="1100"/>
      <c r="CZ51" s="1100"/>
      <c r="DA51" s="1100"/>
      <c r="DB51" s="1100"/>
      <c r="DC51" s="31"/>
    </row>
    <row r="52" spans="4:111" ht="8.25" customHeight="1" thickTop="1">
      <c r="G52" s="240"/>
      <c r="H52" s="240"/>
      <c r="I52" s="240"/>
      <c r="J52" s="240"/>
      <c r="K52" s="240"/>
      <c r="L52" s="240"/>
      <c r="M52" s="240"/>
      <c r="N52" s="240"/>
      <c r="O52" s="240"/>
      <c r="P52" s="240"/>
      <c r="Q52" s="240"/>
      <c r="R52" s="240"/>
      <c r="S52" s="240"/>
      <c r="T52" s="240"/>
      <c r="U52" s="240"/>
      <c r="V52" s="240"/>
      <c r="W52" s="240"/>
      <c r="X52" s="240"/>
      <c r="Y52" s="240"/>
      <c r="Z52" s="240"/>
      <c r="AA52" s="240"/>
      <c r="AB52" s="240"/>
      <c r="AC52" s="240"/>
      <c r="AD52" s="240"/>
      <c r="AE52" s="240"/>
      <c r="AF52" s="240"/>
      <c r="AG52" s="240"/>
      <c r="AH52" s="240"/>
      <c r="AI52" s="240"/>
      <c r="AJ52" s="240"/>
      <c r="AK52" s="240"/>
      <c r="AL52" s="240"/>
      <c r="AM52" s="240"/>
      <c r="AN52" s="240"/>
      <c r="AO52" s="240"/>
      <c r="AP52" s="240"/>
      <c r="AQ52" s="240"/>
      <c r="AR52" s="240"/>
      <c r="AS52" s="240"/>
      <c r="AT52" s="240"/>
      <c r="AU52" s="240"/>
      <c r="AV52" s="240"/>
      <c r="AW52" s="240"/>
      <c r="AX52" s="240"/>
      <c r="AY52" s="240"/>
      <c r="AZ52" s="240"/>
      <c r="BA52" s="240"/>
      <c r="BB52" s="240"/>
      <c r="BC52" s="240"/>
      <c r="BD52" s="240"/>
      <c r="BE52" s="240"/>
      <c r="BF52" s="240"/>
      <c r="BG52" s="240"/>
      <c r="BH52" s="240"/>
      <c r="BI52" s="240"/>
      <c r="BJ52" s="240"/>
      <c r="BK52" s="240"/>
      <c r="BO52" s="240"/>
      <c r="BP52" s="240"/>
      <c r="BQ52" s="240"/>
      <c r="CC52" s="31"/>
      <c r="CD52" s="31"/>
      <c r="CE52" s="31"/>
      <c r="CF52" s="1100"/>
      <c r="CG52" s="1100"/>
      <c r="CH52" s="1100"/>
      <c r="CI52" s="1100"/>
      <c r="CJ52" s="1100"/>
      <c r="CK52" s="1100"/>
      <c r="CL52" s="1100"/>
      <c r="CM52" s="1100"/>
      <c r="CN52" s="1100"/>
      <c r="CO52" s="1100"/>
      <c r="CP52" s="1100"/>
      <c r="CQ52" s="1100"/>
      <c r="CR52" s="1100"/>
      <c r="CS52" s="1100"/>
      <c r="CT52" s="1100"/>
      <c r="CU52" s="1100"/>
      <c r="CV52" s="1100"/>
      <c r="CW52" s="1100"/>
      <c r="CX52" s="1100"/>
      <c r="CY52" s="1100"/>
      <c r="CZ52" s="1100"/>
      <c r="DA52" s="1100"/>
      <c r="DB52" s="1100"/>
      <c r="DC52" s="31"/>
    </row>
    <row r="53" spans="4:111" ht="8.25" customHeight="1"/>
    <row r="54" spans="4:111" ht="8.25" customHeight="1">
      <c r="D54" s="912" t="s">
        <v>647</v>
      </c>
      <c r="E54" s="913"/>
      <c r="F54" s="914"/>
      <c r="G54" s="270"/>
      <c r="H54" s="1101" t="s">
        <v>213</v>
      </c>
      <c r="I54" s="1101"/>
      <c r="J54" s="1101"/>
      <c r="K54" s="271"/>
      <c r="L54" s="271"/>
      <c r="M54" s="271"/>
      <c r="N54" s="271"/>
      <c r="O54" s="271"/>
      <c r="P54" s="271"/>
      <c r="Q54" s="272"/>
      <c r="R54" s="10"/>
      <c r="S54" s="10"/>
      <c r="T54" s="10"/>
      <c r="U54" s="10"/>
      <c r="V54" s="10"/>
      <c r="W54" s="10"/>
      <c r="X54" s="10"/>
      <c r="Y54" s="10"/>
      <c r="Z54" s="10"/>
      <c r="AA54" s="10"/>
      <c r="AB54" s="10"/>
      <c r="AC54" s="10"/>
      <c r="AD54" s="10"/>
      <c r="AE54" s="10"/>
      <c r="AF54" s="1103" t="s">
        <v>214</v>
      </c>
      <c r="AG54" s="1103"/>
      <c r="AH54" s="1103"/>
      <c r="AI54" s="1103"/>
      <c r="AJ54" s="1103"/>
      <c r="AK54" s="1103"/>
      <c r="AL54" s="1103"/>
      <c r="AM54" s="1103"/>
      <c r="AN54" s="1103"/>
      <c r="AO54" s="10"/>
      <c r="AP54" s="10"/>
      <c r="AQ54" s="10"/>
      <c r="AR54" s="1106" t="str">
        <f>TEXT(DATE(LEFT('設定シート（非表示）'!C6,4)-1,4,1),"ggg")</f>
        <v>令和</v>
      </c>
      <c r="AS54" s="1106"/>
      <c r="AT54" s="1106"/>
      <c r="AU54" s="1106"/>
      <c r="AV54" s="1108" t="str">
        <f>TEXT(DATE(LEFT('設定シート（非表示）'!C6,4)-1,4,1),"e")</f>
        <v>6</v>
      </c>
      <c r="AW54" s="1106"/>
      <c r="AX54" s="1106"/>
      <c r="AY54" s="1106" t="s">
        <v>25</v>
      </c>
      <c r="AZ54" s="1106"/>
      <c r="BA54" s="1106">
        <v>4</v>
      </c>
      <c r="BB54" s="1106"/>
      <c r="BC54" s="1106"/>
      <c r="BD54" s="1106" t="s">
        <v>49</v>
      </c>
      <c r="BE54" s="1106"/>
      <c r="BF54" s="1106">
        <v>1</v>
      </c>
      <c r="BG54" s="1106"/>
      <c r="BH54" s="1106"/>
      <c r="BI54" s="1106" t="s">
        <v>215</v>
      </c>
      <c r="BJ54" s="1106"/>
      <c r="BK54" s="10"/>
      <c r="BL54" s="1106" t="s">
        <v>216</v>
      </c>
      <c r="BM54" s="1106"/>
      <c r="BN54" s="1106"/>
      <c r="BO54" s="1106"/>
      <c r="BP54" s="10"/>
      <c r="BQ54" s="1106" t="str">
        <f>TEXT(DATE(LEFT('設定シート（非表示）'!C6,4),3,31),"ggg")</f>
        <v>令和</v>
      </c>
      <c r="BR54" s="1106"/>
      <c r="BS54" s="1106"/>
      <c r="BT54" s="1106"/>
      <c r="BU54" s="1108" t="str">
        <f>TEXT(DATE(LEFT('設定シート（非表示）'!C6,4),3,31),"e")</f>
        <v>7</v>
      </c>
      <c r="BV54" s="1106"/>
      <c r="BW54" s="1106"/>
      <c r="BX54" s="1106" t="s">
        <v>25</v>
      </c>
      <c r="BY54" s="1106"/>
      <c r="BZ54" s="1106">
        <v>3</v>
      </c>
      <c r="CA54" s="1106"/>
      <c r="CB54" s="1106"/>
      <c r="CC54" s="1106" t="s">
        <v>49</v>
      </c>
      <c r="CD54" s="1106"/>
      <c r="CE54" s="1106">
        <v>31</v>
      </c>
      <c r="CF54" s="1106"/>
      <c r="CG54" s="1106"/>
      <c r="CH54" s="1106" t="s">
        <v>215</v>
      </c>
      <c r="CI54" s="1106"/>
      <c r="CJ54" s="10"/>
      <c r="CK54" s="1106" t="s">
        <v>217</v>
      </c>
      <c r="CL54" s="1106"/>
      <c r="CM54" s="1106"/>
      <c r="CN54" s="1106"/>
      <c r="CO54" s="3"/>
      <c r="CP54" s="10"/>
      <c r="CQ54" s="10"/>
      <c r="CR54" s="10"/>
      <c r="CS54" s="10"/>
      <c r="CT54" s="10"/>
      <c r="CU54" s="10"/>
      <c r="CV54" s="10"/>
      <c r="CW54" s="10"/>
      <c r="CX54" s="3"/>
      <c r="CY54" s="3"/>
      <c r="CZ54" s="3"/>
      <c r="DA54" s="3"/>
      <c r="DB54" s="3"/>
      <c r="DC54" s="5"/>
    </row>
    <row r="55" spans="4:111" ht="8.25" customHeight="1">
      <c r="D55" s="915"/>
      <c r="E55" s="916"/>
      <c r="F55" s="917"/>
      <c r="G55" s="275"/>
      <c r="H55" s="1102"/>
      <c r="I55" s="1102"/>
      <c r="J55" s="1102"/>
      <c r="K55" s="276"/>
      <c r="L55" s="276"/>
      <c r="M55" s="276"/>
      <c r="N55" s="276"/>
      <c r="O55" s="276"/>
      <c r="P55" s="276"/>
      <c r="Q55" s="277"/>
      <c r="R55" s="9"/>
      <c r="S55" s="9"/>
      <c r="T55" s="9"/>
      <c r="U55" s="9"/>
      <c r="V55" s="9"/>
      <c r="W55" s="9"/>
      <c r="X55" s="9"/>
      <c r="Y55" s="9"/>
      <c r="Z55" s="9"/>
      <c r="AA55" s="9"/>
      <c r="AB55" s="9"/>
      <c r="AC55" s="9"/>
      <c r="AD55" s="9"/>
      <c r="AE55" s="9"/>
      <c r="AF55" s="1104"/>
      <c r="AG55" s="1104"/>
      <c r="AH55" s="1104"/>
      <c r="AI55" s="1104"/>
      <c r="AJ55" s="1104"/>
      <c r="AK55" s="1104"/>
      <c r="AL55" s="1104"/>
      <c r="AM55" s="1104"/>
      <c r="AN55" s="1104"/>
      <c r="AO55" s="9"/>
      <c r="AP55" s="9"/>
      <c r="AQ55" s="9"/>
      <c r="AR55" s="1107"/>
      <c r="AS55" s="1107"/>
      <c r="AT55" s="1107"/>
      <c r="AU55" s="1107"/>
      <c r="AV55" s="1107"/>
      <c r="AW55" s="1107"/>
      <c r="AX55" s="1107"/>
      <c r="AY55" s="1107"/>
      <c r="AZ55" s="1107"/>
      <c r="BA55" s="1107"/>
      <c r="BB55" s="1107"/>
      <c r="BC55" s="1107"/>
      <c r="BD55" s="1107"/>
      <c r="BE55" s="1107"/>
      <c r="BF55" s="1107"/>
      <c r="BG55" s="1107"/>
      <c r="BH55" s="1107"/>
      <c r="BI55" s="1107"/>
      <c r="BJ55" s="1107"/>
      <c r="BK55" s="9"/>
      <c r="BL55" s="1107"/>
      <c r="BM55" s="1107"/>
      <c r="BN55" s="1107"/>
      <c r="BO55" s="1107"/>
      <c r="BP55" s="9"/>
      <c r="BQ55" s="1107"/>
      <c r="BR55" s="1107"/>
      <c r="BS55" s="1107"/>
      <c r="BT55" s="1107"/>
      <c r="BU55" s="1107"/>
      <c r="BV55" s="1107"/>
      <c r="BW55" s="1107"/>
      <c r="BX55" s="1107"/>
      <c r="BY55" s="1107"/>
      <c r="BZ55" s="1107"/>
      <c r="CA55" s="1107"/>
      <c r="CB55" s="1107"/>
      <c r="CC55" s="1107"/>
      <c r="CD55" s="1107"/>
      <c r="CE55" s="1107"/>
      <c r="CF55" s="1107"/>
      <c r="CG55" s="1107"/>
      <c r="CH55" s="1107"/>
      <c r="CI55" s="1107"/>
      <c r="CJ55" s="9"/>
      <c r="CK55" s="1107"/>
      <c r="CL55" s="1107"/>
      <c r="CM55" s="1107"/>
      <c r="CN55" s="1107"/>
      <c r="CP55" s="9"/>
      <c r="CQ55" s="9"/>
      <c r="CR55" s="9"/>
      <c r="CS55" s="9"/>
      <c r="CT55" s="9"/>
      <c r="CU55" s="9"/>
      <c r="CV55" s="9"/>
      <c r="CW55" s="9"/>
      <c r="CX55" s="242"/>
      <c r="CY55" s="242"/>
      <c r="CZ55" s="242"/>
      <c r="DA55" s="242"/>
      <c r="DB55" s="242"/>
      <c r="DC55" s="243"/>
    </row>
    <row r="56" spans="4:111" ht="8.25" customHeight="1">
      <c r="D56" s="915"/>
      <c r="E56" s="916"/>
      <c r="F56" s="917"/>
      <c r="G56" s="275"/>
      <c r="H56" s="1102"/>
      <c r="I56" s="1102"/>
      <c r="J56" s="1102"/>
      <c r="K56" s="276"/>
      <c r="L56" s="276"/>
      <c r="M56" s="276"/>
      <c r="N56" s="276"/>
      <c r="O56" s="276"/>
      <c r="P56" s="276"/>
      <c r="Q56" s="277"/>
      <c r="R56" s="11"/>
      <c r="S56" s="11"/>
      <c r="T56" s="11"/>
      <c r="U56" s="11"/>
      <c r="V56" s="11"/>
      <c r="W56" s="11"/>
      <c r="X56" s="11"/>
      <c r="Y56" s="11"/>
      <c r="Z56" s="11"/>
      <c r="AA56" s="11"/>
      <c r="AB56" s="11"/>
      <c r="AC56" s="11"/>
      <c r="AD56" s="11"/>
      <c r="AE56" s="11"/>
      <c r="AF56" s="1105"/>
      <c r="AG56" s="1105"/>
      <c r="AH56" s="1105"/>
      <c r="AI56" s="1105"/>
      <c r="AJ56" s="1105"/>
      <c r="AK56" s="1105"/>
      <c r="AL56" s="1105"/>
      <c r="AM56" s="1105"/>
      <c r="AN56" s="1105"/>
      <c r="AO56" s="11"/>
      <c r="AP56" s="11"/>
      <c r="AQ56" s="11"/>
      <c r="AR56" s="922"/>
      <c r="AS56" s="922"/>
      <c r="AT56" s="922"/>
      <c r="AU56" s="922"/>
      <c r="AV56" s="922"/>
      <c r="AW56" s="922"/>
      <c r="AX56" s="922"/>
      <c r="AY56" s="922"/>
      <c r="AZ56" s="922"/>
      <c r="BA56" s="922"/>
      <c r="BB56" s="922"/>
      <c r="BC56" s="922"/>
      <c r="BD56" s="922"/>
      <c r="BE56" s="922"/>
      <c r="BF56" s="922"/>
      <c r="BG56" s="922"/>
      <c r="BH56" s="922"/>
      <c r="BI56" s="922"/>
      <c r="BJ56" s="922"/>
      <c r="BK56" s="11"/>
      <c r="BL56" s="922"/>
      <c r="BM56" s="922"/>
      <c r="BN56" s="922"/>
      <c r="BO56" s="922"/>
      <c r="BP56" s="11"/>
      <c r="BQ56" s="922"/>
      <c r="BR56" s="922"/>
      <c r="BS56" s="922"/>
      <c r="BT56" s="922"/>
      <c r="BU56" s="922"/>
      <c r="BV56" s="922"/>
      <c r="BW56" s="922"/>
      <c r="BX56" s="922"/>
      <c r="BY56" s="922"/>
      <c r="BZ56" s="922"/>
      <c r="CA56" s="922"/>
      <c r="CB56" s="922"/>
      <c r="CC56" s="922"/>
      <c r="CD56" s="922"/>
      <c r="CE56" s="922"/>
      <c r="CF56" s="922"/>
      <c r="CG56" s="922"/>
      <c r="CH56" s="922"/>
      <c r="CI56" s="922"/>
      <c r="CJ56" s="11"/>
      <c r="CK56" s="922"/>
      <c r="CL56" s="922"/>
      <c r="CM56" s="922"/>
      <c r="CN56" s="922"/>
      <c r="CP56" s="11"/>
      <c r="CQ56" s="11"/>
      <c r="CR56" s="11"/>
      <c r="CS56" s="11"/>
      <c r="CT56" s="11"/>
      <c r="CU56" s="11"/>
      <c r="CV56" s="11"/>
      <c r="CW56" s="11"/>
      <c r="CX56" s="242"/>
      <c r="CY56" s="242"/>
      <c r="CZ56" s="242"/>
      <c r="DA56" s="242"/>
      <c r="DB56" s="242"/>
      <c r="DC56" s="243"/>
    </row>
    <row r="57" spans="4:111" ht="8.25" customHeight="1">
      <c r="D57" s="915"/>
      <c r="E57" s="916"/>
      <c r="F57" s="917"/>
      <c r="G57" s="278"/>
      <c r="H57" s="1099" t="s">
        <v>219</v>
      </c>
      <c r="I57" s="1099"/>
      <c r="J57" s="1099"/>
      <c r="K57" s="1099"/>
      <c r="L57" s="1099"/>
      <c r="M57" s="1099"/>
      <c r="N57" s="1099"/>
      <c r="O57" s="1099"/>
      <c r="P57" s="1099"/>
      <c r="Q57" s="279"/>
      <c r="R57" s="242"/>
      <c r="S57" s="242"/>
      <c r="T57" s="242"/>
      <c r="U57" s="1129" t="s">
        <v>290</v>
      </c>
      <c r="V57" s="1130"/>
      <c r="W57" s="1130"/>
      <c r="X57" s="1130"/>
      <c r="Y57" s="1130"/>
      <c r="Z57" s="1130"/>
      <c r="AA57" s="1130"/>
      <c r="AB57" s="1130"/>
      <c r="AC57" s="1130"/>
      <c r="AD57" s="1130"/>
      <c r="AE57" s="1130"/>
      <c r="AF57" s="1130"/>
      <c r="AG57" s="1130"/>
      <c r="AH57" s="1130"/>
      <c r="AI57" s="1130"/>
      <c r="AJ57" s="1130"/>
      <c r="AK57" s="1130"/>
      <c r="AL57" s="1130"/>
      <c r="AM57" s="1130"/>
      <c r="AN57" s="1130"/>
      <c r="AO57" s="1130"/>
      <c r="AP57" s="1130"/>
      <c r="AQ57" s="1130"/>
      <c r="AR57" s="1130"/>
      <c r="AS57" s="1130"/>
      <c r="AT57" s="1130"/>
      <c r="AU57" s="1130"/>
      <c r="AV57" s="1130"/>
      <c r="AW57" s="242"/>
      <c r="AX57" s="242"/>
      <c r="AY57" s="242"/>
      <c r="AZ57" s="242"/>
      <c r="BA57" s="243"/>
      <c r="BB57" s="1109" t="s">
        <v>291</v>
      </c>
      <c r="BC57" s="1110"/>
      <c r="BD57" s="1110"/>
      <c r="BE57" s="1110"/>
      <c r="BF57" s="1110"/>
      <c r="BG57" s="1110"/>
      <c r="BH57" s="1110"/>
      <c r="BI57" s="1110"/>
      <c r="BJ57" s="1110"/>
      <c r="BK57" s="1110"/>
      <c r="BL57" s="1110"/>
      <c r="BM57" s="1111"/>
      <c r="BN57" s="242"/>
      <c r="BO57" s="242"/>
      <c r="BP57" s="242"/>
      <c r="BQ57" s="1103" t="s">
        <v>53</v>
      </c>
      <c r="BR57" s="1103"/>
      <c r="BS57" s="1103"/>
      <c r="BT57" s="1103"/>
      <c r="BU57" s="1103"/>
      <c r="BV57" s="1103"/>
      <c r="BW57" s="1103"/>
      <c r="BX57" s="1103"/>
      <c r="BY57" s="1103"/>
      <c r="BZ57" s="1103"/>
      <c r="CA57" s="1103"/>
      <c r="CB57" s="1103"/>
      <c r="CC57" s="1103"/>
      <c r="CD57" s="1103"/>
      <c r="CE57" s="1103"/>
      <c r="CF57" s="1103"/>
      <c r="CG57" s="1103"/>
      <c r="CH57" s="1103"/>
      <c r="CI57" s="1103"/>
      <c r="CJ57" s="1103"/>
      <c r="CK57" s="1103"/>
      <c r="CL57" s="1103"/>
      <c r="CM57" s="1103"/>
      <c r="CN57" s="1103"/>
      <c r="CO57" s="1103"/>
      <c r="CP57" s="1103"/>
      <c r="CQ57" s="1103"/>
      <c r="CR57" s="1103"/>
      <c r="CS57" s="1103"/>
      <c r="CT57" s="1103"/>
      <c r="CU57" s="1103"/>
      <c r="CV57" s="1103"/>
      <c r="CW57" s="1103"/>
      <c r="CX57" s="3"/>
      <c r="CY57" s="3"/>
      <c r="CZ57" s="3"/>
      <c r="DA57" s="3"/>
      <c r="DB57" s="3"/>
      <c r="DC57" s="5"/>
      <c r="DD57" s="1146" t="s">
        <v>220</v>
      </c>
      <c r="DE57" s="1147"/>
      <c r="DF57" s="1148" t="s">
        <v>221</v>
      </c>
      <c r="DG57" s="1148"/>
    </row>
    <row r="58" spans="4:111" ht="8.25" customHeight="1">
      <c r="D58" s="915"/>
      <c r="E58" s="916"/>
      <c r="F58" s="917"/>
      <c r="G58" s="278"/>
      <c r="H58" s="1099"/>
      <c r="I58" s="1099"/>
      <c r="J58" s="1099"/>
      <c r="K58" s="1099"/>
      <c r="L58" s="1099"/>
      <c r="M58" s="1099"/>
      <c r="N58" s="1099"/>
      <c r="O58" s="1099"/>
      <c r="P58" s="1099"/>
      <c r="Q58" s="279"/>
      <c r="R58" s="242"/>
      <c r="S58" s="242"/>
      <c r="T58" s="242"/>
      <c r="U58" s="1131"/>
      <c r="V58" s="1131"/>
      <c r="W58" s="1131"/>
      <c r="X58" s="1131"/>
      <c r="Y58" s="1131"/>
      <c r="Z58" s="1131"/>
      <c r="AA58" s="1131"/>
      <c r="AB58" s="1131"/>
      <c r="AC58" s="1131"/>
      <c r="AD58" s="1131"/>
      <c r="AE58" s="1131"/>
      <c r="AF58" s="1131"/>
      <c r="AG58" s="1131"/>
      <c r="AH58" s="1131"/>
      <c r="AI58" s="1131"/>
      <c r="AJ58" s="1131"/>
      <c r="AK58" s="1131"/>
      <c r="AL58" s="1131"/>
      <c r="AM58" s="1131"/>
      <c r="AN58" s="1131"/>
      <c r="AO58" s="1131"/>
      <c r="AP58" s="1131"/>
      <c r="AQ58" s="1131"/>
      <c r="AR58" s="1131"/>
      <c r="AS58" s="1131"/>
      <c r="AT58" s="1131"/>
      <c r="AU58" s="1131"/>
      <c r="AV58" s="1131"/>
      <c r="AW58" s="242"/>
      <c r="AX58" s="242"/>
      <c r="AY58" s="242"/>
      <c r="AZ58" s="242"/>
      <c r="BA58" s="243"/>
      <c r="BB58" s="1112"/>
      <c r="BC58" s="1113"/>
      <c r="BD58" s="1113"/>
      <c r="BE58" s="1113"/>
      <c r="BF58" s="1113"/>
      <c r="BG58" s="1113"/>
      <c r="BH58" s="1113"/>
      <c r="BI58" s="1113"/>
      <c r="BJ58" s="1113"/>
      <c r="BK58" s="1113"/>
      <c r="BL58" s="1113"/>
      <c r="BM58" s="1114"/>
      <c r="BN58" s="242"/>
      <c r="BO58" s="242"/>
      <c r="BP58" s="242"/>
      <c r="BQ58" s="1104"/>
      <c r="BR58" s="1104"/>
      <c r="BS58" s="1104"/>
      <c r="BT58" s="1104"/>
      <c r="BU58" s="1104"/>
      <c r="BV58" s="1104"/>
      <c r="BW58" s="1104"/>
      <c r="BX58" s="1104"/>
      <c r="BY58" s="1104"/>
      <c r="BZ58" s="1104"/>
      <c r="CA58" s="1104"/>
      <c r="CB58" s="1104"/>
      <c r="CC58" s="1104"/>
      <c r="CD58" s="1104"/>
      <c r="CE58" s="1104"/>
      <c r="CF58" s="1104"/>
      <c r="CG58" s="1104"/>
      <c r="CH58" s="1104"/>
      <c r="CI58" s="1104"/>
      <c r="CJ58" s="1104"/>
      <c r="CK58" s="1104"/>
      <c r="CL58" s="1104"/>
      <c r="CM58" s="1104"/>
      <c r="CN58" s="1104"/>
      <c r="CO58" s="1104"/>
      <c r="CP58" s="1104"/>
      <c r="CQ58" s="1104"/>
      <c r="CR58" s="1104"/>
      <c r="CS58" s="1104"/>
      <c r="CT58" s="1104"/>
      <c r="CU58" s="1104"/>
      <c r="CV58" s="1104"/>
      <c r="CW58" s="1104"/>
      <c r="CX58" s="242"/>
      <c r="CY58" s="242"/>
      <c r="CZ58" s="242"/>
      <c r="DA58" s="242"/>
      <c r="DB58" s="242"/>
      <c r="DC58" s="243"/>
      <c r="DD58" s="1149" t="s">
        <v>84</v>
      </c>
      <c r="DE58" s="1150"/>
      <c r="DF58" s="1151" t="s">
        <v>85</v>
      </c>
      <c r="DG58" s="1151"/>
    </row>
    <row r="59" spans="4:111" ht="8.25" customHeight="1">
      <c r="D59" s="915"/>
      <c r="E59" s="916"/>
      <c r="F59" s="917"/>
      <c r="G59" s="278"/>
      <c r="H59" s="1099"/>
      <c r="I59" s="1099"/>
      <c r="J59" s="1099"/>
      <c r="K59" s="1099"/>
      <c r="L59" s="1099"/>
      <c r="M59" s="1099"/>
      <c r="N59" s="1099"/>
      <c r="O59" s="1099"/>
      <c r="P59" s="1099"/>
      <c r="Q59" s="279"/>
      <c r="R59" s="249"/>
      <c r="S59" s="249"/>
      <c r="T59" s="249"/>
      <c r="U59" s="1132"/>
      <c r="V59" s="1132"/>
      <c r="W59" s="1132"/>
      <c r="X59" s="1132"/>
      <c r="Y59" s="1132"/>
      <c r="Z59" s="1132"/>
      <c r="AA59" s="1132"/>
      <c r="AB59" s="1132"/>
      <c r="AC59" s="1132"/>
      <c r="AD59" s="1132"/>
      <c r="AE59" s="1132"/>
      <c r="AF59" s="1132"/>
      <c r="AG59" s="1132"/>
      <c r="AH59" s="1132"/>
      <c r="AI59" s="1132"/>
      <c r="AJ59" s="1132"/>
      <c r="AK59" s="1132"/>
      <c r="AL59" s="1132"/>
      <c r="AM59" s="1132"/>
      <c r="AN59" s="1132"/>
      <c r="AO59" s="1132"/>
      <c r="AP59" s="1132"/>
      <c r="AQ59" s="1132"/>
      <c r="AR59" s="1132"/>
      <c r="AS59" s="1132"/>
      <c r="AT59" s="1132"/>
      <c r="AU59" s="1132"/>
      <c r="AV59" s="1132"/>
      <c r="AW59" s="249"/>
      <c r="AX59" s="249"/>
      <c r="AY59" s="249"/>
      <c r="AZ59" s="249"/>
      <c r="BA59" s="252"/>
      <c r="BB59" s="1115"/>
      <c r="BC59" s="1116"/>
      <c r="BD59" s="1116"/>
      <c r="BE59" s="1116"/>
      <c r="BF59" s="1116"/>
      <c r="BG59" s="1116"/>
      <c r="BH59" s="1116"/>
      <c r="BI59" s="1116"/>
      <c r="BJ59" s="1116"/>
      <c r="BK59" s="1116"/>
      <c r="BL59" s="1116"/>
      <c r="BM59" s="1117"/>
      <c r="BN59" s="249"/>
      <c r="BO59" s="249"/>
      <c r="BP59" s="249"/>
      <c r="BQ59" s="1105"/>
      <c r="BR59" s="1105"/>
      <c r="BS59" s="1105"/>
      <c r="BT59" s="1105"/>
      <c r="BU59" s="1105"/>
      <c r="BV59" s="1105"/>
      <c r="BW59" s="1105"/>
      <c r="BX59" s="1105"/>
      <c r="BY59" s="1105"/>
      <c r="BZ59" s="1105"/>
      <c r="CA59" s="1105"/>
      <c r="CB59" s="1105"/>
      <c r="CC59" s="1105"/>
      <c r="CD59" s="1105"/>
      <c r="CE59" s="1105"/>
      <c r="CF59" s="1105"/>
      <c r="CG59" s="1105"/>
      <c r="CH59" s="1105"/>
      <c r="CI59" s="1105"/>
      <c r="CJ59" s="1105"/>
      <c r="CK59" s="1105"/>
      <c r="CL59" s="1105"/>
      <c r="CM59" s="1105"/>
      <c r="CN59" s="1105"/>
      <c r="CO59" s="1105"/>
      <c r="CP59" s="1105"/>
      <c r="CQ59" s="1105"/>
      <c r="CR59" s="1105"/>
      <c r="CS59" s="1105"/>
      <c r="CT59" s="1105"/>
      <c r="CU59" s="1105"/>
      <c r="CV59" s="1105"/>
      <c r="CW59" s="1105"/>
      <c r="CX59" s="249"/>
      <c r="CY59" s="249"/>
      <c r="CZ59" s="249"/>
      <c r="DA59" s="249"/>
      <c r="DB59" s="249"/>
      <c r="DC59" s="252"/>
      <c r="DD59" s="1149"/>
      <c r="DE59" s="1150"/>
      <c r="DF59" s="1151"/>
      <c r="DG59" s="1151"/>
    </row>
    <row r="60" spans="4:111" ht="8.25" customHeight="1">
      <c r="D60" s="915"/>
      <c r="E60" s="916"/>
      <c r="F60" s="917"/>
      <c r="G60" s="1135" t="s">
        <v>292</v>
      </c>
      <c r="H60" s="1101"/>
      <c r="I60" s="1101"/>
      <c r="J60" s="1101"/>
      <c r="K60" s="1101"/>
      <c r="L60" s="1101"/>
      <c r="M60" s="1101"/>
      <c r="N60" s="1101"/>
      <c r="O60" s="1101"/>
      <c r="P60" s="1101"/>
      <c r="Q60" s="1136"/>
      <c r="R60" s="1123" t="s">
        <v>222</v>
      </c>
      <c r="S60" s="1123"/>
      <c r="T60" s="1123"/>
      <c r="U60" s="1123"/>
      <c r="V60" s="7"/>
      <c r="W60" s="7" t="s">
        <v>28</v>
      </c>
      <c r="X60" s="7"/>
      <c r="Y60" s="7"/>
      <c r="Z60" s="7" t="s">
        <v>29</v>
      </c>
      <c r="AA60" s="7"/>
      <c r="AB60" s="7"/>
      <c r="AC60" s="7" t="s">
        <v>30</v>
      </c>
      <c r="AD60" s="7"/>
      <c r="AE60" s="7"/>
      <c r="AF60" s="7" t="s">
        <v>31</v>
      </c>
      <c r="AG60" s="7"/>
      <c r="AH60" s="7"/>
      <c r="AI60" s="7" t="s">
        <v>28</v>
      </c>
      <c r="AJ60" s="7"/>
      <c r="AK60" s="7"/>
      <c r="AL60" s="7" t="s">
        <v>29</v>
      </c>
      <c r="AM60" s="7"/>
      <c r="AN60" s="7"/>
      <c r="AO60" s="7" t="s">
        <v>30</v>
      </c>
      <c r="AP60" s="7"/>
      <c r="AQ60" s="7"/>
      <c r="AR60" s="7" t="s">
        <v>32</v>
      </c>
      <c r="AS60" s="7"/>
      <c r="AT60" s="7"/>
      <c r="AU60" s="7" t="s">
        <v>28</v>
      </c>
      <c r="AV60" s="7"/>
      <c r="AW60" s="242"/>
      <c r="AX60" s="242"/>
      <c r="AY60" s="242"/>
      <c r="AZ60" s="242"/>
      <c r="BA60" s="243"/>
      <c r="BB60" s="1142" t="s">
        <v>222</v>
      </c>
      <c r="BC60" s="1118"/>
      <c r="BD60" s="77"/>
      <c r="BE60" s="77"/>
      <c r="BF60" s="77"/>
      <c r="BG60" s="77"/>
      <c r="BH60" s="1118" t="s">
        <v>37</v>
      </c>
      <c r="BI60" s="1118"/>
      <c r="BJ60" s="1118"/>
      <c r="BK60" s="1118"/>
      <c r="BL60" s="1118"/>
      <c r="BM60" s="1119"/>
      <c r="BN60" s="1122" t="s">
        <v>222</v>
      </c>
      <c r="BO60" s="1123"/>
      <c r="BP60" s="1123"/>
      <c r="BQ60" s="1123"/>
      <c r="BR60" s="4"/>
      <c r="BS60" s="4" t="s">
        <v>29</v>
      </c>
      <c r="BT60" s="4"/>
      <c r="BU60" s="4"/>
      <c r="BV60" s="4" t="s">
        <v>30</v>
      </c>
      <c r="BW60" s="4"/>
      <c r="BX60" s="4"/>
      <c r="BY60" s="4" t="s">
        <v>31</v>
      </c>
      <c r="BZ60" s="4"/>
      <c r="CA60" s="4"/>
      <c r="CB60" s="4" t="s">
        <v>28</v>
      </c>
      <c r="CC60" s="4"/>
      <c r="CD60" s="4"/>
      <c r="CE60" s="4" t="s">
        <v>29</v>
      </c>
      <c r="CF60" s="4"/>
      <c r="CG60" s="4"/>
      <c r="CH60" s="4" t="s">
        <v>30</v>
      </c>
      <c r="CI60" s="4"/>
      <c r="CJ60" s="4"/>
      <c r="CK60" s="4" t="s">
        <v>32</v>
      </c>
      <c r="CL60" s="4"/>
      <c r="CM60" s="4"/>
      <c r="CN60" s="4" t="s">
        <v>28</v>
      </c>
      <c r="CO60" s="4"/>
      <c r="CP60" s="4"/>
      <c r="CQ60" s="4" t="s">
        <v>29</v>
      </c>
      <c r="CR60" s="4"/>
      <c r="CS60" s="4"/>
      <c r="CT60" s="4" t="s">
        <v>30</v>
      </c>
      <c r="CU60" s="4"/>
      <c r="CV60" s="4"/>
      <c r="CW60" s="4" t="s">
        <v>24</v>
      </c>
      <c r="CX60" s="4"/>
      <c r="CY60" s="242"/>
      <c r="CZ60" s="242"/>
      <c r="DA60" s="242"/>
      <c r="DB60" s="242"/>
      <c r="DC60" s="243"/>
      <c r="DD60" s="1149"/>
      <c r="DE60" s="1150"/>
      <c r="DF60" s="1151"/>
      <c r="DG60" s="1151"/>
    </row>
    <row r="61" spans="4:111" ht="8.25" customHeight="1">
      <c r="D61" s="915"/>
      <c r="E61" s="916"/>
      <c r="F61" s="917"/>
      <c r="G61" s="1137"/>
      <c r="H61" s="1102"/>
      <c r="I61" s="1102"/>
      <c r="J61" s="1102"/>
      <c r="K61" s="1102"/>
      <c r="L61" s="1102"/>
      <c r="M61" s="1102"/>
      <c r="N61" s="1102"/>
      <c r="O61" s="1102"/>
      <c r="P61" s="1102"/>
      <c r="Q61" s="1138"/>
      <c r="R61" s="1125"/>
      <c r="S61" s="1125"/>
      <c r="T61" s="1125"/>
      <c r="U61" s="1125"/>
      <c r="V61" s="1133"/>
      <c r="W61" s="1134"/>
      <c r="X61" s="1134"/>
      <c r="Y61" s="1078"/>
      <c r="Z61" s="1078"/>
      <c r="AA61" s="1078"/>
      <c r="AB61" s="1078"/>
      <c r="AC61" s="1078"/>
      <c r="AD61" s="1078"/>
      <c r="AE61" s="1078"/>
      <c r="AF61" s="1078"/>
      <c r="AG61" s="1078"/>
      <c r="AH61" s="1078"/>
      <c r="AI61" s="1078"/>
      <c r="AJ61" s="1078"/>
      <c r="AK61" s="1078"/>
      <c r="AL61" s="1078"/>
      <c r="AM61" s="1078"/>
      <c r="AN61" s="1078"/>
      <c r="AO61" s="1078"/>
      <c r="AP61" s="1078"/>
      <c r="AQ61" s="1078"/>
      <c r="AR61" s="1078"/>
      <c r="AS61" s="1078"/>
      <c r="AT61" s="944"/>
      <c r="AU61" s="945"/>
      <c r="AV61" s="963"/>
      <c r="AW61" s="1076"/>
      <c r="AX61" s="1081"/>
      <c r="AY61" s="242"/>
      <c r="AZ61" s="242"/>
      <c r="BA61" s="243"/>
      <c r="BB61" s="1143"/>
      <c r="BC61" s="1120"/>
      <c r="BD61" s="77"/>
      <c r="BE61" s="77"/>
      <c r="BF61" s="77"/>
      <c r="BG61" s="77"/>
      <c r="BH61" s="1120"/>
      <c r="BI61" s="1120"/>
      <c r="BJ61" s="1120"/>
      <c r="BK61" s="1120"/>
      <c r="BL61" s="1120"/>
      <c r="BM61" s="1121"/>
      <c r="BN61" s="1124"/>
      <c r="BO61" s="1125"/>
      <c r="BP61" s="1125"/>
      <c r="BQ61" s="1125"/>
      <c r="BR61" s="1133" t="str">
        <f>IF(ISERROR(MID('保険料計算シート（非表示）'!G5,LEN('保険料計算シート（非表示）'!G5)-10,1)),"",MID('保険料計算シート（非表示）'!G5,LEN('保険料計算シート（非表示）'!G5)-10,1))</f>
        <v/>
      </c>
      <c r="BS61" s="1134"/>
      <c r="BT61" s="1134"/>
      <c r="BU61" s="1078" t="str">
        <f>IF(ISERROR(MID('保険料計算シート（非表示）'!G5,LEN('保険料計算シート（非表示）'!G5)-9,1)),"",MID('保険料計算シート（非表示）'!G5,LEN('保険料計算シート（非表示）'!G5)-9,1))</f>
        <v/>
      </c>
      <c r="BV61" s="1078"/>
      <c r="BW61" s="1078"/>
      <c r="BX61" s="1145" t="str">
        <f>IF(ISERROR(MID('保険料計算シート（非表示）'!G5,LEN('保険料計算シート（非表示）'!G5)-8,1)),"",MID('保険料計算シート（非表示）'!G5,LEN('保険料計算シート（非表示）'!G5)-8,1))</f>
        <v/>
      </c>
      <c r="BY61" s="1078"/>
      <c r="BZ61" s="1078"/>
      <c r="CA61" s="1078" t="str">
        <f>IF(ISERROR(MID('保険料計算シート（非表示）'!G5,LEN('保険料計算シート（非表示）'!G5)-7,1)),"",MID('保険料計算シート（非表示）'!G5,LEN('保険料計算シート（非表示）'!G5)-7,1))</f>
        <v/>
      </c>
      <c r="CB61" s="1078"/>
      <c r="CC61" s="1078"/>
      <c r="CD61" s="1078" t="str">
        <f>IF(ISERROR(MID('保険料計算シート（非表示）'!G5,LEN('保険料計算シート（非表示）'!G5)-6,1)),"",MID('保険料計算シート（非表示）'!G5,LEN('保険料計算シート（非表示）'!G5)-6,1))</f>
        <v/>
      </c>
      <c r="CE61" s="1078"/>
      <c r="CF61" s="1078"/>
      <c r="CG61" s="1078" t="str">
        <f>IF(ISERROR(MID('保険料計算シート（非表示）'!G5,LEN('保険料計算シート（非表示）'!G5)-5,1)),"",MID('保険料計算シート（非表示）'!G5,LEN('保険料計算シート（非表示）'!G5)-5,1))</f>
        <v/>
      </c>
      <c r="CH61" s="1078"/>
      <c r="CI61" s="1078"/>
      <c r="CJ61" s="1078" t="str">
        <f>IF(ISERROR(MID('保険料計算シート（非表示）'!G5,LEN('保険料計算シート（非表示）'!G5)-4,1)),"",MID('保険料計算シート（非表示）'!G5,LEN('保険料計算シート（非表示）'!G5)-4,1))</f>
        <v/>
      </c>
      <c r="CK61" s="1078"/>
      <c r="CL61" s="1078"/>
      <c r="CM61" s="1078" t="str">
        <f>IF(ISERROR(MID('保険料計算シート（非表示）'!G5,LEN('保険料計算シート（非表示）'!G5)-3,1)),"",MID('保険料計算シート（非表示）'!G5,LEN('保険料計算シート（非表示）'!G5)-3,1))</f>
        <v/>
      </c>
      <c r="CN61" s="1078"/>
      <c r="CO61" s="1078"/>
      <c r="CP61" s="1078" t="str">
        <f>IF(ISERROR(MID('保険料計算シート（非表示）'!G5,LEN('保険料計算シート（非表示）'!G5)-2,1)),"",MID('保険料計算シート（非表示）'!G5,LEN('保険料計算シート（非表示）'!G5)-2,1))</f>
        <v/>
      </c>
      <c r="CQ61" s="1078"/>
      <c r="CR61" s="1078"/>
      <c r="CS61" s="1078" t="str">
        <f>IF(ISERROR(MID('保険料計算シート（非表示）'!G5,LEN('保険料計算シート（非表示）'!G5)-1,1)),"",MID('保険料計算シート（非表示）'!G5,LEN('保険料計算シート（非表示）'!G5)-1,1))</f>
        <v/>
      </c>
      <c r="CT61" s="1078"/>
      <c r="CU61" s="1078"/>
      <c r="CV61" s="1078" t="str">
        <f>IF('保険料計算シート（非表示）'!G5=0,"",IF(ISERROR(MID('保険料計算シート（非表示）'!G5,LEN('保険料計算シート（非表示）'!G5),1)),"",MID('保険料計算シート（非表示）'!G5,LEN('保険料計算シート（非表示）'!G5),1)))</f>
        <v/>
      </c>
      <c r="CW61" s="1078"/>
      <c r="CX61" s="1128"/>
      <c r="CY61" s="1076"/>
      <c r="CZ61" s="1081"/>
      <c r="DA61" s="242"/>
      <c r="DB61" s="242"/>
      <c r="DC61" s="243"/>
      <c r="DD61" s="1149"/>
      <c r="DE61" s="1150"/>
      <c r="DF61" s="1151"/>
      <c r="DG61" s="1151"/>
    </row>
    <row r="62" spans="4:111" ht="8.25" customHeight="1">
      <c r="D62" s="915"/>
      <c r="E62" s="916"/>
      <c r="F62" s="917"/>
      <c r="G62" s="1137"/>
      <c r="H62" s="1102"/>
      <c r="I62" s="1102"/>
      <c r="J62" s="1102"/>
      <c r="K62" s="1102"/>
      <c r="L62" s="1102"/>
      <c r="M62" s="1102"/>
      <c r="N62" s="1102"/>
      <c r="O62" s="1102"/>
      <c r="P62" s="1102"/>
      <c r="Q62" s="1138"/>
      <c r="R62" s="1125"/>
      <c r="S62" s="1125"/>
      <c r="T62" s="1125"/>
      <c r="U62" s="1125"/>
      <c r="V62" s="1133"/>
      <c r="W62" s="1134"/>
      <c r="X62" s="1134"/>
      <c r="Y62" s="1078"/>
      <c r="Z62" s="1078"/>
      <c r="AA62" s="1078"/>
      <c r="AB62" s="1078"/>
      <c r="AC62" s="1078"/>
      <c r="AD62" s="1078"/>
      <c r="AE62" s="1078"/>
      <c r="AF62" s="1078"/>
      <c r="AG62" s="1078"/>
      <c r="AH62" s="1078"/>
      <c r="AI62" s="1078"/>
      <c r="AJ62" s="1078"/>
      <c r="AK62" s="1078"/>
      <c r="AL62" s="1078"/>
      <c r="AM62" s="1078"/>
      <c r="AN62" s="1078"/>
      <c r="AO62" s="1078"/>
      <c r="AP62" s="1078"/>
      <c r="AQ62" s="1078"/>
      <c r="AR62" s="1078"/>
      <c r="AS62" s="1078"/>
      <c r="AT62" s="947"/>
      <c r="AU62" s="948"/>
      <c r="AV62" s="964"/>
      <c r="AW62" s="1082"/>
      <c r="AX62" s="1081"/>
      <c r="AY62" s="242"/>
      <c r="AZ62" s="242"/>
      <c r="BA62" s="243"/>
      <c r="BB62" s="1154">
        <f>BB72</f>
        <v>0</v>
      </c>
      <c r="BC62" s="1155"/>
      <c r="BD62" s="1155"/>
      <c r="BE62" s="1155"/>
      <c r="BF62" s="1155"/>
      <c r="BG62" s="1155"/>
      <c r="BH62" s="1155"/>
      <c r="BI62" s="1155"/>
      <c r="BJ62" s="1155"/>
      <c r="BK62" s="1155"/>
      <c r="BL62" s="1155"/>
      <c r="BM62" s="1156"/>
      <c r="BN62" s="1124"/>
      <c r="BO62" s="1125"/>
      <c r="BP62" s="1125"/>
      <c r="BQ62" s="1125"/>
      <c r="BR62" s="1133"/>
      <c r="BS62" s="1134"/>
      <c r="BT62" s="1134"/>
      <c r="BU62" s="1078"/>
      <c r="BV62" s="1078"/>
      <c r="BW62" s="1078"/>
      <c r="BX62" s="1145"/>
      <c r="BY62" s="1078"/>
      <c r="BZ62" s="1078"/>
      <c r="CA62" s="1078"/>
      <c r="CB62" s="1078"/>
      <c r="CC62" s="1078"/>
      <c r="CD62" s="1078"/>
      <c r="CE62" s="1078"/>
      <c r="CF62" s="1078"/>
      <c r="CG62" s="1078"/>
      <c r="CH62" s="1078"/>
      <c r="CI62" s="1078"/>
      <c r="CJ62" s="1078"/>
      <c r="CK62" s="1078"/>
      <c r="CL62" s="1078"/>
      <c r="CM62" s="1078"/>
      <c r="CN62" s="1078"/>
      <c r="CO62" s="1078"/>
      <c r="CP62" s="1078"/>
      <c r="CQ62" s="1078"/>
      <c r="CR62" s="1078"/>
      <c r="CS62" s="1078"/>
      <c r="CT62" s="1078"/>
      <c r="CU62" s="1078"/>
      <c r="CV62" s="1078"/>
      <c r="CW62" s="1078"/>
      <c r="CX62" s="1128"/>
      <c r="CY62" s="1082"/>
      <c r="CZ62" s="1081"/>
      <c r="DA62" s="242"/>
      <c r="DB62" s="242"/>
      <c r="DC62" s="243"/>
      <c r="DD62" s="1149"/>
      <c r="DE62" s="1150"/>
      <c r="DF62" s="1151"/>
      <c r="DG62" s="1151"/>
    </row>
    <row r="63" spans="4:111" ht="8.25" customHeight="1">
      <c r="D63" s="915"/>
      <c r="E63" s="916"/>
      <c r="F63" s="917"/>
      <c r="G63" s="1137"/>
      <c r="H63" s="1102"/>
      <c r="I63" s="1102"/>
      <c r="J63" s="1102"/>
      <c r="K63" s="1102"/>
      <c r="L63" s="1102"/>
      <c r="M63" s="1102"/>
      <c r="N63" s="1102"/>
      <c r="O63" s="1102"/>
      <c r="P63" s="1102"/>
      <c r="Q63" s="1138"/>
      <c r="R63" s="1125"/>
      <c r="S63" s="1125"/>
      <c r="T63" s="1125"/>
      <c r="U63" s="1125"/>
      <c r="V63" s="1133"/>
      <c r="W63" s="1134"/>
      <c r="X63" s="1134"/>
      <c r="Y63" s="1078"/>
      <c r="Z63" s="1078"/>
      <c r="AA63" s="1078"/>
      <c r="AB63" s="1078"/>
      <c r="AC63" s="1078"/>
      <c r="AD63" s="1078"/>
      <c r="AE63" s="1078"/>
      <c r="AF63" s="1078"/>
      <c r="AG63" s="1078"/>
      <c r="AH63" s="1078"/>
      <c r="AI63" s="1078"/>
      <c r="AJ63" s="1078"/>
      <c r="AK63" s="1078"/>
      <c r="AL63" s="1078"/>
      <c r="AM63" s="1078"/>
      <c r="AN63" s="1078"/>
      <c r="AO63" s="1078"/>
      <c r="AP63" s="1078"/>
      <c r="AQ63" s="1078"/>
      <c r="AR63" s="1078"/>
      <c r="AS63" s="1078"/>
      <c r="AT63" s="950"/>
      <c r="AU63" s="951"/>
      <c r="AV63" s="965"/>
      <c r="AW63" s="1082"/>
      <c r="AX63" s="1081"/>
      <c r="AY63" s="1152" t="s">
        <v>21</v>
      </c>
      <c r="AZ63" s="1152"/>
      <c r="BA63" s="1160"/>
      <c r="BB63" s="1154"/>
      <c r="BC63" s="1155"/>
      <c r="BD63" s="1155"/>
      <c r="BE63" s="1155"/>
      <c r="BF63" s="1155"/>
      <c r="BG63" s="1155"/>
      <c r="BH63" s="1155"/>
      <c r="BI63" s="1155"/>
      <c r="BJ63" s="1155"/>
      <c r="BK63" s="1155"/>
      <c r="BL63" s="1155"/>
      <c r="BM63" s="1156"/>
      <c r="BN63" s="1124"/>
      <c r="BO63" s="1125"/>
      <c r="BP63" s="1125"/>
      <c r="BQ63" s="1125"/>
      <c r="BR63" s="1133"/>
      <c r="BS63" s="1134"/>
      <c r="BT63" s="1134"/>
      <c r="BU63" s="1078"/>
      <c r="BV63" s="1078"/>
      <c r="BW63" s="1078"/>
      <c r="BX63" s="1145"/>
      <c r="BY63" s="1078"/>
      <c r="BZ63" s="1078"/>
      <c r="CA63" s="1078"/>
      <c r="CB63" s="1078"/>
      <c r="CC63" s="1078"/>
      <c r="CD63" s="1078"/>
      <c r="CE63" s="1078"/>
      <c r="CF63" s="1078"/>
      <c r="CG63" s="1078"/>
      <c r="CH63" s="1078"/>
      <c r="CI63" s="1078"/>
      <c r="CJ63" s="1078"/>
      <c r="CK63" s="1078"/>
      <c r="CL63" s="1078"/>
      <c r="CM63" s="1078"/>
      <c r="CN63" s="1078"/>
      <c r="CO63" s="1078"/>
      <c r="CP63" s="1078"/>
      <c r="CQ63" s="1078"/>
      <c r="CR63" s="1078"/>
      <c r="CS63" s="1078"/>
      <c r="CT63" s="1078"/>
      <c r="CU63" s="1078"/>
      <c r="CV63" s="1078"/>
      <c r="CW63" s="1078"/>
      <c r="CX63" s="1128"/>
      <c r="CY63" s="1082"/>
      <c r="CZ63" s="1081"/>
      <c r="DA63" s="1081" t="s">
        <v>24</v>
      </c>
      <c r="DB63" s="1081"/>
      <c r="DC63" s="243"/>
      <c r="DD63" s="1149"/>
      <c r="DE63" s="1150"/>
      <c r="DF63" s="1151"/>
      <c r="DG63" s="1151"/>
    </row>
    <row r="64" spans="4:111" ht="8.25" customHeight="1">
      <c r="D64" s="915"/>
      <c r="E64" s="916"/>
      <c r="F64" s="917"/>
      <c r="G64" s="1139"/>
      <c r="H64" s="1140"/>
      <c r="I64" s="1140"/>
      <c r="J64" s="1140"/>
      <c r="K64" s="1140"/>
      <c r="L64" s="1140"/>
      <c r="M64" s="1140"/>
      <c r="N64" s="1140"/>
      <c r="O64" s="1140"/>
      <c r="P64" s="1140"/>
      <c r="Q64" s="1141"/>
      <c r="R64" s="1127"/>
      <c r="S64" s="1127"/>
      <c r="T64" s="1127"/>
      <c r="U64" s="1127"/>
      <c r="V64" s="242"/>
      <c r="W64" s="242"/>
      <c r="X64" s="242"/>
      <c r="Y64" s="242"/>
      <c r="Z64" s="242"/>
      <c r="AA64" s="242"/>
      <c r="AB64" s="242"/>
      <c r="AC64" s="242"/>
      <c r="AD64" s="1144" t="s">
        <v>205</v>
      </c>
      <c r="AE64" s="1144"/>
      <c r="AF64" s="242"/>
      <c r="AG64" s="242"/>
      <c r="AH64" s="242"/>
      <c r="AI64" s="242"/>
      <c r="AJ64" s="242"/>
      <c r="AK64" s="242"/>
      <c r="AL64" s="242"/>
      <c r="AM64" s="1144" t="s">
        <v>205</v>
      </c>
      <c r="AN64" s="1144"/>
      <c r="AO64" s="242"/>
      <c r="AP64" s="242"/>
      <c r="AQ64" s="242"/>
      <c r="AR64" s="242"/>
      <c r="AS64" s="242"/>
      <c r="AT64" s="242"/>
      <c r="AU64" s="242"/>
      <c r="AV64" s="242"/>
      <c r="AW64" s="242"/>
      <c r="AX64" s="242"/>
      <c r="AY64" s="1152"/>
      <c r="AZ64" s="1152"/>
      <c r="BA64" s="1160"/>
      <c r="BB64" s="1157"/>
      <c r="BC64" s="1158"/>
      <c r="BD64" s="1158"/>
      <c r="BE64" s="1158"/>
      <c r="BF64" s="1158"/>
      <c r="BG64" s="1158"/>
      <c r="BH64" s="1158"/>
      <c r="BI64" s="1158"/>
      <c r="BJ64" s="1158"/>
      <c r="BK64" s="1158"/>
      <c r="BL64" s="1158"/>
      <c r="BM64" s="1159"/>
      <c r="BN64" s="1126"/>
      <c r="BO64" s="1127"/>
      <c r="BP64" s="1127"/>
      <c r="BQ64" s="1127"/>
      <c r="BR64" s="250"/>
      <c r="BS64" s="250"/>
      <c r="BT64" s="250"/>
      <c r="BU64" s="250"/>
      <c r="BV64" s="250"/>
      <c r="BW64" s="1144" t="s">
        <v>205</v>
      </c>
      <c r="BX64" s="1144"/>
      <c r="BY64" s="249"/>
      <c r="BZ64" s="249"/>
      <c r="CA64" s="249"/>
      <c r="CB64" s="249"/>
      <c r="CC64" s="249"/>
      <c r="CD64" s="249"/>
      <c r="CE64" s="249"/>
      <c r="CF64" s="1144" t="s">
        <v>205</v>
      </c>
      <c r="CG64" s="1144"/>
      <c r="CH64" s="249"/>
      <c r="CI64" s="249"/>
      <c r="CJ64" s="249"/>
      <c r="CK64" s="249"/>
      <c r="CL64" s="249"/>
      <c r="CM64" s="249"/>
      <c r="CN64" s="249"/>
      <c r="CO64" s="1144" t="s">
        <v>205</v>
      </c>
      <c r="CP64" s="1144"/>
      <c r="CQ64" s="249"/>
      <c r="CR64" s="249"/>
      <c r="CS64" s="249"/>
      <c r="CT64" s="249"/>
      <c r="CU64" s="249"/>
      <c r="CV64" s="249"/>
      <c r="CW64" s="249"/>
      <c r="CX64" s="249"/>
      <c r="CY64" s="249"/>
      <c r="CZ64" s="249"/>
      <c r="DA64" s="934"/>
      <c r="DB64" s="934"/>
      <c r="DC64" s="252"/>
      <c r="DD64" s="1149"/>
      <c r="DE64" s="1150"/>
      <c r="DF64" s="1151"/>
      <c r="DG64" s="1151"/>
    </row>
    <row r="65" spans="4:111" ht="8.25" customHeight="1">
      <c r="D65" s="915"/>
      <c r="E65" s="916"/>
      <c r="F65" s="917"/>
      <c r="G65" s="903" t="s">
        <v>36</v>
      </c>
      <c r="H65" s="904"/>
      <c r="I65" s="904"/>
      <c r="J65" s="904"/>
      <c r="K65" s="904"/>
      <c r="L65" s="904"/>
      <c r="M65" s="904"/>
      <c r="N65" s="904"/>
      <c r="O65" s="904"/>
      <c r="P65" s="904"/>
      <c r="Q65" s="905"/>
      <c r="R65" s="1123" t="s">
        <v>224</v>
      </c>
      <c r="S65" s="1123"/>
      <c r="T65" s="1123"/>
      <c r="U65" s="1123"/>
      <c r="V65" s="4"/>
      <c r="W65" s="4" t="s">
        <v>206</v>
      </c>
      <c r="X65" s="4"/>
      <c r="Y65" s="4"/>
      <c r="Z65" s="4" t="s">
        <v>207</v>
      </c>
      <c r="AA65" s="4"/>
      <c r="AB65" s="4"/>
      <c r="AC65" s="4" t="s">
        <v>208</v>
      </c>
      <c r="AD65" s="4"/>
      <c r="AE65" s="4"/>
      <c r="AF65" s="4" t="s">
        <v>209</v>
      </c>
      <c r="AG65" s="4"/>
      <c r="AH65" s="4"/>
      <c r="AI65" s="4" t="s">
        <v>206</v>
      </c>
      <c r="AJ65" s="4"/>
      <c r="AK65" s="4"/>
      <c r="AL65" s="4" t="s">
        <v>207</v>
      </c>
      <c r="AM65" s="4"/>
      <c r="AN65" s="4"/>
      <c r="AO65" s="4" t="s">
        <v>208</v>
      </c>
      <c r="AP65" s="4"/>
      <c r="AQ65" s="4"/>
      <c r="AR65" s="4" t="s">
        <v>210</v>
      </c>
      <c r="AS65" s="4"/>
      <c r="AT65" s="4"/>
      <c r="AU65" s="4" t="s">
        <v>206</v>
      </c>
      <c r="AV65" s="4"/>
      <c r="AW65" s="3"/>
      <c r="AX65" s="3"/>
      <c r="AY65" s="3"/>
      <c r="AZ65" s="3"/>
      <c r="BA65" s="5"/>
      <c r="BB65" s="1142" t="s">
        <v>224</v>
      </c>
      <c r="BC65" s="1118"/>
      <c r="BD65" s="77"/>
      <c r="BE65" s="77"/>
      <c r="BF65" s="77"/>
      <c r="BG65" s="77"/>
      <c r="BH65" s="1118" t="s">
        <v>37</v>
      </c>
      <c r="BI65" s="1118"/>
      <c r="BJ65" s="1118"/>
      <c r="BK65" s="1118"/>
      <c r="BL65" s="1118"/>
      <c r="BM65" s="1119"/>
      <c r="BN65" s="1125" t="s">
        <v>224</v>
      </c>
      <c r="BO65" s="1125"/>
      <c r="BP65" s="1125"/>
      <c r="BQ65" s="1125"/>
      <c r="BR65" s="7"/>
      <c r="BS65" s="7" t="s">
        <v>207</v>
      </c>
      <c r="BT65" s="7"/>
      <c r="BU65" s="7"/>
      <c r="BV65" s="7" t="s">
        <v>208</v>
      </c>
      <c r="BW65" s="7"/>
      <c r="BX65" s="7"/>
      <c r="BY65" s="7" t="s">
        <v>209</v>
      </c>
      <c r="BZ65" s="7"/>
      <c r="CA65" s="7"/>
      <c r="CB65" s="7" t="s">
        <v>206</v>
      </c>
      <c r="CC65" s="7"/>
      <c r="CD65" s="7"/>
      <c r="CE65" s="7" t="s">
        <v>207</v>
      </c>
      <c r="CF65" s="7"/>
      <c r="CG65" s="7"/>
      <c r="CH65" s="7" t="s">
        <v>208</v>
      </c>
      <c r="CI65" s="7"/>
      <c r="CJ65" s="7"/>
      <c r="CK65" s="7" t="s">
        <v>210</v>
      </c>
      <c r="CL65" s="7"/>
      <c r="CM65" s="7"/>
      <c r="CN65" s="7" t="s">
        <v>206</v>
      </c>
      <c r="CO65" s="7"/>
      <c r="CP65" s="7"/>
      <c r="CQ65" s="7" t="s">
        <v>207</v>
      </c>
      <c r="CR65" s="7"/>
      <c r="CS65" s="7"/>
      <c r="CT65" s="7" t="s">
        <v>208</v>
      </c>
      <c r="CU65" s="7"/>
      <c r="CV65" s="7"/>
      <c r="CW65" s="7" t="s">
        <v>211</v>
      </c>
      <c r="CX65" s="7"/>
      <c r="CY65" s="242"/>
      <c r="CZ65" s="242"/>
      <c r="DA65" s="242"/>
      <c r="DB65" s="242"/>
      <c r="DC65" s="5"/>
      <c r="DD65" s="1149"/>
      <c r="DE65" s="1150"/>
      <c r="DF65" s="1151"/>
      <c r="DG65" s="1151"/>
    </row>
    <row r="66" spans="4:111" ht="8.25" customHeight="1">
      <c r="D66" s="915"/>
      <c r="E66" s="916"/>
      <c r="F66" s="917"/>
      <c r="G66" s="906"/>
      <c r="H66" s="907"/>
      <c r="I66" s="907"/>
      <c r="J66" s="907"/>
      <c r="K66" s="907"/>
      <c r="L66" s="907"/>
      <c r="M66" s="907"/>
      <c r="N66" s="907"/>
      <c r="O66" s="907"/>
      <c r="P66" s="907"/>
      <c r="Q66" s="908"/>
      <c r="R66" s="1125"/>
      <c r="S66" s="1125"/>
      <c r="T66" s="1125"/>
      <c r="U66" s="1125"/>
      <c r="V66" s="1133"/>
      <c r="W66" s="1134"/>
      <c r="X66" s="1134"/>
      <c r="Y66" s="1078"/>
      <c r="Z66" s="1078"/>
      <c r="AA66" s="1078"/>
      <c r="AB66" s="1078"/>
      <c r="AC66" s="1078"/>
      <c r="AD66" s="1078"/>
      <c r="AE66" s="1078"/>
      <c r="AF66" s="1078"/>
      <c r="AG66" s="1078"/>
      <c r="AH66" s="1078"/>
      <c r="AI66" s="1078"/>
      <c r="AJ66" s="1078"/>
      <c r="AK66" s="1078"/>
      <c r="AL66" s="1078"/>
      <c r="AM66" s="1078"/>
      <c r="AN66" s="944"/>
      <c r="AO66" s="945"/>
      <c r="AP66" s="946"/>
      <c r="AQ66" s="1078"/>
      <c r="AR66" s="1078"/>
      <c r="AS66" s="1078"/>
      <c r="AT66" s="1078"/>
      <c r="AU66" s="1078"/>
      <c r="AV66" s="1128"/>
      <c r="AW66" s="962"/>
      <c r="AX66" s="1081"/>
      <c r="AY66" s="242"/>
      <c r="AZ66" s="242"/>
      <c r="BA66" s="243"/>
      <c r="BB66" s="1143"/>
      <c r="BC66" s="1120"/>
      <c r="BD66" s="77"/>
      <c r="BE66" s="77"/>
      <c r="BF66" s="77"/>
      <c r="BG66" s="77"/>
      <c r="BH66" s="1120"/>
      <c r="BI66" s="1120"/>
      <c r="BJ66" s="1120"/>
      <c r="BK66" s="1120"/>
      <c r="BL66" s="1120"/>
      <c r="BM66" s="1121"/>
      <c r="BN66" s="1125"/>
      <c r="BO66" s="1125"/>
      <c r="BP66" s="1125"/>
      <c r="BQ66" s="1125"/>
      <c r="BR66" s="1133"/>
      <c r="BS66" s="1134"/>
      <c r="BT66" s="1134"/>
      <c r="BU66" s="1078"/>
      <c r="BV66" s="1078"/>
      <c r="BW66" s="1078"/>
      <c r="BX66" s="1145"/>
      <c r="BY66" s="1078"/>
      <c r="BZ66" s="1078"/>
      <c r="CA66" s="1078"/>
      <c r="CB66" s="1078"/>
      <c r="CC66" s="1078"/>
      <c r="CD66" s="1078"/>
      <c r="CE66" s="1078"/>
      <c r="CF66" s="1078"/>
      <c r="CG66" s="1078"/>
      <c r="CH66" s="1078"/>
      <c r="CI66" s="1078"/>
      <c r="CJ66" s="1078"/>
      <c r="CK66" s="1078"/>
      <c r="CL66" s="1078"/>
      <c r="CM66" s="1078"/>
      <c r="CN66" s="1078"/>
      <c r="CO66" s="1078"/>
      <c r="CP66" s="1078"/>
      <c r="CQ66" s="1078"/>
      <c r="CR66" s="1078"/>
      <c r="CS66" s="1078"/>
      <c r="CT66" s="1078"/>
      <c r="CU66" s="1078"/>
      <c r="CV66" s="1078"/>
      <c r="CW66" s="1078"/>
      <c r="CX66" s="1128"/>
      <c r="CY66" s="1076"/>
      <c r="CZ66" s="1081"/>
      <c r="DA66" s="242"/>
      <c r="DB66" s="242"/>
      <c r="DC66" s="243"/>
      <c r="DD66" s="1149"/>
      <c r="DE66" s="1150"/>
      <c r="DF66" s="1151"/>
      <c r="DG66" s="1151"/>
    </row>
    <row r="67" spans="4:111" ht="8.25" customHeight="1">
      <c r="D67" s="915"/>
      <c r="E67" s="916"/>
      <c r="F67" s="917"/>
      <c r="G67" s="906"/>
      <c r="H67" s="907"/>
      <c r="I67" s="907"/>
      <c r="J67" s="907"/>
      <c r="K67" s="907"/>
      <c r="L67" s="907"/>
      <c r="M67" s="907"/>
      <c r="N67" s="907"/>
      <c r="O67" s="907"/>
      <c r="P67" s="907"/>
      <c r="Q67" s="908"/>
      <c r="R67" s="1125"/>
      <c r="S67" s="1125"/>
      <c r="T67" s="1125"/>
      <c r="U67" s="1125"/>
      <c r="V67" s="1133"/>
      <c r="W67" s="1134"/>
      <c r="X67" s="1134"/>
      <c r="Y67" s="1078"/>
      <c r="Z67" s="1078"/>
      <c r="AA67" s="1078"/>
      <c r="AB67" s="1078"/>
      <c r="AC67" s="1078"/>
      <c r="AD67" s="1078"/>
      <c r="AE67" s="1078"/>
      <c r="AF67" s="1078"/>
      <c r="AG67" s="1078"/>
      <c r="AH67" s="1078"/>
      <c r="AI67" s="1078"/>
      <c r="AJ67" s="1078"/>
      <c r="AK67" s="1078"/>
      <c r="AL67" s="1078"/>
      <c r="AM67" s="1078"/>
      <c r="AN67" s="947"/>
      <c r="AO67" s="948"/>
      <c r="AP67" s="949"/>
      <c r="AQ67" s="1078"/>
      <c r="AR67" s="1078"/>
      <c r="AS67" s="1078"/>
      <c r="AT67" s="1078"/>
      <c r="AU67" s="1078"/>
      <c r="AV67" s="1128"/>
      <c r="AW67" s="1081"/>
      <c r="AX67" s="1081"/>
      <c r="AY67" s="242"/>
      <c r="AZ67" s="242"/>
      <c r="BA67" s="242"/>
      <c r="BB67" s="978" t="s">
        <v>635</v>
      </c>
      <c r="BC67" s="979"/>
      <c r="BD67" s="979"/>
      <c r="BE67" s="979"/>
      <c r="BF67" s="979"/>
      <c r="BG67" s="979"/>
      <c r="BH67" s="979"/>
      <c r="BI67" s="979"/>
      <c r="BJ67" s="979"/>
      <c r="BK67" s="979"/>
      <c r="BL67" s="979"/>
      <c r="BM67" s="1037"/>
      <c r="BN67" s="1125"/>
      <c r="BO67" s="1125"/>
      <c r="BP67" s="1125"/>
      <c r="BQ67" s="1125"/>
      <c r="BR67" s="1133"/>
      <c r="BS67" s="1134"/>
      <c r="BT67" s="1134"/>
      <c r="BU67" s="1078"/>
      <c r="BV67" s="1078"/>
      <c r="BW67" s="1078"/>
      <c r="BX67" s="1145"/>
      <c r="BY67" s="1078"/>
      <c r="BZ67" s="1078"/>
      <c r="CA67" s="1078"/>
      <c r="CB67" s="1078"/>
      <c r="CC67" s="1078"/>
      <c r="CD67" s="1078"/>
      <c r="CE67" s="1078"/>
      <c r="CF67" s="1078"/>
      <c r="CG67" s="1078"/>
      <c r="CH67" s="1078"/>
      <c r="CI67" s="1078"/>
      <c r="CJ67" s="1078"/>
      <c r="CK67" s="1078"/>
      <c r="CL67" s="1078"/>
      <c r="CM67" s="1078"/>
      <c r="CN67" s="1078"/>
      <c r="CO67" s="1078"/>
      <c r="CP67" s="1078"/>
      <c r="CQ67" s="1078"/>
      <c r="CR67" s="1078"/>
      <c r="CS67" s="1078"/>
      <c r="CT67" s="1078"/>
      <c r="CU67" s="1078"/>
      <c r="CV67" s="1078"/>
      <c r="CW67" s="1078"/>
      <c r="CX67" s="1128"/>
      <c r="CY67" s="1082"/>
      <c r="CZ67" s="1081"/>
      <c r="DA67" s="242"/>
      <c r="DB67" s="242"/>
      <c r="DC67" s="243"/>
      <c r="DD67" s="1149"/>
      <c r="DE67" s="1150"/>
      <c r="DF67" s="1151"/>
      <c r="DG67" s="1151"/>
    </row>
    <row r="68" spans="4:111" ht="8.25" customHeight="1">
      <c r="D68" s="915"/>
      <c r="E68" s="916"/>
      <c r="F68" s="917"/>
      <c r="G68" s="906"/>
      <c r="H68" s="907"/>
      <c r="I68" s="907"/>
      <c r="J68" s="907"/>
      <c r="K68" s="907"/>
      <c r="L68" s="907"/>
      <c r="M68" s="907"/>
      <c r="N68" s="907"/>
      <c r="O68" s="907"/>
      <c r="P68" s="907"/>
      <c r="Q68" s="908"/>
      <c r="R68" s="1125"/>
      <c r="S68" s="1125"/>
      <c r="T68" s="1125"/>
      <c r="U68" s="1125"/>
      <c r="V68" s="1133"/>
      <c r="W68" s="1134"/>
      <c r="X68" s="1134"/>
      <c r="Y68" s="1078"/>
      <c r="Z68" s="1078"/>
      <c r="AA68" s="1078"/>
      <c r="AB68" s="1078"/>
      <c r="AC68" s="1078"/>
      <c r="AD68" s="1078"/>
      <c r="AE68" s="1078"/>
      <c r="AF68" s="1078"/>
      <c r="AG68" s="1078"/>
      <c r="AH68" s="1078"/>
      <c r="AI68" s="1078"/>
      <c r="AJ68" s="1078"/>
      <c r="AK68" s="1078"/>
      <c r="AL68" s="1078"/>
      <c r="AM68" s="1078"/>
      <c r="AN68" s="950"/>
      <c r="AO68" s="951"/>
      <c r="AP68" s="952"/>
      <c r="AQ68" s="1078"/>
      <c r="AR68" s="1078"/>
      <c r="AS68" s="1078"/>
      <c r="AT68" s="1078"/>
      <c r="AU68" s="1078"/>
      <c r="AV68" s="1128"/>
      <c r="AW68" s="1081"/>
      <c r="AX68" s="1081"/>
      <c r="AY68" s="1152" t="s">
        <v>21</v>
      </c>
      <c r="AZ68" s="1152"/>
      <c r="BA68" s="1152"/>
      <c r="BB68" s="978"/>
      <c r="BC68" s="979"/>
      <c r="BD68" s="979"/>
      <c r="BE68" s="979"/>
      <c r="BF68" s="979"/>
      <c r="BG68" s="979"/>
      <c r="BH68" s="979"/>
      <c r="BI68" s="979"/>
      <c r="BJ68" s="979"/>
      <c r="BK68" s="979"/>
      <c r="BL68" s="979"/>
      <c r="BM68" s="1037"/>
      <c r="BN68" s="1125"/>
      <c r="BO68" s="1125"/>
      <c r="BP68" s="1125"/>
      <c r="BQ68" s="1125"/>
      <c r="BR68" s="1133"/>
      <c r="BS68" s="1134"/>
      <c r="BT68" s="1134"/>
      <c r="BU68" s="1078"/>
      <c r="BV68" s="1078"/>
      <c r="BW68" s="1078"/>
      <c r="BX68" s="1145"/>
      <c r="BY68" s="1078"/>
      <c r="BZ68" s="1078"/>
      <c r="CA68" s="1078"/>
      <c r="CB68" s="1078"/>
      <c r="CC68" s="1078"/>
      <c r="CD68" s="1078"/>
      <c r="CE68" s="1078"/>
      <c r="CF68" s="1078"/>
      <c r="CG68" s="1078"/>
      <c r="CH68" s="1078"/>
      <c r="CI68" s="1078"/>
      <c r="CJ68" s="1078"/>
      <c r="CK68" s="1078"/>
      <c r="CL68" s="1078"/>
      <c r="CM68" s="1078"/>
      <c r="CN68" s="1078"/>
      <c r="CO68" s="1078"/>
      <c r="CP68" s="1078"/>
      <c r="CQ68" s="1078"/>
      <c r="CR68" s="1078"/>
      <c r="CS68" s="1078"/>
      <c r="CT68" s="1078"/>
      <c r="CU68" s="1078"/>
      <c r="CV68" s="1078"/>
      <c r="CW68" s="1078"/>
      <c r="CX68" s="1128"/>
      <c r="CY68" s="1082"/>
      <c r="CZ68" s="1081"/>
      <c r="DA68" s="1081" t="s">
        <v>24</v>
      </c>
      <c r="DB68" s="1081"/>
      <c r="DC68" s="243"/>
      <c r="DD68" s="1149"/>
      <c r="DE68" s="1150"/>
      <c r="DF68" s="1151"/>
      <c r="DG68" s="1151"/>
    </row>
    <row r="69" spans="4:111" ht="8.25" customHeight="1">
      <c r="D69" s="915"/>
      <c r="E69" s="916"/>
      <c r="F69" s="917"/>
      <c r="G69" s="909"/>
      <c r="H69" s="910"/>
      <c r="I69" s="910"/>
      <c r="J69" s="910"/>
      <c r="K69" s="910"/>
      <c r="L69" s="910"/>
      <c r="M69" s="910"/>
      <c r="N69" s="910"/>
      <c r="O69" s="910"/>
      <c r="P69" s="910"/>
      <c r="Q69" s="911"/>
      <c r="R69" s="1127"/>
      <c r="S69" s="1127"/>
      <c r="T69" s="1127"/>
      <c r="U69" s="1127"/>
      <c r="V69" s="249"/>
      <c r="W69" s="249"/>
      <c r="X69" s="249"/>
      <c r="Y69" s="249"/>
      <c r="Z69" s="249"/>
      <c r="AA69" s="249"/>
      <c r="AB69" s="249"/>
      <c r="AC69" s="249"/>
      <c r="AD69" s="1144" t="s">
        <v>205</v>
      </c>
      <c r="AE69" s="1144"/>
      <c r="AF69" s="249"/>
      <c r="AG69" s="249"/>
      <c r="AH69" s="249"/>
      <c r="AI69" s="249"/>
      <c r="AJ69" s="249"/>
      <c r="AK69" s="249"/>
      <c r="AL69" s="249"/>
      <c r="AM69" s="1144" t="s">
        <v>205</v>
      </c>
      <c r="AN69" s="1144"/>
      <c r="AO69" s="249"/>
      <c r="AP69" s="249"/>
      <c r="AQ69" s="249"/>
      <c r="AR69" s="249"/>
      <c r="AS69" s="249"/>
      <c r="AT69" s="249"/>
      <c r="AU69" s="249"/>
      <c r="AV69" s="249"/>
      <c r="AW69" s="249"/>
      <c r="AX69" s="249"/>
      <c r="AY69" s="1153"/>
      <c r="AZ69" s="1153"/>
      <c r="BA69" s="1153"/>
      <c r="BB69" s="980"/>
      <c r="BC69" s="981"/>
      <c r="BD69" s="981"/>
      <c r="BE69" s="981"/>
      <c r="BF69" s="981"/>
      <c r="BG69" s="981"/>
      <c r="BH69" s="981"/>
      <c r="BI69" s="981"/>
      <c r="BJ69" s="981"/>
      <c r="BK69" s="981"/>
      <c r="BL69" s="981"/>
      <c r="BM69" s="1039"/>
      <c r="BN69" s="1127"/>
      <c r="BO69" s="1127"/>
      <c r="BP69" s="1127"/>
      <c r="BQ69" s="1127"/>
      <c r="BR69" s="250"/>
      <c r="BS69" s="250"/>
      <c r="BT69" s="250"/>
      <c r="BU69" s="250"/>
      <c r="BV69" s="250"/>
      <c r="BW69" s="1144" t="s">
        <v>205</v>
      </c>
      <c r="BX69" s="1144"/>
      <c r="BY69" s="249"/>
      <c r="BZ69" s="249"/>
      <c r="CA69" s="249"/>
      <c r="CB69" s="249"/>
      <c r="CC69" s="249"/>
      <c r="CD69" s="249"/>
      <c r="CE69" s="249"/>
      <c r="CF69" s="1144" t="s">
        <v>205</v>
      </c>
      <c r="CG69" s="1144"/>
      <c r="CH69" s="249"/>
      <c r="CI69" s="249"/>
      <c r="CJ69" s="249"/>
      <c r="CK69" s="249"/>
      <c r="CL69" s="249"/>
      <c r="CM69" s="249"/>
      <c r="CN69" s="249"/>
      <c r="CO69" s="1144" t="s">
        <v>205</v>
      </c>
      <c r="CP69" s="1144"/>
      <c r="CQ69" s="249"/>
      <c r="CR69" s="249"/>
      <c r="CS69" s="249"/>
      <c r="CT69" s="249"/>
      <c r="CU69" s="249"/>
      <c r="CV69" s="249"/>
      <c r="CW69" s="249"/>
      <c r="CX69" s="249"/>
      <c r="CY69" s="249"/>
      <c r="CZ69" s="249"/>
      <c r="DA69" s="934"/>
      <c r="DB69" s="934"/>
      <c r="DC69" s="252"/>
      <c r="DD69" s="1149"/>
      <c r="DE69" s="1150"/>
      <c r="DF69" s="1151"/>
      <c r="DG69" s="1151"/>
    </row>
    <row r="70" spans="4:111" ht="8.25" customHeight="1">
      <c r="D70" s="915"/>
      <c r="E70" s="916"/>
      <c r="F70" s="917"/>
      <c r="G70" s="903" t="s">
        <v>594</v>
      </c>
      <c r="H70" s="904"/>
      <c r="I70" s="904"/>
      <c r="J70" s="904"/>
      <c r="K70" s="904"/>
      <c r="L70" s="904"/>
      <c r="M70" s="904"/>
      <c r="N70" s="904"/>
      <c r="O70" s="904"/>
      <c r="P70" s="904"/>
      <c r="Q70" s="905"/>
      <c r="R70" s="1161" t="s">
        <v>226</v>
      </c>
      <c r="S70" s="1161"/>
      <c r="T70" s="1161"/>
      <c r="U70" s="1161"/>
      <c r="V70" s="4"/>
      <c r="W70" s="4" t="s">
        <v>206</v>
      </c>
      <c r="X70" s="4"/>
      <c r="Y70" s="4"/>
      <c r="Z70" s="4" t="s">
        <v>207</v>
      </c>
      <c r="AA70" s="4"/>
      <c r="AB70" s="4"/>
      <c r="AC70" s="4" t="s">
        <v>208</v>
      </c>
      <c r="AD70" s="4"/>
      <c r="AE70" s="4"/>
      <c r="AF70" s="4" t="s">
        <v>209</v>
      </c>
      <c r="AG70" s="4"/>
      <c r="AH70" s="4"/>
      <c r="AI70" s="4" t="s">
        <v>206</v>
      </c>
      <c r="AJ70" s="4"/>
      <c r="AK70" s="4"/>
      <c r="AL70" s="4" t="s">
        <v>207</v>
      </c>
      <c r="AM70" s="4"/>
      <c r="AN70" s="4"/>
      <c r="AO70" s="4" t="s">
        <v>208</v>
      </c>
      <c r="AP70" s="4"/>
      <c r="AQ70" s="4"/>
      <c r="AR70" s="4" t="s">
        <v>210</v>
      </c>
      <c r="AS70" s="4"/>
      <c r="AT70" s="4"/>
      <c r="AU70" s="4" t="s">
        <v>206</v>
      </c>
      <c r="AV70" s="4"/>
      <c r="AW70" s="3"/>
      <c r="AX70" s="3"/>
      <c r="AY70" s="3"/>
      <c r="AZ70" s="3"/>
      <c r="BA70" s="5"/>
      <c r="BB70" s="1143" t="s">
        <v>226</v>
      </c>
      <c r="BC70" s="1120"/>
      <c r="BD70" s="77"/>
      <c r="BE70" s="77"/>
      <c r="BF70" s="77"/>
      <c r="BG70" s="77"/>
      <c r="BH70" s="1120" t="s">
        <v>37</v>
      </c>
      <c r="BI70" s="1120"/>
      <c r="BJ70" s="1120"/>
      <c r="BK70" s="1120"/>
      <c r="BL70" s="1120"/>
      <c r="BM70" s="1121"/>
      <c r="BN70" s="1165" t="s">
        <v>226</v>
      </c>
      <c r="BO70" s="1161"/>
      <c r="BP70" s="1161"/>
      <c r="BQ70" s="1161"/>
      <c r="BR70" s="7"/>
      <c r="BS70" s="7" t="s">
        <v>207</v>
      </c>
      <c r="BT70" s="7"/>
      <c r="BU70" s="7"/>
      <c r="BV70" s="7" t="s">
        <v>208</v>
      </c>
      <c r="BW70" s="7"/>
      <c r="BX70" s="7"/>
      <c r="BY70" s="7" t="s">
        <v>209</v>
      </c>
      <c r="BZ70" s="7"/>
      <c r="CA70" s="7"/>
      <c r="CB70" s="7" t="s">
        <v>206</v>
      </c>
      <c r="CC70" s="7"/>
      <c r="CD70" s="7"/>
      <c r="CE70" s="7" t="s">
        <v>207</v>
      </c>
      <c r="CF70" s="7"/>
      <c r="CG70" s="7"/>
      <c r="CH70" s="7" t="s">
        <v>208</v>
      </c>
      <c r="CI70" s="7"/>
      <c r="CJ70" s="7"/>
      <c r="CK70" s="7" t="s">
        <v>210</v>
      </c>
      <c r="CL70" s="7"/>
      <c r="CM70" s="7"/>
      <c r="CN70" s="7" t="s">
        <v>206</v>
      </c>
      <c r="CO70" s="7"/>
      <c r="CP70" s="7"/>
      <c r="CQ70" s="7" t="s">
        <v>207</v>
      </c>
      <c r="CR70" s="7"/>
      <c r="CS70" s="7"/>
      <c r="CT70" s="7" t="s">
        <v>208</v>
      </c>
      <c r="CU70" s="7"/>
      <c r="CV70" s="7"/>
      <c r="CW70" s="7" t="s">
        <v>211</v>
      </c>
      <c r="CX70" s="7"/>
      <c r="CY70" s="3"/>
      <c r="CZ70" s="3"/>
      <c r="DA70" s="3"/>
      <c r="DB70" s="3"/>
      <c r="DC70" s="5"/>
      <c r="DF70" s="1151"/>
      <c r="DG70" s="1151"/>
    </row>
    <row r="71" spans="4:111" ht="8.25" customHeight="1" thickBot="1">
      <c r="D71" s="915"/>
      <c r="E71" s="916"/>
      <c r="F71" s="917"/>
      <c r="G71" s="906"/>
      <c r="H71" s="907"/>
      <c r="I71" s="907"/>
      <c r="J71" s="907"/>
      <c r="K71" s="907"/>
      <c r="L71" s="907"/>
      <c r="M71" s="907"/>
      <c r="N71" s="907"/>
      <c r="O71" s="907"/>
      <c r="P71" s="907"/>
      <c r="Q71" s="908"/>
      <c r="R71" s="1162"/>
      <c r="S71" s="1162"/>
      <c r="T71" s="1162"/>
      <c r="U71" s="1162"/>
      <c r="V71" s="1133" t="str">
        <f>IF(ISERROR(MID('保険料計算シート（非表示）'!E9,LEN('保険料計算シート（非表示）'!E9)-8,1)),"",MID('保険料計算シート（非表示）'!E9,LEN('保険料計算シート（非表示）'!E9)-8,1))</f>
        <v/>
      </c>
      <c r="W71" s="1134"/>
      <c r="X71" s="1134"/>
      <c r="Y71" s="1078" t="str">
        <f>IF(ISERROR(MID('保険料計算シート（非表示）'!E9,LEN('保険料計算シート（非表示）'!E9)-7,1)),"",MID('保険料計算シート（非表示）'!E9,LEN('保険料計算シート（非表示）'!E9)-7,1))</f>
        <v/>
      </c>
      <c r="Z71" s="1078"/>
      <c r="AA71" s="1078"/>
      <c r="AB71" s="1078" t="str">
        <f>IF(ISERROR(MID('保険料計算シート（非表示）'!E9,LEN('保険料計算シート（非表示）'!E9)-6,1)),"",MID('保険料計算シート（非表示）'!E9,LEN('保険料計算シート（非表示）'!E9)-6,1))</f>
        <v/>
      </c>
      <c r="AC71" s="1078"/>
      <c r="AD71" s="1078"/>
      <c r="AE71" s="1078" t="str">
        <f>IF(ISERROR(MID('保険料計算シート（非表示）'!E9,LEN('保険料計算シート（非表示）'!E9)-5,1)),"",MID('保険料計算シート（非表示）'!E9,LEN('保険料計算シート（非表示）'!E9)-5,1))</f>
        <v/>
      </c>
      <c r="AF71" s="1078"/>
      <c r="AG71" s="1078"/>
      <c r="AH71" s="1078" t="str">
        <f>IF(ISERROR(MID('保険料計算シート（非表示）'!E9,LEN('保険料計算シート（非表示）'!E9)-4,1)),"",MID('保険料計算シート（非表示）'!E9,LEN('保険料計算シート（非表示）'!E9)-4,1))</f>
        <v/>
      </c>
      <c r="AI71" s="1078"/>
      <c r="AJ71" s="1078"/>
      <c r="AK71" s="1078" t="str">
        <f>IF(ISERROR(MID('保険料計算シート（非表示）'!E9,LEN('保険料計算シート（非表示）'!E9)-3,1)),"",MID('保険料計算シート（非表示）'!E9,LEN('保険料計算シート（非表示）'!E9)-3,1))</f>
        <v/>
      </c>
      <c r="AL71" s="1078"/>
      <c r="AM71" s="1078"/>
      <c r="AN71" s="1078" t="str">
        <f>IF(ISERROR(MID('保険料計算シート（非表示）'!E9,LEN('保険料計算シート（非表示）'!E9)-2,1)),"",MID('保険料計算シート（非表示）'!E9,LEN('保険料計算シート（非表示）'!E9)-2,1))</f>
        <v/>
      </c>
      <c r="AO71" s="1078"/>
      <c r="AP71" s="1078"/>
      <c r="AQ71" s="1078" t="str">
        <f>IF(ISERROR(MID('保険料計算シート（非表示）'!E9,LEN('保険料計算シート（非表示）'!E9)-1,1)),"",MID('保険料計算シート（非表示）'!E9,LEN('保険料計算シート（非表示）'!E9)-1,1))</f>
        <v/>
      </c>
      <c r="AR71" s="1078"/>
      <c r="AS71" s="1078"/>
      <c r="AT71" s="1078" t="str">
        <f>IF('保険料計算シート（非表示）'!E9=0,"",IF(ISERROR(MID('保険料計算シート（非表示）'!E9,LEN('保険料計算シート（非表示）'!E9),1)),"",MID('保険料計算シート（非表示）'!E9,LEN('保険料計算シート（非表示）'!E9),1)))</f>
        <v/>
      </c>
      <c r="AU71" s="1078"/>
      <c r="AV71" s="1128"/>
      <c r="AW71" s="1076"/>
      <c r="AX71" s="1081"/>
      <c r="AY71" s="242"/>
      <c r="AZ71" s="242"/>
      <c r="BA71" s="243"/>
      <c r="BB71" s="1143"/>
      <c r="BC71" s="1120"/>
      <c r="BD71" s="77"/>
      <c r="BE71" s="77"/>
      <c r="BF71" s="77"/>
      <c r="BG71" s="77"/>
      <c r="BH71" s="1120"/>
      <c r="BI71" s="1120"/>
      <c r="BJ71" s="1120"/>
      <c r="BK71" s="1120"/>
      <c r="BL71" s="1120"/>
      <c r="BM71" s="1121"/>
      <c r="BN71" s="1166"/>
      <c r="BO71" s="1162"/>
      <c r="BP71" s="1162"/>
      <c r="BQ71" s="1162"/>
      <c r="BR71" s="1133" t="str">
        <f>IF(ISERROR(MID('保険料計算シート（非表示）'!G9,LEN('保険料計算シート（非表示）'!G9)-10,1)),"",MID('保険料計算シート（非表示）'!G9,LEN('保険料計算シート（非表示）'!G9)-10,1))</f>
        <v/>
      </c>
      <c r="BS71" s="1134"/>
      <c r="BT71" s="1134"/>
      <c r="BU71" s="1078" t="str">
        <f>IF(ISERROR(MID('保険料計算シート（非表示）'!G9,LEN('保険料計算シート（非表示）'!G9)-9,1)),"",MID('保険料計算シート（非表示）'!G9,LEN('保険料計算シート（非表示）'!G9)-9,1))</f>
        <v/>
      </c>
      <c r="BV71" s="1078"/>
      <c r="BW71" s="1078"/>
      <c r="BX71" s="1145" t="str">
        <f>IF(ISERROR(MID('保険料計算シート（非表示）'!G9,LEN('保険料計算シート（非表示）'!G9)-8,1)),"",MID('保険料計算シート（非表示）'!G9,LEN('保険料計算シート（非表示）'!G9)-8,1))</f>
        <v/>
      </c>
      <c r="BY71" s="1078"/>
      <c r="BZ71" s="1078"/>
      <c r="CA71" s="1078" t="str">
        <f>IF(ISERROR(MID('保険料計算シート（非表示）'!G9,LEN('保険料計算シート（非表示）'!G9)-7,1)),"",MID('保険料計算シート（非表示）'!G9,LEN('保険料計算シート（非表示）'!G9)-7,1))</f>
        <v/>
      </c>
      <c r="CB71" s="1078"/>
      <c r="CC71" s="1078"/>
      <c r="CD71" s="1078" t="str">
        <f>IF(ISERROR(MID('保険料計算シート（非表示）'!G9,LEN('保険料計算シート（非表示）'!G9)-6,1)),"",MID('保険料計算シート（非表示）'!G9,LEN('保険料計算シート（非表示）'!G9)-6,1))</f>
        <v/>
      </c>
      <c r="CE71" s="1078"/>
      <c r="CF71" s="1078"/>
      <c r="CG71" s="1078" t="str">
        <f>IF(ISERROR(MID('保険料計算シート（非表示）'!G9,LEN('保険料計算シート（非表示）'!G9)-5,1)),"",MID('保険料計算シート（非表示）'!G9,LEN('保険料計算シート（非表示）'!G9)-5,1))</f>
        <v/>
      </c>
      <c r="CH71" s="1078"/>
      <c r="CI71" s="1078"/>
      <c r="CJ71" s="1078" t="str">
        <f>IF(ISERROR(MID('保険料計算シート（非表示）'!G9,LEN('保険料計算シート（非表示）'!G9)-4,1)),"",MID('保険料計算シート（非表示）'!G9,LEN('保険料計算シート（非表示）'!G9)-4,1))</f>
        <v/>
      </c>
      <c r="CK71" s="1078"/>
      <c r="CL71" s="1078"/>
      <c r="CM71" s="1078" t="str">
        <f>IF(ISERROR(MID('保険料計算シート（非表示）'!G9,LEN('保険料計算シート（非表示）'!G9)-3,1)),"",MID('保険料計算シート（非表示）'!G9,LEN('保険料計算シート（非表示）'!G9)-3,1))</f>
        <v/>
      </c>
      <c r="CN71" s="1078"/>
      <c r="CO71" s="1078"/>
      <c r="CP71" s="1078" t="str">
        <f>IF(ISERROR(MID('保険料計算シート（非表示）'!G9,LEN('保険料計算シート（非表示）'!G9)-2,1)),"",MID('保険料計算シート（非表示）'!G9,LEN('保険料計算シート（非表示）'!G9)-2,1))</f>
        <v/>
      </c>
      <c r="CQ71" s="1078"/>
      <c r="CR71" s="1078"/>
      <c r="CS71" s="1078" t="str">
        <f>IF(ISERROR(MID('保険料計算シート（非表示）'!G9,LEN('保険料計算シート（非表示）'!G9)-1,1)),"",MID('保険料計算シート（非表示）'!G9,LEN('保険料計算シート（非表示）'!G9)-1,1))</f>
        <v/>
      </c>
      <c r="CT71" s="1078"/>
      <c r="CU71" s="1078"/>
      <c r="CV71" s="1078" t="str">
        <f>IF('保険料計算シート（非表示）'!G9=0,"",IF(ISERROR(MID('保険料計算シート（非表示）'!G9,LEN('保険料計算シート（非表示）'!G9),1)),"",MID('保険料計算シート（非表示）'!G9,LEN('保険料計算シート（非表示）'!G9),1)))</f>
        <v/>
      </c>
      <c r="CW71" s="1078"/>
      <c r="CX71" s="1128"/>
      <c r="CY71" s="1076"/>
      <c r="CZ71" s="1081"/>
      <c r="DA71" s="242"/>
      <c r="DB71" s="242"/>
      <c r="DC71" s="243"/>
      <c r="DF71" s="1151"/>
      <c r="DG71" s="1151"/>
    </row>
    <row r="72" spans="4:111" ht="8.25" customHeight="1">
      <c r="D72" s="915"/>
      <c r="E72" s="916"/>
      <c r="F72" s="917"/>
      <c r="G72" s="906"/>
      <c r="H72" s="907"/>
      <c r="I72" s="907"/>
      <c r="J72" s="907"/>
      <c r="K72" s="907"/>
      <c r="L72" s="907"/>
      <c r="M72" s="907"/>
      <c r="N72" s="907"/>
      <c r="O72" s="907"/>
      <c r="P72" s="907"/>
      <c r="Q72" s="908"/>
      <c r="R72" s="1162"/>
      <c r="S72" s="1162"/>
      <c r="T72" s="1162"/>
      <c r="U72" s="1162"/>
      <c r="V72" s="1133"/>
      <c r="W72" s="1134"/>
      <c r="X72" s="1134"/>
      <c r="Y72" s="1078"/>
      <c r="Z72" s="1078"/>
      <c r="AA72" s="1078"/>
      <c r="AB72" s="1078"/>
      <c r="AC72" s="1078"/>
      <c r="AD72" s="1078"/>
      <c r="AE72" s="1078"/>
      <c r="AF72" s="1078"/>
      <c r="AG72" s="1078"/>
      <c r="AH72" s="1078"/>
      <c r="AI72" s="1078"/>
      <c r="AJ72" s="1078"/>
      <c r="AK72" s="1078"/>
      <c r="AL72" s="1078"/>
      <c r="AM72" s="1078"/>
      <c r="AN72" s="1078"/>
      <c r="AO72" s="1078"/>
      <c r="AP72" s="1078"/>
      <c r="AQ72" s="1078"/>
      <c r="AR72" s="1078"/>
      <c r="AS72" s="1078"/>
      <c r="AT72" s="1078"/>
      <c r="AU72" s="1078"/>
      <c r="AV72" s="1128"/>
      <c r="AW72" s="1082"/>
      <c r="AX72" s="1081"/>
      <c r="AY72" s="242"/>
      <c r="AZ72" s="242"/>
      <c r="BA72" s="242"/>
      <c r="BB72" s="1167"/>
      <c r="BC72" s="1168"/>
      <c r="BD72" s="1168"/>
      <c r="BE72" s="1168"/>
      <c r="BF72" s="1168"/>
      <c r="BG72" s="1168"/>
      <c r="BH72" s="1168"/>
      <c r="BI72" s="1168"/>
      <c r="BJ72" s="1168"/>
      <c r="BK72" s="1168"/>
      <c r="BL72" s="1168"/>
      <c r="BM72" s="1169"/>
      <c r="BN72" s="1162"/>
      <c r="BO72" s="1162"/>
      <c r="BP72" s="1162"/>
      <c r="BQ72" s="1162"/>
      <c r="BR72" s="1133"/>
      <c r="BS72" s="1134"/>
      <c r="BT72" s="1134"/>
      <c r="BU72" s="1078"/>
      <c r="BV72" s="1078"/>
      <c r="BW72" s="1078"/>
      <c r="BX72" s="1145"/>
      <c r="BY72" s="1078"/>
      <c r="BZ72" s="1078"/>
      <c r="CA72" s="1078"/>
      <c r="CB72" s="1078"/>
      <c r="CC72" s="1078"/>
      <c r="CD72" s="1078"/>
      <c r="CE72" s="1078"/>
      <c r="CF72" s="1078"/>
      <c r="CG72" s="1078"/>
      <c r="CH72" s="1078"/>
      <c r="CI72" s="1078"/>
      <c r="CJ72" s="1078"/>
      <c r="CK72" s="1078"/>
      <c r="CL72" s="1078"/>
      <c r="CM72" s="1078"/>
      <c r="CN72" s="1078"/>
      <c r="CO72" s="1078"/>
      <c r="CP72" s="1078"/>
      <c r="CQ72" s="1078"/>
      <c r="CR72" s="1078"/>
      <c r="CS72" s="1078"/>
      <c r="CT72" s="1078"/>
      <c r="CU72" s="1078"/>
      <c r="CV72" s="1078"/>
      <c r="CW72" s="1078"/>
      <c r="CX72" s="1128"/>
      <c r="CY72" s="1082"/>
      <c r="CZ72" s="1081"/>
      <c r="DA72" s="242"/>
      <c r="DB72" s="242"/>
      <c r="DC72" s="243"/>
      <c r="DF72" s="1151"/>
      <c r="DG72" s="1151"/>
    </row>
    <row r="73" spans="4:111" ht="8.25" customHeight="1">
      <c r="D73" s="915"/>
      <c r="E73" s="916"/>
      <c r="F73" s="917"/>
      <c r="G73" s="906"/>
      <c r="H73" s="907"/>
      <c r="I73" s="907"/>
      <c r="J73" s="907"/>
      <c r="K73" s="907"/>
      <c r="L73" s="907"/>
      <c r="M73" s="907"/>
      <c r="N73" s="907"/>
      <c r="O73" s="907"/>
      <c r="P73" s="907"/>
      <c r="Q73" s="908"/>
      <c r="R73" s="1162"/>
      <c r="S73" s="1162"/>
      <c r="T73" s="1162"/>
      <c r="U73" s="1162"/>
      <c r="V73" s="1133"/>
      <c r="W73" s="1134"/>
      <c r="X73" s="1134"/>
      <c r="Y73" s="1078"/>
      <c r="Z73" s="1078"/>
      <c r="AA73" s="1078"/>
      <c r="AB73" s="1078"/>
      <c r="AC73" s="1078"/>
      <c r="AD73" s="1078"/>
      <c r="AE73" s="1078"/>
      <c r="AF73" s="1078"/>
      <c r="AG73" s="1078"/>
      <c r="AH73" s="1078"/>
      <c r="AI73" s="1078"/>
      <c r="AJ73" s="1078"/>
      <c r="AK73" s="1078"/>
      <c r="AL73" s="1078"/>
      <c r="AM73" s="1078"/>
      <c r="AN73" s="1078"/>
      <c r="AO73" s="1078"/>
      <c r="AP73" s="1078"/>
      <c r="AQ73" s="1078"/>
      <c r="AR73" s="1078"/>
      <c r="AS73" s="1078"/>
      <c r="AT73" s="1078"/>
      <c r="AU73" s="1078"/>
      <c r="AV73" s="1128"/>
      <c r="AW73" s="1082"/>
      <c r="AX73" s="1081"/>
      <c r="AY73" s="1152" t="s">
        <v>21</v>
      </c>
      <c r="AZ73" s="1152"/>
      <c r="BA73" s="1152"/>
      <c r="BB73" s="1170"/>
      <c r="BC73" s="1171"/>
      <c r="BD73" s="1171"/>
      <c r="BE73" s="1171"/>
      <c r="BF73" s="1171"/>
      <c r="BG73" s="1171"/>
      <c r="BH73" s="1171"/>
      <c r="BI73" s="1171"/>
      <c r="BJ73" s="1171"/>
      <c r="BK73" s="1171"/>
      <c r="BL73" s="1171"/>
      <c r="BM73" s="1172"/>
      <c r="BN73" s="1162"/>
      <c r="BO73" s="1162"/>
      <c r="BP73" s="1162"/>
      <c r="BQ73" s="1162"/>
      <c r="BR73" s="1133"/>
      <c r="BS73" s="1134"/>
      <c r="BT73" s="1134"/>
      <c r="BU73" s="1078"/>
      <c r="BV73" s="1078"/>
      <c r="BW73" s="1078"/>
      <c r="BX73" s="1145"/>
      <c r="BY73" s="1078"/>
      <c r="BZ73" s="1078"/>
      <c r="CA73" s="1078"/>
      <c r="CB73" s="1078"/>
      <c r="CC73" s="1078"/>
      <c r="CD73" s="1078"/>
      <c r="CE73" s="1078"/>
      <c r="CF73" s="1078"/>
      <c r="CG73" s="1078"/>
      <c r="CH73" s="1078"/>
      <c r="CI73" s="1078"/>
      <c r="CJ73" s="1078"/>
      <c r="CK73" s="1078"/>
      <c r="CL73" s="1078"/>
      <c r="CM73" s="1078"/>
      <c r="CN73" s="1078"/>
      <c r="CO73" s="1078"/>
      <c r="CP73" s="1078"/>
      <c r="CQ73" s="1078"/>
      <c r="CR73" s="1078"/>
      <c r="CS73" s="1078"/>
      <c r="CT73" s="1078"/>
      <c r="CU73" s="1078"/>
      <c r="CV73" s="1078"/>
      <c r="CW73" s="1078"/>
      <c r="CX73" s="1128"/>
      <c r="CY73" s="1082"/>
      <c r="CZ73" s="1081"/>
      <c r="DA73" s="1081" t="s">
        <v>24</v>
      </c>
      <c r="DB73" s="1081"/>
      <c r="DC73" s="243"/>
      <c r="DF73" s="1151"/>
      <c r="DG73" s="1151"/>
    </row>
    <row r="74" spans="4:111" ht="8.25" customHeight="1" thickBot="1">
      <c r="D74" s="918"/>
      <c r="E74" s="919"/>
      <c r="F74" s="920"/>
      <c r="G74" s="909"/>
      <c r="H74" s="910"/>
      <c r="I74" s="910"/>
      <c r="J74" s="910"/>
      <c r="K74" s="910"/>
      <c r="L74" s="910"/>
      <c r="M74" s="910"/>
      <c r="N74" s="910"/>
      <c r="O74" s="910"/>
      <c r="P74" s="910"/>
      <c r="Q74" s="911"/>
      <c r="R74" s="1162"/>
      <c r="S74" s="1162"/>
      <c r="T74" s="1162"/>
      <c r="U74" s="1162"/>
      <c r="V74" s="242"/>
      <c r="W74" s="242"/>
      <c r="X74" s="242"/>
      <c r="Y74" s="249"/>
      <c r="Z74" s="249"/>
      <c r="AA74" s="249"/>
      <c r="AB74" s="249"/>
      <c r="AC74" s="249"/>
      <c r="AD74" s="1144" t="s">
        <v>205</v>
      </c>
      <c r="AE74" s="1144"/>
      <c r="AF74" s="249"/>
      <c r="AG74" s="249"/>
      <c r="AH74" s="249"/>
      <c r="AI74" s="249"/>
      <c r="AJ74" s="249"/>
      <c r="AK74" s="249"/>
      <c r="AL74" s="249"/>
      <c r="AM74" s="1144" t="s">
        <v>205</v>
      </c>
      <c r="AN74" s="1144"/>
      <c r="AO74" s="249"/>
      <c r="AP74" s="249"/>
      <c r="AQ74" s="249"/>
      <c r="AR74" s="249"/>
      <c r="AS74" s="249"/>
      <c r="AT74" s="249"/>
      <c r="AU74" s="249"/>
      <c r="AV74" s="249"/>
      <c r="AW74" s="242"/>
      <c r="AX74" s="242"/>
      <c r="AY74" s="1152"/>
      <c r="AZ74" s="1152"/>
      <c r="BA74" s="1152"/>
      <c r="BB74" s="1173"/>
      <c r="BC74" s="1174"/>
      <c r="BD74" s="1174"/>
      <c r="BE74" s="1174"/>
      <c r="BF74" s="1174"/>
      <c r="BG74" s="1174"/>
      <c r="BH74" s="1174"/>
      <c r="BI74" s="1174"/>
      <c r="BJ74" s="1174"/>
      <c r="BK74" s="1174"/>
      <c r="BL74" s="1174"/>
      <c r="BM74" s="1175"/>
      <c r="BN74" s="1162"/>
      <c r="BO74" s="1162"/>
      <c r="BP74" s="1162"/>
      <c r="BQ74" s="1162"/>
      <c r="BR74" s="250"/>
      <c r="BS74" s="250"/>
      <c r="BT74" s="250"/>
      <c r="BU74" s="250"/>
      <c r="BV74" s="250"/>
      <c r="BW74" s="1144" t="s">
        <v>205</v>
      </c>
      <c r="BX74" s="1144"/>
      <c r="BY74" s="249"/>
      <c r="BZ74" s="249"/>
      <c r="CA74" s="249"/>
      <c r="CB74" s="249"/>
      <c r="CC74" s="249"/>
      <c r="CD74" s="249"/>
      <c r="CE74" s="249"/>
      <c r="CF74" s="1144" t="s">
        <v>205</v>
      </c>
      <c r="CG74" s="1144"/>
      <c r="CH74" s="249"/>
      <c r="CI74" s="249"/>
      <c r="CJ74" s="249"/>
      <c r="CK74" s="249"/>
      <c r="CL74" s="249"/>
      <c r="CM74" s="249"/>
      <c r="CN74" s="249"/>
      <c r="CO74" s="1144" t="s">
        <v>205</v>
      </c>
      <c r="CP74" s="1144"/>
      <c r="CQ74" s="249"/>
      <c r="CR74" s="249"/>
      <c r="CS74" s="249"/>
      <c r="CT74" s="249"/>
      <c r="CU74" s="249"/>
      <c r="CV74" s="249"/>
      <c r="CW74" s="249"/>
      <c r="CX74" s="249"/>
      <c r="CY74" s="242"/>
      <c r="CZ74" s="242"/>
      <c r="DA74" s="1081"/>
      <c r="DB74" s="1081"/>
      <c r="DC74" s="243"/>
      <c r="DF74" s="1151"/>
      <c r="DG74" s="1151"/>
    </row>
    <row r="75" spans="4:111" ht="8.25" customHeight="1" thickTop="1">
      <c r="D75" s="37"/>
      <c r="E75" s="38"/>
      <c r="F75" s="38"/>
      <c r="G75" s="38"/>
      <c r="H75" s="38"/>
      <c r="I75" s="38"/>
      <c r="J75" s="38"/>
      <c r="K75" s="38"/>
      <c r="L75" s="38"/>
      <c r="M75" s="38"/>
      <c r="N75" s="38"/>
      <c r="O75" s="38"/>
      <c r="P75" s="38"/>
      <c r="Q75" s="39"/>
      <c r="R75" s="1198" t="s">
        <v>227</v>
      </c>
      <c r="S75" s="1176"/>
      <c r="T75" s="1176"/>
      <c r="U75" s="1176"/>
      <c r="V75" s="40"/>
      <c r="W75" s="40" t="s">
        <v>206</v>
      </c>
      <c r="X75" s="40"/>
      <c r="Y75" s="40"/>
      <c r="Z75" s="40" t="s">
        <v>207</v>
      </c>
      <c r="AA75" s="40"/>
      <c r="AB75" s="40"/>
      <c r="AC75" s="40" t="s">
        <v>208</v>
      </c>
      <c r="AD75" s="40"/>
      <c r="AE75" s="40"/>
      <c r="AF75" s="40" t="s">
        <v>209</v>
      </c>
      <c r="AG75" s="40"/>
      <c r="AH75" s="40"/>
      <c r="AI75" s="40" t="s">
        <v>206</v>
      </c>
      <c r="AJ75" s="40"/>
      <c r="AK75" s="40"/>
      <c r="AL75" s="40" t="s">
        <v>207</v>
      </c>
      <c r="AM75" s="40"/>
      <c r="AN75" s="40"/>
      <c r="AO75" s="40" t="s">
        <v>208</v>
      </c>
      <c r="AP75" s="40"/>
      <c r="AQ75" s="40"/>
      <c r="AR75" s="40" t="s">
        <v>210</v>
      </c>
      <c r="AS75" s="40"/>
      <c r="AT75" s="40"/>
      <c r="AU75" s="40" t="s">
        <v>206</v>
      </c>
      <c r="AV75" s="40"/>
      <c r="AW75" s="32"/>
      <c r="AX75" s="32"/>
      <c r="AY75" s="32"/>
      <c r="AZ75" s="32"/>
      <c r="BA75" s="32"/>
      <c r="BB75" s="1143" t="s">
        <v>227</v>
      </c>
      <c r="BC75" s="1120"/>
      <c r="BD75" s="77"/>
      <c r="BE75" s="77"/>
      <c r="BF75" s="77"/>
      <c r="BG75" s="77"/>
      <c r="BH75" s="1120" t="s">
        <v>37</v>
      </c>
      <c r="BI75" s="1120"/>
      <c r="BJ75" s="1120"/>
      <c r="BK75" s="1120"/>
      <c r="BL75" s="1120"/>
      <c r="BM75" s="1121"/>
      <c r="BN75" s="1176" t="s">
        <v>227</v>
      </c>
      <c r="BO75" s="1176"/>
      <c r="BP75" s="1176"/>
      <c r="BQ75" s="1176"/>
      <c r="BR75" s="40"/>
      <c r="BS75" s="40" t="s">
        <v>207</v>
      </c>
      <c r="BT75" s="40"/>
      <c r="BU75" s="40"/>
      <c r="BV75" s="40" t="s">
        <v>208</v>
      </c>
      <c r="BW75" s="40"/>
      <c r="BX75" s="40"/>
      <c r="BY75" s="40" t="s">
        <v>209</v>
      </c>
      <c r="BZ75" s="40"/>
      <c r="CA75" s="40"/>
      <c r="CB75" s="40" t="s">
        <v>206</v>
      </c>
      <c r="CC75" s="40"/>
      <c r="CD75" s="40"/>
      <c r="CE75" s="40" t="s">
        <v>207</v>
      </c>
      <c r="CF75" s="40"/>
      <c r="CG75" s="40"/>
      <c r="CH75" s="40" t="s">
        <v>208</v>
      </c>
      <c r="CI75" s="40"/>
      <c r="CJ75" s="40"/>
      <c r="CK75" s="40" t="s">
        <v>210</v>
      </c>
      <c r="CL75" s="40"/>
      <c r="CM75" s="40"/>
      <c r="CN75" s="40" t="s">
        <v>206</v>
      </c>
      <c r="CO75" s="40"/>
      <c r="CP75" s="40"/>
      <c r="CQ75" s="40" t="s">
        <v>207</v>
      </c>
      <c r="CR75" s="40"/>
      <c r="CS75" s="40"/>
      <c r="CT75" s="40" t="s">
        <v>208</v>
      </c>
      <c r="CU75" s="40"/>
      <c r="CV75" s="40"/>
      <c r="CW75" s="40" t="s">
        <v>211</v>
      </c>
      <c r="CX75" s="40"/>
      <c r="CY75" s="32"/>
      <c r="CZ75" s="32"/>
      <c r="DA75" s="32"/>
      <c r="DB75" s="32"/>
      <c r="DC75" s="33"/>
      <c r="DF75" s="1151"/>
      <c r="DG75" s="1151"/>
    </row>
    <row r="76" spans="4:111" ht="8.25" customHeight="1">
      <c r="D76" s="1185" t="s">
        <v>23</v>
      </c>
      <c r="E76" s="1186"/>
      <c r="F76" s="1186"/>
      <c r="G76" s="1186"/>
      <c r="H76" s="1186"/>
      <c r="I76" s="1186"/>
      <c r="J76" s="1186"/>
      <c r="K76" s="1186"/>
      <c r="L76" s="1186"/>
      <c r="M76" s="1186"/>
      <c r="N76" s="1186"/>
      <c r="O76" s="1186"/>
      <c r="P76" s="1186"/>
      <c r="Q76" s="1187"/>
      <c r="R76" s="1199"/>
      <c r="S76" s="1162"/>
      <c r="T76" s="1162"/>
      <c r="U76" s="1162"/>
      <c r="V76" s="1133"/>
      <c r="W76" s="1134"/>
      <c r="X76" s="1134"/>
      <c r="Y76" s="1078"/>
      <c r="Z76" s="1078"/>
      <c r="AA76" s="1078"/>
      <c r="AB76" s="1078"/>
      <c r="AC76" s="1078"/>
      <c r="AD76" s="1078"/>
      <c r="AE76" s="1078"/>
      <c r="AF76" s="1078"/>
      <c r="AG76" s="1078"/>
      <c r="AH76" s="1078"/>
      <c r="AI76" s="1078"/>
      <c r="AJ76" s="1078"/>
      <c r="AK76" s="1078"/>
      <c r="AL76" s="1078"/>
      <c r="AM76" s="1078"/>
      <c r="AN76" s="1078"/>
      <c r="AO76" s="1078"/>
      <c r="AP76" s="1078"/>
      <c r="AQ76" s="1078"/>
      <c r="AR76" s="1078"/>
      <c r="AS76" s="1078"/>
      <c r="AT76" s="1078"/>
      <c r="AU76" s="1078"/>
      <c r="AV76" s="1128"/>
      <c r="AW76" s="1076"/>
      <c r="AX76" s="1081"/>
      <c r="AY76" s="242"/>
      <c r="AZ76" s="242"/>
      <c r="BA76" s="242"/>
      <c r="BB76" s="1143"/>
      <c r="BC76" s="1120"/>
      <c r="BD76" s="77"/>
      <c r="BE76" s="77"/>
      <c r="BF76" s="77"/>
      <c r="BG76" s="77"/>
      <c r="BH76" s="1120"/>
      <c r="BI76" s="1120"/>
      <c r="BJ76" s="1120"/>
      <c r="BK76" s="1120"/>
      <c r="BL76" s="1120"/>
      <c r="BM76" s="1121"/>
      <c r="BN76" s="1162"/>
      <c r="BO76" s="1162"/>
      <c r="BP76" s="1162"/>
      <c r="BQ76" s="1162"/>
      <c r="BR76" s="1133"/>
      <c r="BS76" s="1134"/>
      <c r="BT76" s="1134"/>
      <c r="BU76" s="1078"/>
      <c r="BV76" s="1078"/>
      <c r="BW76" s="1078"/>
      <c r="BX76" s="1145"/>
      <c r="BY76" s="1078"/>
      <c r="BZ76" s="1078"/>
      <c r="CA76" s="1078"/>
      <c r="CB76" s="1078"/>
      <c r="CC76" s="1078"/>
      <c r="CD76" s="1078"/>
      <c r="CE76" s="1078"/>
      <c r="CF76" s="1078"/>
      <c r="CG76" s="1078"/>
      <c r="CH76" s="1078"/>
      <c r="CI76" s="1078"/>
      <c r="CJ76" s="1078"/>
      <c r="CK76" s="1078"/>
      <c r="CL76" s="1078"/>
      <c r="CM76" s="1078"/>
      <c r="CN76" s="1078"/>
      <c r="CO76" s="1078"/>
      <c r="CP76" s="1078"/>
      <c r="CQ76" s="1078"/>
      <c r="CR76" s="1078"/>
      <c r="CS76" s="1078"/>
      <c r="CT76" s="1078"/>
      <c r="CU76" s="1078"/>
      <c r="CV76" s="1078"/>
      <c r="CW76" s="1078"/>
      <c r="CX76" s="1128"/>
      <c r="CY76" s="1076"/>
      <c r="CZ76" s="1081"/>
      <c r="DA76" s="242"/>
      <c r="DB76" s="242"/>
      <c r="DC76" s="34"/>
      <c r="DF76" s="1151"/>
      <c r="DG76" s="1151"/>
    </row>
    <row r="77" spans="4:111" ht="8.25" customHeight="1">
      <c r="D77" s="1185"/>
      <c r="E77" s="1186"/>
      <c r="F77" s="1186"/>
      <c r="G77" s="1186"/>
      <c r="H77" s="1186"/>
      <c r="I77" s="1186"/>
      <c r="J77" s="1186"/>
      <c r="K77" s="1186"/>
      <c r="L77" s="1186"/>
      <c r="M77" s="1186"/>
      <c r="N77" s="1186"/>
      <c r="O77" s="1186"/>
      <c r="P77" s="1186"/>
      <c r="Q77" s="1187"/>
      <c r="R77" s="1199"/>
      <c r="S77" s="1162"/>
      <c r="T77" s="1162"/>
      <c r="U77" s="1162"/>
      <c r="V77" s="1133"/>
      <c r="W77" s="1134"/>
      <c r="X77" s="1134"/>
      <c r="Y77" s="1078"/>
      <c r="Z77" s="1078"/>
      <c r="AA77" s="1078"/>
      <c r="AB77" s="1078"/>
      <c r="AC77" s="1078"/>
      <c r="AD77" s="1078"/>
      <c r="AE77" s="1078"/>
      <c r="AF77" s="1078"/>
      <c r="AG77" s="1078"/>
      <c r="AH77" s="1078"/>
      <c r="AI77" s="1078"/>
      <c r="AJ77" s="1078"/>
      <c r="AK77" s="1078"/>
      <c r="AL77" s="1078"/>
      <c r="AM77" s="1078"/>
      <c r="AN77" s="1078"/>
      <c r="AO77" s="1078"/>
      <c r="AP77" s="1078"/>
      <c r="AQ77" s="1078"/>
      <c r="AR77" s="1078"/>
      <c r="AS77" s="1078"/>
      <c r="AT77" s="1078"/>
      <c r="AU77" s="1078"/>
      <c r="AV77" s="1128"/>
      <c r="AW77" s="1082"/>
      <c r="AX77" s="1081"/>
      <c r="AY77" s="242"/>
      <c r="AZ77" s="242"/>
      <c r="BA77" s="242"/>
      <c r="BB77" s="978" t="s">
        <v>635</v>
      </c>
      <c r="BC77" s="979"/>
      <c r="BD77" s="979"/>
      <c r="BE77" s="979"/>
      <c r="BF77" s="979"/>
      <c r="BG77" s="979"/>
      <c r="BH77" s="979"/>
      <c r="BI77" s="979"/>
      <c r="BJ77" s="979"/>
      <c r="BK77" s="979"/>
      <c r="BL77" s="979"/>
      <c r="BM77" s="1037"/>
      <c r="BN77" s="1162"/>
      <c r="BO77" s="1162"/>
      <c r="BP77" s="1162"/>
      <c r="BQ77" s="1162"/>
      <c r="BR77" s="1133"/>
      <c r="BS77" s="1134"/>
      <c r="BT77" s="1134"/>
      <c r="BU77" s="1078"/>
      <c r="BV77" s="1078"/>
      <c r="BW77" s="1078"/>
      <c r="BX77" s="1145"/>
      <c r="BY77" s="1078"/>
      <c r="BZ77" s="1078"/>
      <c r="CA77" s="1078"/>
      <c r="CB77" s="1078"/>
      <c r="CC77" s="1078"/>
      <c r="CD77" s="1078"/>
      <c r="CE77" s="1078"/>
      <c r="CF77" s="1078"/>
      <c r="CG77" s="1078"/>
      <c r="CH77" s="1078"/>
      <c r="CI77" s="1078"/>
      <c r="CJ77" s="1078"/>
      <c r="CK77" s="1078"/>
      <c r="CL77" s="1078"/>
      <c r="CM77" s="1078"/>
      <c r="CN77" s="1078"/>
      <c r="CO77" s="1078"/>
      <c r="CP77" s="1078"/>
      <c r="CQ77" s="1078"/>
      <c r="CR77" s="1078"/>
      <c r="CS77" s="1078"/>
      <c r="CT77" s="1078"/>
      <c r="CU77" s="1078"/>
      <c r="CV77" s="1078"/>
      <c r="CW77" s="1078"/>
      <c r="CX77" s="1128"/>
      <c r="CY77" s="1082"/>
      <c r="CZ77" s="1081"/>
      <c r="DA77" s="242"/>
      <c r="DB77" s="242"/>
      <c r="DC77" s="34"/>
      <c r="DF77" s="1151"/>
      <c r="DG77" s="1151"/>
    </row>
    <row r="78" spans="4:111" ht="8.25" customHeight="1">
      <c r="D78" s="41"/>
      <c r="E78" s="1"/>
      <c r="F78" s="1"/>
      <c r="G78" s="1"/>
      <c r="H78" s="1"/>
      <c r="I78" s="1"/>
      <c r="J78" s="1"/>
      <c r="K78" s="1"/>
      <c r="L78" s="1"/>
      <c r="M78" s="1181" t="s">
        <v>35</v>
      </c>
      <c r="N78" s="1181"/>
      <c r="O78" s="1181"/>
      <c r="P78" s="1181"/>
      <c r="Q78" s="1182"/>
      <c r="R78" s="1199"/>
      <c r="S78" s="1162"/>
      <c r="T78" s="1162"/>
      <c r="U78" s="1162"/>
      <c r="V78" s="1133"/>
      <c r="W78" s="1134"/>
      <c r="X78" s="1134"/>
      <c r="Y78" s="1078"/>
      <c r="Z78" s="1078"/>
      <c r="AA78" s="1078"/>
      <c r="AB78" s="1078"/>
      <c r="AC78" s="1078"/>
      <c r="AD78" s="1078"/>
      <c r="AE78" s="1078"/>
      <c r="AF78" s="1078"/>
      <c r="AG78" s="1078"/>
      <c r="AH78" s="1078"/>
      <c r="AI78" s="1078"/>
      <c r="AJ78" s="1078"/>
      <c r="AK78" s="1078"/>
      <c r="AL78" s="1078"/>
      <c r="AM78" s="1078"/>
      <c r="AN78" s="1078"/>
      <c r="AO78" s="1078"/>
      <c r="AP78" s="1078"/>
      <c r="AQ78" s="1078"/>
      <c r="AR78" s="1078"/>
      <c r="AS78" s="1078"/>
      <c r="AT78" s="1078"/>
      <c r="AU78" s="1078"/>
      <c r="AV78" s="1128"/>
      <c r="AW78" s="1082"/>
      <c r="AX78" s="1081"/>
      <c r="AY78" s="1152" t="s">
        <v>21</v>
      </c>
      <c r="AZ78" s="1152"/>
      <c r="BA78" s="1152"/>
      <c r="BB78" s="978"/>
      <c r="BC78" s="979"/>
      <c r="BD78" s="979"/>
      <c r="BE78" s="979"/>
      <c r="BF78" s="979"/>
      <c r="BG78" s="979"/>
      <c r="BH78" s="979"/>
      <c r="BI78" s="979"/>
      <c r="BJ78" s="979"/>
      <c r="BK78" s="979"/>
      <c r="BL78" s="979"/>
      <c r="BM78" s="1037"/>
      <c r="BN78" s="1162"/>
      <c r="BO78" s="1162"/>
      <c r="BP78" s="1162"/>
      <c r="BQ78" s="1162"/>
      <c r="BR78" s="1133"/>
      <c r="BS78" s="1134"/>
      <c r="BT78" s="1134"/>
      <c r="BU78" s="1078"/>
      <c r="BV78" s="1078"/>
      <c r="BW78" s="1078"/>
      <c r="BX78" s="1145"/>
      <c r="BY78" s="1078"/>
      <c r="BZ78" s="1078"/>
      <c r="CA78" s="1078"/>
      <c r="CB78" s="1078"/>
      <c r="CC78" s="1078"/>
      <c r="CD78" s="1078"/>
      <c r="CE78" s="1078"/>
      <c r="CF78" s="1078"/>
      <c r="CG78" s="1078"/>
      <c r="CH78" s="1078"/>
      <c r="CI78" s="1078"/>
      <c r="CJ78" s="1078"/>
      <c r="CK78" s="1078"/>
      <c r="CL78" s="1078"/>
      <c r="CM78" s="1078"/>
      <c r="CN78" s="1078"/>
      <c r="CO78" s="1078"/>
      <c r="CP78" s="1078"/>
      <c r="CQ78" s="1078"/>
      <c r="CR78" s="1078"/>
      <c r="CS78" s="1078"/>
      <c r="CT78" s="1078"/>
      <c r="CU78" s="1078"/>
      <c r="CV78" s="1078"/>
      <c r="CW78" s="1078"/>
      <c r="CX78" s="1128"/>
      <c r="CY78" s="1082"/>
      <c r="CZ78" s="1081"/>
      <c r="DA78" s="1081" t="s">
        <v>24</v>
      </c>
      <c r="DB78" s="1081"/>
      <c r="DC78" s="34"/>
      <c r="DF78" s="1151"/>
      <c r="DG78" s="1151"/>
    </row>
    <row r="79" spans="4:111" ht="8.25" customHeight="1" thickBot="1">
      <c r="D79" s="42"/>
      <c r="E79" s="43"/>
      <c r="F79" s="43"/>
      <c r="G79" s="43"/>
      <c r="H79" s="43"/>
      <c r="I79" s="43"/>
      <c r="J79" s="43"/>
      <c r="K79" s="43"/>
      <c r="L79" s="43"/>
      <c r="M79" s="1183"/>
      <c r="N79" s="1183"/>
      <c r="O79" s="1183"/>
      <c r="P79" s="1183"/>
      <c r="Q79" s="1184"/>
      <c r="R79" s="1200"/>
      <c r="S79" s="1177"/>
      <c r="T79" s="1177"/>
      <c r="U79" s="1177"/>
      <c r="V79" s="251"/>
      <c r="W79" s="251"/>
      <c r="X79" s="251"/>
      <c r="Y79" s="251"/>
      <c r="Z79" s="251"/>
      <c r="AA79" s="251"/>
      <c r="AB79" s="251"/>
      <c r="AC79" s="251"/>
      <c r="AD79" s="1163" t="s">
        <v>223</v>
      </c>
      <c r="AE79" s="1163"/>
      <c r="AF79" s="251"/>
      <c r="AG79" s="251"/>
      <c r="AH79" s="251"/>
      <c r="AI79" s="251"/>
      <c r="AJ79" s="251"/>
      <c r="AK79" s="251"/>
      <c r="AL79" s="251"/>
      <c r="AM79" s="1163" t="s">
        <v>223</v>
      </c>
      <c r="AN79" s="1163"/>
      <c r="AO79" s="251"/>
      <c r="AP79" s="251"/>
      <c r="AQ79" s="251"/>
      <c r="AR79" s="251"/>
      <c r="AS79" s="251"/>
      <c r="AT79" s="251"/>
      <c r="AU79" s="251"/>
      <c r="AV79" s="251"/>
      <c r="AW79" s="251"/>
      <c r="AX79" s="251"/>
      <c r="AY79" s="1188"/>
      <c r="AZ79" s="1188"/>
      <c r="BA79" s="1188"/>
      <c r="BB79" s="1178"/>
      <c r="BC79" s="1179"/>
      <c r="BD79" s="1179"/>
      <c r="BE79" s="1179"/>
      <c r="BF79" s="1179"/>
      <c r="BG79" s="1179"/>
      <c r="BH79" s="1179"/>
      <c r="BI79" s="1179"/>
      <c r="BJ79" s="1179"/>
      <c r="BK79" s="1179"/>
      <c r="BL79" s="1179"/>
      <c r="BM79" s="1180"/>
      <c r="BN79" s="1177"/>
      <c r="BO79" s="1177"/>
      <c r="BP79" s="1177"/>
      <c r="BQ79" s="1177"/>
      <c r="BR79" s="246"/>
      <c r="BS79" s="246"/>
      <c r="BT79" s="246"/>
      <c r="BU79" s="246"/>
      <c r="BV79" s="246"/>
      <c r="BW79" s="1163" t="s">
        <v>223</v>
      </c>
      <c r="BX79" s="1163"/>
      <c r="BY79" s="251"/>
      <c r="BZ79" s="251"/>
      <c r="CA79" s="251"/>
      <c r="CB79" s="251"/>
      <c r="CC79" s="251"/>
      <c r="CD79" s="251"/>
      <c r="CE79" s="251"/>
      <c r="CF79" s="1163" t="s">
        <v>223</v>
      </c>
      <c r="CG79" s="1163"/>
      <c r="CH79" s="251"/>
      <c r="CI79" s="251"/>
      <c r="CJ79" s="251"/>
      <c r="CK79" s="251"/>
      <c r="CL79" s="251"/>
      <c r="CM79" s="251"/>
      <c r="CN79" s="251"/>
      <c r="CO79" s="1163" t="s">
        <v>223</v>
      </c>
      <c r="CP79" s="1163"/>
      <c r="CQ79" s="251"/>
      <c r="CR79" s="251"/>
      <c r="CS79" s="251"/>
      <c r="CT79" s="251"/>
      <c r="CU79" s="251"/>
      <c r="CV79" s="251"/>
      <c r="CW79" s="251"/>
      <c r="CX79" s="251"/>
      <c r="CY79" s="251"/>
      <c r="CZ79" s="251"/>
      <c r="DA79" s="1164"/>
      <c r="DB79" s="1164"/>
      <c r="DC79" s="36"/>
      <c r="DF79" s="1151"/>
      <c r="DG79" s="1151"/>
    </row>
    <row r="80" spans="4:111" ht="10.5" customHeight="1" thickTop="1">
      <c r="DF80" s="1151"/>
      <c r="DG80" s="1151"/>
    </row>
    <row r="81" spans="4:111" ht="8.25" customHeight="1">
      <c r="D81" s="1189" t="s">
        <v>609</v>
      </c>
      <c r="E81" s="1190"/>
      <c r="F81" s="1191"/>
      <c r="G81" s="270"/>
      <c r="H81" s="1101" t="s">
        <v>228</v>
      </c>
      <c r="I81" s="1101"/>
      <c r="J81" s="1101"/>
      <c r="K81" s="271"/>
      <c r="L81" s="271"/>
      <c r="M81" s="271"/>
      <c r="N81" s="271"/>
      <c r="O81" s="271"/>
      <c r="P81" s="271"/>
      <c r="Q81" s="272"/>
      <c r="R81" s="10"/>
      <c r="S81" s="10"/>
      <c r="T81" s="10"/>
      <c r="U81" s="10"/>
      <c r="V81" s="10"/>
      <c r="W81" s="10"/>
      <c r="X81" s="10"/>
      <c r="Y81" s="10"/>
      <c r="Z81" s="10"/>
      <c r="AA81" s="10"/>
      <c r="AB81" s="10"/>
      <c r="AC81" s="10"/>
      <c r="AD81" s="10"/>
      <c r="AE81" s="10"/>
      <c r="AF81" s="1103" t="s">
        <v>214</v>
      </c>
      <c r="AG81" s="1103"/>
      <c r="AH81" s="1103"/>
      <c r="AI81" s="1103"/>
      <c r="AJ81" s="1103"/>
      <c r="AK81" s="1103"/>
      <c r="AL81" s="1103"/>
      <c r="AM81" s="1103"/>
      <c r="AN81" s="1103"/>
      <c r="AO81" s="10"/>
      <c r="AP81" s="10"/>
      <c r="AQ81" s="10"/>
      <c r="AR81" s="1106" t="str">
        <f>TEXT(DATE(LEFT('設定シート（非表示）'!C6,4),4,1),"ggg")</f>
        <v>令和</v>
      </c>
      <c r="AS81" s="1106"/>
      <c r="AT81" s="1106"/>
      <c r="AU81" s="1106"/>
      <c r="AV81" s="1106" t="str">
        <f>TEXT(DATE(LEFT('設定シート（非表示）'!C6,4),4,1),"e")</f>
        <v>7</v>
      </c>
      <c r="AW81" s="1106"/>
      <c r="AX81" s="1106"/>
      <c r="AY81" s="1106" t="s">
        <v>25</v>
      </c>
      <c r="AZ81" s="1106"/>
      <c r="BA81" s="1106">
        <v>4</v>
      </c>
      <c r="BB81" s="1106"/>
      <c r="BC81" s="1106"/>
      <c r="BD81" s="1106" t="s">
        <v>49</v>
      </c>
      <c r="BE81" s="1106"/>
      <c r="BF81" s="1106">
        <v>1</v>
      </c>
      <c r="BG81" s="1106"/>
      <c r="BH81" s="1106"/>
      <c r="BI81" s="1106" t="s">
        <v>215</v>
      </c>
      <c r="BJ81" s="1106"/>
      <c r="BK81" s="10"/>
      <c r="BL81" s="1106" t="s">
        <v>216</v>
      </c>
      <c r="BM81" s="1106"/>
      <c r="BN81" s="1106"/>
      <c r="BO81" s="1106"/>
      <c r="BP81" s="10"/>
      <c r="BQ81" s="1106" t="str">
        <f>TEXT(DATE(LEFT('設定シート（非表示）'!C6,4)+1,3,31),"ggg")</f>
        <v>令和</v>
      </c>
      <c r="BR81" s="1106"/>
      <c r="BS81" s="1106"/>
      <c r="BT81" s="1106"/>
      <c r="BU81" s="1106" t="str">
        <f>TEXT(DATE(LEFT('設定シート（非表示）'!C6,4)+1,3,31),"e")</f>
        <v>8</v>
      </c>
      <c r="BV81" s="1106"/>
      <c r="BW81" s="1106"/>
      <c r="BX81" s="1106" t="s">
        <v>25</v>
      </c>
      <c r="BY81" s="1106"/>
      <c r="BZ81" s="1106">
        <v>3</v>
      </c>
      <c r="CA81" s="1106"/>
      <c r="CB81" s="1106"/>
      <c r="CC81" s="1106" t="s">
        <v>49</v>
      </c>
      <c r="CD81" s="1106"/>
      <c r="CE81" s="1106">
        <v>31</v>
      </c>
      <c r="CF81" s="1106"/>
      <c r="CG81" s="1106"/>
      <c r="CH81" s="1106" t="s">
        <v>215</v>
      </c>
      <c r="CI81" s="1106"/>
      <c r="CJ81" s="10"/>
      <c r="CK81" s="1106" t="s">
        <v>217</v>
      </c>
      <c r="CL81" s="1106"/>
      <c r="CM81" s="1106"/>
      <c r="CN81" s="1106"/>
      <c r="CO81" s="3"/>
      <c r="CP81" s="10"/>
      <c r="CQ81" s="10"/>
      <c r="CR81" s="10"/>
      <c r="CS81" s="10"/>
      <c r="CT81" s="10"/>
      <c r="CU81" s="10"/>
      <c r="CV81" s="10"/>
      <c r="CW81" s="10"/>
      <c r="CX81" s="3"/>
      <c r="CY81" s="3"/>
      <c r="CZ81" s="3"/>
      <c r="DA81" s="3"/>
      <c r="DB81" s="3"/>
      <c r="DC81" s="5"/>
      <c r="DF81" s="1151"/>
      <c r="DG81" s="1151"/>
    </row>
    <row r="82" spans="4:111" ht="8.25" customHeight="1">
      <c r="D82" s="1192"/>
      <c r="E82" s="1193"/>
      <c r="F82" s="1194"/>
      <c r="G82" s="275"/>
      <c r="H82" s="1102"/>
      <c r="I82" s="1102"/>
      <c r="J82" s="1102"/>
      <c r="K82" s="276"/>
      <c r="L82" s="276"/>
      <c r="M82" s="276"/>
      <c r="N82" s="276"/>
      <c r="O82" s="276"/>
      <c r="P82" s="276"/>
      <c r="Q82" s="277"/>
      <c r="R82" s="9"/>
      <c r="S82" s="9"/>
      <c r="T82" s="9"/>
      <c r="U82" s="9"/>
      <c r="V82" s="9"/>
      <c r="W82" s="9"/>
      <c r="X82" s="9"/>
      <c r="Y82" s="9"/>
      <c r="Z82" s="9"/>
      <c r="AA82" s="9"/>
      <c r="AB82" s="9"/>
      <c r="AC82" s="9"/>
      <c r="AD82" s="9"/>
      <c r="AE82" s="9"/>
      <c r="AF82" s="1104"/>
      <c r="AG82" s="1104"/>
      <c r="AH82" s="1104"/>
      <c r="AI82" s="1104"/>
      <c r="AJ82" s="1104"/>
      <c r="AK82" s="1104"/>
      <c r="AL82" s="1104"/>
      <c r="AM82" s="1104"/>
      <c r="AN82" s="1104"/>
      <c r="AO82" s="9"/>
      <c r="AP82" s="9"/>
      <c r="AQ82" s="9"/>
      <c r="AR82" s="1107"/>
      <c r="AS82" s="1107"/>
      <c r="AT82" s="1107"/>
      <c r="AU82" s="1107"/>
      <c r="AV82" s="1107"/>
      <c r="AW82" s="1107"/>
      <c r="AX82" s="1107"/>
      <c r="AY82" s="1107"/>
      <c r="AZ82" s="1107"/>
      <c r="BA82" s="1107"/>
      <c r="BB82" s="1107"/>
      <c r="BC82" s="1107"/>
      <c r="BD82" s="1107"/>
      <c r="BE82" s="1107"/>
      <c r="BF82" s="1107"/>
      <c r="BG82" s="1107"/>
      <c r="BH82" s="1107"/>
      <c r="BI82" s="1107"/>
      <c r="BJ82" s="1107"/>
      <c r="BK82" s="9"/>
      <c r="BL82" s="1107"/>
      <c r="BM82" s="1107"/>
      <c r="BN82" s="1107"/>
      <c r="BO82" s="1107"/>
      <c r="BP82" s="9"/>
      <c r="BQ82" s="1107"/>
      <c r="BR82" s="1107"/>
      <c r="BS82" s="1107"/>
      <c r="BT82" s="1107"/>
      <c r="BU82" s="1107"/>
      <c r="BV82" s="1107"/>
      <c r="BW82" s="1107"/>
      <c r="BX82" s="1107"/>
      <c r="BY82" s="1107"/>
      <c r="BZ82" s="1107"/>
      <c r="CA82" s="1107"/>
      <c r="CB82" s="1107"/>
      <c r="CC82" s="1107"/>
      <c r="CD82" s="1107"/>
      <c r="CE82" s="1107"/>
      <c r="CF82" s="1107"/>
      <c r="CG82" s="1107"/>
      <c r="CH82" s="1107"/>
      <c r="CI82" s="1107"/>
      <c r="CJ82" s="9"/>
      <c r="CK82" s="1107"/>
      <c r="CL82" s="1107"/>
      <c r="CM82" s="1107"/>
      <c r="CN82" s="1107"/>
      <c r="CP82" s="9"/>
      <c r="CQ82" s="9"/>
      <c r="CR82" s="9"/>
      <c r="CS82" s="9"/>
      <c r="CT82" s="9"/>
      <c r="CU82" s="9"/>
      <c r="CV82" s="9"/>
      <c r="CW82" s="9"/>
      <c r="CX82" s="242"/>
      <c r="CY82" s="242"/>
      <c r="CZ82" s="242"/>
      <c r="DA82" s="242"/>
      <c r="DB82" s="242"/>
      <c r="DC82" s="243"/>
      <c r="DF82" s="1151"/>
      <c r="DG82" s="1151"/>
    </row>
    <row r="83" spans="4:111" ht="8.25" customHeight="1">
      <c r="D83" s="1192"/>
      <c r="E83" s="1193"/>
      <c r="F83" s="1194"/>
      <c r="G83" s="275"/>
      <c r="H83" s="1102"/>
      <c r="I83" s="1102"/>
      <c r="J83" s="1102"/>
      <c r="K83" s="276"/>
      <c r="L83" s="276"/>
      <c r="M83" s="276"/>
      <c r="N83" s="276"/>
      <c r="O83" s="276"/>
      <c r="P83" s="276"/>
      <c r="Q83" s="277"/>
      <c r="R83" s="11"/>
      <c r="S83" s="11"/>
      <c r="T83" s="11"/>
      <c r="U83" s="11"/>
      <c r="V83" s="11"/>
      <c r="W83" s="11"/>
      <c r="X83" s="11"/>
      <c r="Y83" s="11"/>
      <c r="Z83" s="11"/>
      <c r="AA83" s="11"/>
      <c r="AB83" s="11"/>
      <c r="AC83" s="11"/>
      <c r="AD83" s="11"/>
      <c r="AE83" s="11"/>
      <c r="AF83" s="1105"/>
      <c r="AG83" s="1105"/>
      <c r="AH83" s="1105"/>
      <c r="AI83" s="1105"/>
      <c r="AJ83" s="1105"/>
      <c r="AK83" s="1105"/>
      <c r="AL83" s="1105"/>
      <c r="AM83" s="1105"/>
      <c r="AN83" s="1105"/>
      <c r="AO83" s="11"/>
      <c r="AP83" s="11"/>
      <c r="AQ83" s="11"/>
      <c r="AR83" s="922"/>
      <c r="AS83" s="922"/>
      <c r="AT83" s="922"/>
      <c r="AU83" s="922"/>
      <c r="AV83" s="922"/>
      <c r="AW83" s="922"/>
      <c r="AX83" s="922"/>
      <c r="AY83" s="922"/>
      <c r="AZ83" s="922"/>
      <c r="BA83" s="922"/>
      <c r="BB83" s="922"/>
      <c r="BC83" s="922"/>
      <c r="BD83" s="922"/>
      <c r="BE83" s="922"/>
      <c r="BF83" s="922"/>
      <c r="BG83" s="922"/>
      <c r="BH83" s="922"/>
      <c r="BI83" s="922"/>
      <c r="BJ83" s="922"/>
      <c r="BK83" s="11"/>
      <c r="BL83" s="922"/>
      <c r="BM83" s="922"/>
      <c r="BN83" s="922"/>
      <c r="BO83" s="922"/>
      <c r="BP83" s="11"/>
      <c r="BQ83" s="922"/>
      <c r="BR83" s="922"/>
      <c r="BS83" s="922"/>
      <c r="BT83" s="922"/>
      <c r="BU83" s="922"/>
      <c r="BV83" s="922"/>
      <c r="BW83" s="922"/>
      <c r="BX83" s="922"/>
      <c r="BY83" s="922"/>
      <c r="BZ83" s="922"/>
      <c r="CA83" s="922"/>
      <c r="CB83" s="922"/>
      <c r="CC83" s="922"/>
      <c r="CD83" s="922"/>
      <c r="CE83" s="922"/>
      <c r="CF83" s="922"/>
      <c r="CG83" s="922"/>
      <c r="CH83" s="922"/>
      <c r="CI83" s="922"/>
      <c r="CJ83" s="11"/>
      <c r="CK83" s="922"/>
      <c r="CL83" s="922"/>
      <c r="CM83" s="922"/>
      <c r="CN83" s="922"/>
      <c r="CP83" s="11"/>
      <c r="CQ83" s="11"/>
      <c r="CR83" s="11"/>
      <c r="CS83" s="11"/>
      <c r="CT83" s="11"/>
      <c r="CU83" s="11"/>
      <c r="CV83" s="11"/>
      <c r="CW83" s="11"/>
      <c r="CX83" s="242"/>
      <c r="CY83" s="242"/>
      <c r="CZ83" s="242"/>
      <c r="DA83" s="242"/>
      <c r="DB83" s="242"/>
      <c r="DC83" s="243"/>
      <c r="DF83" s="1151"/>
      <c r="DG83" s="1151"/>
    </row>
    <row r="84" spans="4:111" ht="8.25" customHeight="1">
      <c r="D84" s="1192"/>
      <c r="E84" s="1193"/>
      <c r="F84" s="1194"/>
      <c r="G84" s="278"/>
      <c r="H84" s="1099" t="s">
        <v>219</v>
      </c>
      <c r="I84" s="1099"/>
      <c r="J84" s="1099"/>
      <c r="K84" s="1099"/>
      <c r="L84" s="1099"/>
      <c r="M84" s="1099"/>
      <c r="N84" s="1099"/>
      <c r="O84" s="1099"/>
      <c r="P84" s="1099"/>
      <c r="Q84" s="279"/>
      <c r="R84" s="242"/>
      <c r="S84" s="242"/>
      <c r="T84" s="242"/>
      <c r="U84" s="242"/>
      <c r="V84" s="1104" t="s">
        <v>229</v>
      </c>
      <c r="W84" s="1104"/>
      <c r="X84" s="1104"/>
      <c r="Y84" s="1104"/>
      <c r="Z84" s="1104"/>
      <c r="AA84" s="1104"/>
      <c r="AB84" s="1104"/>
      <c r="AC84" s="1104"/>
      <c r="AD84" s="1104"/>
      <c r="AE84" s="1104"/>
      <c r="AF84" s="1104"/>
      <c r="AG84" s="1104"/>
      <c r="AH84" s="1104"/>
      <c r="AI84" s="1104"/>
      <c r="AJ84" s="1104"/>
      <c r="AK84" s="1104"/>
      <c r="AL84" s="1104"/>
      <c r="AM84" s="1104"/>
      <c r="AN84" s="1104"/>
      <c r="AO84" s="1104"/>
      <c r="AP84" s="1104"/>
      <c r="AQ84" s="1104"/>
      <c r="AR84" s="1104"/>
      <c r="AS84" s="1104"/>
      <c r="AT84" s="1104"/>
      <c r="AU84" s="1104"/>
      <c r="AV84" s="1104"/>
      <c r="AW84" s="242"/>
      <c r="AX84" s="242"/>
      <c r="AY84" s="242"/>
      <c r="AZ84" s="242"/>
      <c r="BA84" s="243"/>
      <c r="BB84" s="1109" t="s">
        <v>641</v>
      </c>
      <c r="BC84" s="1110"/>
      <c r="BD84" s="1110"/>
      <c r="BE84" s="1110"/>
      <c r="BF84" s="1110"/>
      <c r="BG84" s="1110"/>
      <c r="BH84" s="1110"/>
      <c r="BI84" s="1110"/>
      <c r="BJ84" s="1110"/>
      <c r="BK84" s="1110"/>
      <c r="BL84" s="1110"/>
      <c r="BM84" s="1111"/>
      <c r="BN84" s="242"/>
      <c r="BO84" s="242"/>
      <c r="BP84" s="242"/>
      <c r="BQ84" s="1103" t="s">
        <v>293</v>
      </c>
      <c r="BR84" s="1103"/>
      <c r="BS84" s="1103"/>
      <c r="BT84" s="1103"/>
      <c r="BU84" s="1103"/>
      <c r="BV84" s="1103"/>
      <c r="BW84" s="1103"/>
      <c r="BX84" s="1103"/>
      <c r="BY84" s="1103"/>
      <c r="BZ84" s="1103"/>
      <c r="CA84" s="1103"/>
      <c r="CB84" s="1103"/>
      <c r="CC84" s="1103"/>
      <c r="CD84" s="1103"/>
      <c r="CE84" s="1103"/>
      <c r="CF84" s="1103"/>
      <c r="CG84" s="1103"/>
      <c r="CH84" s="1103"/>
      <c r="CI84" s="1103"/>
      <c r="CJ84" s="1103"/>
      <c r="CK84" s="1103"/>
      <c r="CL84" s="1103"/>
      <c r="CM84" s="1103"/>
      <c r="CN84" s="1103"/>
      <c r="CO84" s="1103"/>
      <c r="CP84" s="1103"/>
      <c r="CQ84" s="1103"/>
      <c r="CR84" s="1103"/>
      <c r="CS84" s="1103"/>
      <c r="CT84" s="1103"/>
      <c r="CU84" s="1103"/>
      <c r="CV84" s="1103"/>
      <c r="CW84" s="1103"/>
      <c r="CX84" s="3"/>
      <c r="CY84" s="3"/>
      <c r="CZ84" s="3"/>
      <c r="DA84" s="3"/>
      <c r="DB84" s="3"/>
      <c r="DC84" s="5"/>
      <c r="DF84" s="1151"/>
      <c r="DG84" s="1151"/>
    </row>
    <row r="85" spans="4:111" ht="8.25" customHeight="1">
      <c r="D85" s="1192"/>
      <c r="E85" s="1193"/>
      <c r="F85" s="1194"/>
      <c r="G85" s="278"/>
      <c r="H85" s="1099"/>
      <c r="I85" s="1099"/>
      <c r="J85" s="1099"/>
      <c r="K85" s="1099"/>
      <c r="L85" s="1099"/>
      <c r="M85" s="1099"/>
      <c r="N85" s="1099"/>
      <c r="O85" s="1099"/>
      <c r="P85" s="1099"/>
      <c r="Q85" s="279"/>
      <c r="R85" s="242"/>
      <c r="S85" s="242"/>
      <c r="T85" s="242"/>
      <c r="U85" s="242"/>
      <c r="V85" s="1104"/>
      <c r="W85" s="1104"/>
      <c r="X85" s="1104"/>
      <c r="Y85" s="1104"/>
      <c r="Z85" s="1104"/>
      <c r="AA85" s="1104"/>
      <c r="AB85" s="1104"/>
      <c r="AC85" s="1104"/>
      <c r="AD85" s="1104"/>
      <c r="AE85" s="1104"/>
      <c r="AF85" s="1104"/>
      <c r="AG85" s="1104"/>
      <c r="AH85" s="1104"/>
      <c r="AI85" s="1104"/>
      <c r="AJ85" s="1104"/>
      <c r="AK85" s="1104"/>
      <c r="AL85" s="1104"/>
      <c r="AM85" s="1104"/>
      <c r="AN85" s="1104"/>
      <c r="AO85" s="1104"/>
      <c r="AP85" s="1104"/>
      <c r="AQ85" s="1104"/>
      <c r="AR85" s="1104"/>
      <c r="AS85" s="1104"/>
      <c r="AT85" s="1104"/>
      <c r="AU85" s="1104"/>
      <c r="AV85" s="1104"/>
      <c r="AW85" s="242"/>
      <c r="AX85" s="242"/>
      <c r="AY85" s="242"/>
      <c r="AZ85" s="242"/>
      <c r="BA85" s="243"/>
      <c r="BB85" s="1112"/>
      <c r="BC85" s="1113"/>
      <c r="BD85" s="1113"/>
      <c r="BE85" s="1113"/>
      <c r="BF85" s="1113"/>
      <c r="BG85" s="1113"/>
      <c r="BH85" s="1113"/>
      <c r="BI85" s="1113"/>
      <c r="BJ85" s="1113"/>
      <c r="BK85" s="1113"/>
      <c r="BL85" s="1113"/>
      <c r="BM85" s="1114"/>
      <c r="BN85" s="242"/>
      <c r="BO85" s="242"/>
      <c r="BP85" s="242"/>
      <c r="BQ85" s="1104"/>
      <c r="BR85" s="1104"/>
      <c r="BS85" s="1104"/>
      <c r="BT85" s="1104"/>
      <c r="BU85" s="1104"/>
      <c r="BV85" s="1104"/>
      <c r="BW85" s="1104"/>
      <c r="BX85" s="1104"/>
      <c r="BY85" s="1104"/>
      <c r="BZ85" s="1104"/>
      <c r="CA85" s="1104"/>
      <c r="CB85" s="1104"/>
      <c r="CC85" s="1104"/>
      <c r="CD85" s="1104"/>
      <c r="CE85" s="1104"/>
      <c r="CF85" s="1104"/>
      <c r="CG85" s="1104"/>
      <c r="CH85" s="1104"/>
      <c r="CI85" s="1104"/>
      <c r="CJ85" s="1104"/>
      <c r="CK85" s="1104"/>
      <c r="CL85" s="1104"/>
      <c r="CM85" s="1104"/>
      <c r="CN85" s="1104"/>
      <c r="CO85" s="1104"/>
      <c r="CP85" s="1104"/>
      <c r="CQ85" s="1104"/>
      <c r="CR85" s="1104"/>
      <c r="CS85" s="1104"/>
      <c r="CT85" s="1104"/>
      <c r="CU85" s="1104"/>
      <c r="CV85" s="1104"/>
      <c r="CW85" s="1104"/>
      <c r="CX85" s="242"/>
      <c r="CY85" s="242"/>
      <c r="CZ85" s="242"/>
      <c r="DA85" s="242"/>
      <c r="DB85" s="242"/>
      <c r="DC85" s="243"/>
      <c r="DF85" s="1151"/>
      <c r="DG85" s="1151"/>
    </row>
    <row r="86" spans="4:111" ht="8.25" customHeight="1">
      <c r="D86" s="1192"/>
      <c r="E86" s="1193"/>
      <c r="F86" s="1194"/>
      <c r="G86" s="278"/>
      <c r="H86" s="1099"/>
      <c r="I86" s="1099"/>
      <c r="J86" s="1099"/>
      <c r="K86" s="1099"/>
      <c r="L86" s="1099"/>
      <c r="M86" s="1099"/>
      <c r="N86" s="1099"/>
      <c r="O86" s="1099"/>
      <c r="P86" s="1099"/>
      <c r="Q86" s="279"/>
      <c r="R86" s="249"/>
      <c r="S86" s="249"/>
      <c r="T86" s="249"/>
      <c r="U86" s="249"/>
      <c r="V86" s="1105"/>
      <c r="W86" s="1105"/>
      <c r="X86" s="1105"/>
      <c r="Y86" s="1105"/>
      <c r="Z86" s="1105"/>
      <c r="AA86" s="1105"/>
      <c r="AB86" s="1105"/>
      <c r="AC86" s="1105"/>
      <c r="AD86" s="1105"/>
      <c r="AE86" s="1105"/>
      <c r="AF86" s="1105"/>
      <c r="AG86" s="1105"/>
      <c r="AH86" s="1105"/>
      <c r="AI86" s="1105"/>
      <c r="AJ86" s="1105"/>
      <c r="AK86" s="1105"/>
      <c r="AL86" s="1105"/>
      <c r="AM86" s="1105"/>
      <c r="AN86" s="1105"/>
      <c r="AO86" s="1105"/>
      <c r="AP86" s="1105"/>
      <c r="AQ86" s="1105"/>
      <c r="AR86" s="1105"/>
      <c r="AS86" s="1105"/>
      <c r="AT86" s="1105"/>
      <c r="AU86" s="1105"/>
      <c r="AV86" s="1105"/>
      <c r="AW86" s="249"/>
      <c r="AX86" s="249"/>
      <c r="AY86" s="249"/>
      <c r="AZ86" s="249"/>
      <c r="BA86" s="252"/>
      <c r="BB86" s="1115"/>
      <c r="BC86" s="1116"/>
      <c r="BD86" s="1116"/>
      <c r="BE86" s="1116"/>
      <c r="BF86" s="1116"/>
      <c r="BG86" s="1116"/>
      <c r="BH86" s="1116"/>
      <c r="BI86" s="1116"/>
      <c r="BJ86" s="1116"/>
      <c r="BK86" s="1116"/>
      <c r="BL86" s="1116"/>
      <c r="BM86" s="1117"/>
      <c r="BN86" s="249"/>
      <c r="BO86" s="249"/>
      <c r="BP86" s="249"/>
      <c r="BQ86" s="1105"/>
      <c r="BR86" s="1105"/>
      <c r="BS86" s="1105"/>
      <c r="BT86" s="1105"/>
      <c r="BU86" s="1105"/>
      <c r="BV86" s="1105"/>
      <c r="BW86" s="1105"/>
      <c r="BX86" s="1105"/>
      <c r="BY86" s="1105"/>
      <c r="BZ86" s="1105"/>
      <c r="CA86" s="1105"/>
      <c r="CB86" s="1105"/>
      <c r="CC86" s="1105"/>
      <c r="CD86" s="1105"/>
      <c r="CE86" s="1105"/>
      <c r="CF86" s="1105"/>
      <c r="CG86" s="1105"/>
      <c r="CH86" s="1105"/>
      <c r="CI86" s="1105"/>
      <c r="CJ86" s="1105"/>
      <c r="CK86" s="1105"/>
      <c r="CL86" s="1105"/>
      <c r="CM86" s="1105"/>
      <c r="CN86" s="1105"/>
      <c r="CO86" s="1105"/>
      <c r="CP86" s="1105"/>
      <c r="CQ86" s="1105"/>
      <c r="CR86" s="1105"/>
      <c r="CS86" s="1105"/>
      <c r="CT86" s="1105"/>
      <c r="CU86" s="1105"/>
      <c r="CV86" s="1105"/>
      <c r="CW86" s="1105"/>
      <c r="CX86" s="249"/>
      <c r="CY86" s="249"/>
      <c r="CZ86" s="249"/>
      <c r="DA86" s="249"/>
      <c r="DB86" s="249"/>
      <c r="DC86" s="252"/>
      <c r="DF86" s="1151"/>
      <c r="DG86" s="1151"/>
    </row>
    <row r="87" spans="4:111" ht="8.25" customHeight="1">
      <c r="D87" s="1192"/>
      <c r="E87" s="1193"/>
      <c r="F87" s="1194"/>
      <c r="G87" s="1135" t="s">
        <v>292</v>
      </c>
      <c r="H87" s="1101"/>
      <c r="I87" s="1101"/>
      <c r="J87" s="1101"/>
      <c r="K87" s="1101"/>
      <c r="L87" s="1101"/>
      <c r="M87" s="1101"/>
      <c r="N87" s="1101"/>
      <c r="O87" s="1101"/>
      <c r="P87" s="1101"/>
      <c r="Q87" s="1136"/>
      <c r="R87" s="1123" t="s">
        <v>222</v>
      </c>
      <c r="S87" s="1123"/>
      <c r="T87" s="1123"/>
      <c r="U87" s="1123"/>
      <c r="V87" s="7"/>
      <c r="W87" s="7" t="s">
        <v>28</v>
      </c>
      <c r="X87" s="7"/>
      <c r="Y87" s="7"/>
      <c r="Z87" s="7" t="s">
        <v>29</v>
      </c>
      <c r="AA87" s="7"/>
      <c r="AB87" s="7"/>
      <c r="AC87" s="7" t="s">
        <v>30</v>
      </c>
      <c r="AD87" s="7"/>
      <c r="AE87" s="7"/>
      <c r="AF87" s="7" t="s">
        <v>31</v>
      </c>
      <c r="AG87" s="7"/>
      <c r="AH87" s="7"/>
      <c r="AI87" s="7" t="s">
        <v>28</v>
      </c>
      <c r="AJ87" s="7"/>
      <c r="AK87" s="7"/>
      <c r="AL87" s="7" t="s">
        <v>29</v>
      </c>
      <c r="AM87" s="7"/>
      <c r="AN87" s="7"/>
      <c r="AO87" s="7" t="s">
        <v>30</v>
      </c>
      <c r="AP87" s="7"/>
      <c r="AQ87" s="7"/>
      <c r="AR87" s="7" t="s">
        <v>32</v>
      </c>
      <c r="AS87" s="7"/>
      <c r="AT87" s="7"/>
      <c r="AU87" s="7" t="s">
        <v>28</v>
      </c>
      <c r="AV87" s="7"/>
      <c r="AW87" s="242"/>
      <c r="AX87" s="242"/>
      <c r="AY87" s="242"/>
      <c r="AZ87" s="242"/>
      <c r="BA87" s="243"/>
      <c r="BB87" s="1142" t="s">
        <v>222</v>
      </c>
      <c r="BC87" s="1118"/>
      <c r="BD87" s="77"/>
      <c r="BE87" s="77"/>
      <c r="BF87" s="77"/>
      <c r="BG87" s="77"/>
      <c r="BH87" s="1118" t="s">
        <v>37</v>
      </c>
      <c r="BI87" s="1118"/>
      <c r="BJ87" s="1118"/>
      <c r="BK87" s="1118"/>
      <c r="BL87" s="1118"/>
      <c r="BM87" s="1119"/>
      <c r="BN87" s="1122" t="s">
        <v>222</v>
      </c>
      <c r="BO87" s="1123"/>
      <c r="BP87" s="1123"/>
      <c r="BQ87" s="1123"/>
      <c r="BR87" s="4"/>
      <c r="BS87" s="4" t="s">
        <v>29</v>
      </c>
      <c r="BT87" s="4"/>
      <c r="BU87" s="4"/>
      <c r="BV87" s="4" t="s">
        <v>30</v>
      </c>
      <c r="BW87" s="4"/>
      <c r="BX87" s="4"/>
      <c r="BY87" s="4" t="s">
        <v>31</v>
      </c>
      <c r="BZ87" s="4"/>
      <c r="CA87" s="4"/>
      <c r="CB87" s="4" t="s">
        <v>28</v>
      </c>
      <c r="CC87" s="4"/>
      <c r="CD87" s="4"/>
      <c r="CE87" s="4" t="s">
        <v>29</v>
      </c>
      <c r="CF87" s="4"/>
      <c r="CG87" s="4"/>
      <c r="CH87" s="4" t="s">
        <v>30</v>
      </c>
      <c r="CI87" s="4"/>
      <c r="CJ87" s="4"/>
      <c r="CK87" s="4" t="s">
        <v>32</v>
      </c>
      <c r="CL87" s="4"/>
      <c r="CM87" s="4"/>
      <c r="CN87" s="4" t="s">
        <v>28</v>
      </c>
      <c r="CO87" s="4"/>
      <c r="CP87" s="4"/>
      <c r="CQ87" s="4" t="s">
        <v>29</v>
      </c>
      <c r="CR87" s="4"/>
      <c r="CS87" s="4"/>
      <c r="CT87" s="4" t="s">
        <v>30</v>
      </c>
      <c r="CU87" s="4"/>
      <c r="CV87" s="4"/>
      <c r="CW87" s="4" t="s">
        <v>24</v>
      </c>
      <c r="CX87" s="4"/>
      <c r="CY87" s="242"/>
      <c r="CZ87" s="242"/>
      <c r="DA87" s="242"/>
      <c r="DB87" s="242"/>
      <c r="DC87" s="243"/>
      <c r="DF87" s="1151"/>
      <c r="DG87" s="1151"/>
    </row>
    <row r="88" spans="4:111" ht="8.25" customHeight="1">
      <c r="D88" s="1192"/>
      <c r="E88" s="1193"/>
      <c r="F88" s="1194"/>
      <c r="G88" s="1137"/>
      <c r="H88" s="1102"/>
      <c r="I88" s="1102"/>
      <c r="J88" s="1102"/>
      <c r="K88" s="1102"/>
      <c r="L88" s="1102"/>
      <c r="M88" s="1102"/>
      <c r="N88" s="1102"/>
      <c r="O88" s="1102"/>
      <c r="P88" s="1102"/>
      <c r="Q88" s="1138"/>
      <c r="R88" s="1125"/>
      <c r="S88" s="1125"/>
      <c r="T88" s="1125"/>
      <c r="U88" s="1125"/>
      <c r="V88" s="1201"/>
      <c r="W88" s="1202"/>
      <c r="X88" s="1203"/>
      <c r="Y88" s="1078"/>
      <c r="Z88" s="1078"/>
      <c r="AA88" s="1078"/>
      <c r="AB88" s="1078"/>
      <c r="AC88" s="1078"/>
      <c r="AD88" s="1078"/>
      <c r="AE88" s="1078"/>
      <c r="AF88" s="1078"/>
      <c r="AG88" s="1078"/>
      <c r="AH88" s="1078"/>
      <c r="AI88" s="1078"/>
      <c r="AJ88" s="1078"/>
      <c r="AK88" s="1078"/>
      <c r="AL88" s="1078"/>
      <c r="AM88" s="1078"/>
      <c r="AN88" s="1078"/>
      <c r="AO88" s="1078"/>
      <c r="AP88" s="1078"/>
      <c r="AQ88" s="1078"/>
      <c r="AR88" s="1078"/>
      <c r="AS88" s="1078"/>
      <c r="AT88" s="1078"/>
      <c r="AU88" s="1078"/>
      <c r="AV88" s="1128"/>
      <c r="AW88" s="1076"/>
      <c r="AX88" s="1081"/>
      <c r="AY88" s="242"/>
      <c r="AZ88" s="242"/>
      <c r="BA88" s="243"/>
      <c r="BB88" s="1143"/>
      <c r="BC88" s="1120"/>
      <c r="BD88" s="77"/>
      <c r="BE88" s="77"/>
      <c r="BF88" s="77"/>
      <c r="BG88" s="77"/>
      <c r="BH88" s="1120"/>
      <c r="BI88" s="1120"/>
      <c r="BJ88" s="1120"/>
      <c r="BK88" s="1120"/>
      <c r="BL88" s="1120"/>
      <c r="BM88" s="1121"/>
      <c r="BN88" s="1124"/>
      <c r="BO88" s="1125"/>
      <c r="BP88" s="1125"/>
      <c r="BQ88" s="1125"/>
      <c r="BR88" s="1133" t="str">
        <f>IF(ISERROR(MID('保険料計算シート（非表示）'!G13,LEN('保険料計算シート（非表示）'!G13)-10,1)),"",MID('保険料計算シート（非表示）'!G13,LEN('保険料計算シート（非表示）'!G13)-10,1))</f>
        <v/>
      </c>
      <c r="BS88" s="1134"/>
      <c r="BT88" s="1134"/>
      <c r="BU88" s="1078" t="str">
        <f>IF(ISERROR(MID('保険料計算シート（非表示）'!G13,LEN('保険料計算シート（非表示）'!G13)-9,1)),"",MID('保険料計算シート（非表示）'!G13,LEN('保険料計算シート（非表示）'!G13)-9,1))</f>
        <v/>
      </c>
      <c r="BV88" s="1078"/>
      <c r="BW88" s="1078"/>
      <c r="BX88" s="1145" t="str">
        <f>IF(ISERROR(MID('保険料計算シート（非表示）'!G13,LEN('保険料計算シート（非表示）'!G13)-8,1)),"",MID('保険料計算シート（非表示）'!G13,LEN('保険料計算シート（非表示）'!G13)-8,1))</f>
        <v/>
      </c>
      <c r="BY88" s="1078"/>
      <c r="BZ88" s="1078"/>
      <c r="CA88" s="1078" t="str">
        <f>IF(ISERROR(MID('保険料計算シート（非表示）'!G13,LEN('保険料計算シート（非表示）'!G13)-7,1)),"",MID('保険料計算シート（非表示）'!G13,LEN('保険料計算シート（非表示）'!G13)-7,1))</f>
        <v/>
      </c>
      <c r="CB88" s="1078"/>
      <c r="CC88" s="1078"/>
      <c r="CD88" s="1078" t="str">
        <f>IF(ISERROR(MID('保険料計算シート（非表示）'!G13,LEN('保険料計算シート（非表示）'!G13)-6,1)),"",MID('保険料計算シート（非表示）'!G13,LEN('保険料計算シート（非表示）'!G13)-6,1))</f>
        <v/>
      </c>
      <c r="CE88" s="1078"/>
      <c r="CF88" s="1078"/>
      <c r="CG88" s="1078" t="str">
        <f>IF(ISERROR(MID('保険料計算シート（非表示）'!G13,LEN('保険料計算シート（非表示）'!G13)-5,1)),"",MID('保険料計算シート（非表示）'!G13,LEN('保険料計算シート（非表示）'!G13)-5,1))</f>
        <v/>
      </c>
      <c r="CH88" s="1078"/>
      <c r="CI88" s="1078"/>
      <c r="CJ88" s="1078" t="str">
        <f>IF(ISERROR(MID('保険料計算シート（非表示）'!G13,LEN('保険料計算シート（非表示）'!G13)-4,1)),"",MID('保険料計算シート（非表示）'!G13,LEN('保険料計算シート（非表示）'!G13)-4,1))</f>
        <v/>
      </c>
      <c r="CK88" s="1078"/>
      <c r="CL88" s="1078"/>
      <c r="CM88" s="1078" t="str">
        <f>IF(ISERROR(MID('保険料計算シート（非表示）'!G13,LEN('保険料計算シート（非表示）'!G13)-3,1)),"",MID('保険料計算シート（非表示）'!G13,LEN('保険料計算シート（非表示）'!G13)-3,1))</f>
        <v/>
      </c>
      <c r="CN88" s="1078"/>
      <c r="CO88" s="1078"/>
      <c r="CP88" s="1078" t="str">
        <f>IF(ISERROR(MID('保険料計算シート（非表示）'!G13,LEN('保険料計算シート（非表示）'!G13)-2,1)),"",MID('保険料計算シート（非表示）'!G13,LEN('保険料計算シート（非表示）'!G13)-2,1))</f>
        <v/>
      </c>
      <c r="CQ88" s="1078"/>
      <c r="CR88" s="1078"/>
      <c r="CS88" s="1078" t="str">
        <f>IF(ISERROR(MID('保険料計算シート（非表示）'!G13,LEN('保険料計算シート（非表示）'!G13)-1,1)),"",MID('保険料計算シート（非表示）'!G13,LEN('保険料計算シート（非表示）'!G13)-1,1))</f>
        <v/>
      </c>
      <c r="CT88" s="1078"/>
      <c r="CU88" s="1078"/>
      <c r="CV88" s="1078" t="str">
        <f>IF('保険料計算シート（非表示）'!G13=0,"",IF(ISERROR(MID('保険料計算シート（非表示）'!G13,LEN('保険料計算シート（非表示）'!G13),1)),"",MID('保険料計算シート（非表示）'!G13,LEN('保険料計算シート（非表示）'!G13),1)))</f>
        <v/>
      </c>
      <c r="CW88" s="1078"/>
      <c r="CX88" s="1128"/>
      <c r="CY88" s="1076"/>
      <c r="CZ88" s="1081"/>
      <c r="DA88" s="242"/>
      <c r="DB88" s="242"/>
      <c r="DC88" s="243"/>
      <c r="DF88" s="1151"/>
      <c r="DG88" s="1151"/>
    </row>
    <row r="89" spans="4:111" ht="8.25" customHeight="1">
      <c r="D89" s="1192"/>
      <c r="E89" s="1193"/>
      <c r="F89" s="1194"/>
      <c r="G89" s="1137"/>
      <c r="H89" s="1102"/>
      <c r="I89" s="1102"/>
      <c r="J89" s="1102"/>
      <c r="K89" s="1102"/>
      <c r="L89" s="1102"/>
      <c r="M89" s="1102"/>
      <c r="N89" s="1102"/>
      <c r="O89" s="1102"/>
      <c r="P89" s="1102"/>
      <c r="Q89" s="1138"/>
      <c r="R89" s="1125"/>
      <c r="S89" s="1125"/>
      <c r="T89" s="1125"/>
      <c r="U89" s="1125"/>
      <c r="V89" s="1204"/>
      <c r="W89" s="1205"/>
      <c r="X89" s="1206"/>
      <c r="Y89" s="1078"/>
      <c r="Z89" s="1078"/>
      <c r="AA89" s="1078"/>
      <c r="AB89" s="1078"/>
      <c r="AC89" s="1078"/>
      <c r="AD89" s="1078"/>
      <c r="AE89" s="1078"/>
      <c r="AF89" s="1078"/>
      <c r="AG89" s="1078"/>
      <c r="AH89" s="1078"/>
      <c r="AI89" s="1078"/>
      <c r="AJ89" s="1078"/>
      <c r="AK89" s="1078"/>
      <c r="AL89" s="1078"/>
      <c r="AM89" s="1078"/>
      <c r="AN89" s="1078"/>
      <c r="AO89" s="1078"/>
      <c r="AP89" s="1078"/>
      <c r="AQ89" s="1078"/>
      <c r="AR89" s="1078"/>
      <c r="AS89" s="1078"/>
      <c r="AT89" s="1078"/>
      <c r="AU89" s="1078"/>
      <c r="AV89" s="1128"/>
      <c r="AW89" s="1082"/>
      <c r="AX89" s="1081"/>
      <c r="AY89" s="242"/>
      <c r="AZ89" s="242"/>
      <c r="BA89" s="243"/>
      <c r="BB89" s="1154">
        <f>BB99</f>
        <v>0</v>
      </c>
      <c r="BC89" s="1214"/>
      <c r="BD89" s="1214"/>
      <c r="BE89" s="1214"/>
      <c r="BF89" s="1214"/>
      <c r="BG89" s="1214"/>
      <c r="BH89" s="1214"/>
      <c r="BI89" s="1214"/>
      <c r="BJ89" s="1214"/>
      <c r="BK89" s="1214"/>
      <c r="BL89" s="1214"/>
      <c r="BM89" s="1215"/>
      <c r="BN89" s="1124"/>
      <c r="BO89" s="1125"/>
      <c r="BP89" s="1125"/>
      <c r="BQ89" s="1125"/>
      <c r="BR89" s="1133"/>
      <c r="BS89" s="1134"/>
      <c r="BT89" s="1134"/>
      <c r="BU89" s="1078"/>
      <c r="BV89" s="1078"/>
      <c r="BW89" s="1078"/>
      <c r="BX89" s="1145"/>
      <c r="BY89" s="1078"/>
      <c r="BZ89" s="1078"/>
      <c r="CA89" s="1078"/>
      <c r="CB89" s="1078"/>
      <c r="CC89" s="1078"/>
      <c r="CD89" s="1078"/>
      <c r="CE89" s="1078"/>
      <c r="CF89" s="1078"/>
      <c r="CG89" s="1078"/>
      <c r="CH89" s="1078"/>
      <c r="CI89" s="1078"/>
      <c r="CJ89" s="1078"/>
      <c r="CK89" s="1078"/>
      <c r="CL89" s="1078"/>
      <c r="CM89" s="1078"/>
      <c r="CN89" s="1078"/>
      <c r="CO89" s="1078"/>
      <c r="CP89" s="1078"/>
      <c r="CQ89" s="1078"/>
      <c r="CR89" s="1078"/>
      <c r="CS89" s="1078"/>
      <c r="CT89" s="1078"/>
      <c r="CU89" s="1078"/>
      <c r="CV89" s="1078"/>
      <c r="CW89" s="1078"/>
      <c r="CX89" s="1128"/>
      <c r="CY89" s="1082"/>
      <c r="CZ89" s="1081"/>
      <c r="DA89" s="242"/>
      <c r="DB89" s="242"/>
      <c r="DC89" s="243"/>
      <c r="DF89" s="1151"/>
      <c r="DG89" s="1151"/>
    </row>
    <row r="90" spans="4:111" ht="8.25" customHeight="1">
      <c r="D90" s="1192"/>
      <c r="E90" s="1193"/>
      <c r="F90" s="1194"/>
      <c r="G90" s="1137"/>
      <c r="H90" s="1102"/>
      <c r="I90" s="1102"/>
      <c r="J90" s="1102"/>
      <c r="K90" s="1102"/>
      <c r="L90" s="1102"/>
      <c r="M90" s="1102"/>
      <c r="N90" s="1102"/>
      <c r="O90" s="1102"/>
      <c r="P90" s="1102"/>
      <c r="Q90" s="1138"/>
      <c r="R90" s="1125"/>
      <c r="S90" s="1125"/>
      <c r="T90" s="1125"/>
      <c r="U90" s="1125"/>
      <c r="V90" s="1207"/>
      <c r="W90" s="1208"/>
      <c r="X90" s="1209"/>
      <c r="Y90" s="1078"/>
      <c r="Z90" s="1078"/>
      <c r="AA90" s="1078"/>
      <c r="AB90" s="1078"/>
      <c r="AC90" s="1078"/>
      <c r="AD90" s="1078"/>
      <c r="AE90" s="1078"/>
      <c r="AF90" s="1078"/>
      <c r="AG90" s="1078"/>
      <c r="AH90" s="1078"/>
      <c r="AI90" s="1078"/>
      <c r="AJ90" s="1078"/>
      <c r="AK90" s="1078"/>
      <c r="AL90" s="1078"/>
      <c r="AM90" s="1078"/>
      <c r="AN90" s="1078"/>
      <c r="AO90" s="1078"/>
      <c r="AP90" s="1078"/>
      <c r="AQ90" s="1078"/>
      <c r="AR90" s="1078"/>
      <c r="AS90" s="1078"/>
      <c r="AT90" s="1078"/>
      <c r="AU90" s="1078"/>
      <c r="AV90" s="1128"/>
      <c r="AW90" s="1082"/>
      <c r="AX90" s="1081"/>
      <c r="AY90" s="1152" t="s">
        <v>21</v>
      </c>
      <c r="AZ90" s="1152"/>
      <c r="BA90" s="1160"/>
      <c r="BB90" s="1216"/>
      <c r="BC90" s="1214"/>
      <c r="BD90" s="1214"/>
      <c r="BE90" s="1214"/>
      <c r="BF90" s="1214"/>
      <c r="BG90" s="1214"/>
      <c r="BH90" s="1214"/>
      <c r="BI90" s="1214"/>
      <c r="BJ90" s="1214"/>
      <c r="BK90" s="1214"/>
      <c r="BL90" s="1214"/>
      <c r="BM90" s="1215"/>
      <c r="BN90" s="1124"/>
      <c r="BO90" s="1125"/>
      <c r="BP90" s="1125"/>
      <c r="BQ90" s="1125"/>
      <c r="BR90" s="1133"/>
      <c r="BS90" s="1134"/>
      <c r="BT90" s="1134"/>
      <c r="BU90" s="1078"/>
      <c r="BV90" s="1078"/>
      <c r="BW90" s="1078"/>
      <c r="BX90" s="1145"/>
      <c r="BY90" s="1078"/>
      <c r="BZ90" s="1078"/>
      <c r="CA90" s="1078"/>
      <c r="CB90" s="1078"/>
      <c r="CC90" s="1078"/>
      <c r="CD90" s="1078"/>
      <c r="CE90" s="1078"/>
      <c r="CF90" s="1078"/>
      <c r="CG90" s="1078"/>
      <c r="CH90" s="1078"/>
      <c r="CI90" s="1078"/>
      <c r="CJ90" s="1078"/>
      <c r="CK90" s="1078"/>
      <c r="CL90" s="1078"/>
      <c r="CM90" s="1078"/>
      <c r="CN90" s="1078"/>
      <c r="CO90" s="1078"/>
      <c r="CP90" s="1078"/>
      <c r="CQ90" s="1078"/>
      <c r="CR90" s="1078"/>
      <c r="CS90" s="1078"/>
      <c r="CT90" s="1078"/>
      <c r="CU90" s="1078"/>
      <c r="CV90" s="1078"/>
      <c r="CW90" s="1078"/>
      <c r="CX90" s="1128"/>
      <c r="CY90" s="1082"/>
      <c r="CZ90" s="1081"/>
      <c r="DA90" s="1081" t="s">
        <v>24</v>
      </c>
      <c r="DB90" s="1081"/>
      <c r="DC90" s="243"/>
      <c r="DF90" s="1151"/>
      <c r="DG90" s="1151"/>
    </row>
    <row r="91" spans="4:111" ht="8.25" customHeight="1">
      <c r="D91" s="1192"/>
      <c r="E91" s="1193"/>
      <c r="F91" s="1194"/>
      <c r="G91" s="1139"/>
      <c r="H91" s="1140"/>
      <c r="I91" s="1140"/>
      <c r="J91" s="1140"/>
      <c r="K91" s="1140"/>
      <c r="L91" s="1140"/>
      <c r="M91" s="1140"/>
      <c r="N91" s="1140"/>
      <c r="O91" s="1140"/>
      <c r="P91" s="1140"/>
      <c r="Q91" s="1141"/>
      <c r="R91" s="1127"/>
      <c r="S91" s="1127"/>
      <c r="T91" s="1127"/>
      <c r="U91" s="1127"/>
      <c r="V91" s="242"/>
      <c r="W91" s="242"/>
      <c r="X91" s="242"/>
      <c r="Y91" s="242"/>
      <c r="Z91" s="242"/>
      <c r="AA91" s="242"/>
      <c r="AB91" s="242"/>
      <c r="AC91" s="242"/>
      <c r="AD91" s="1144" t="s">
        <v>205</v>
      </c>
      <c r="AE91" s="1144"/>
      <c r="AF91" s="242"/>
      <c r="AG91" s="242"/>
      <c r="AH91" s="242"/>
      <c r="AI91" s="242"/>
      <c r="AJ91" s="242"/>
      <c r="AK91" s="242"/>
      <c r="AL91" s="242"/>
      <c r="AM91" s="1144" t="s">
        <v>205</v>
      </c>
      <c r="AN91" s="1144"/>
      <c r="AO91" s="242"/>
      <c r="AP91" s="242"/>
      <c r="AQ91" s="242"/>
      <c r="AR91" s="242"/>
      <c r="AS91" s="242"/>
      <c r="AT91" s="242"/>
      <c r="AU91" s="242"/>
      <c r="AV91" s="242"/>
      <c r="AW91" s="242"/>
      <c r="AX91" s="242"/>
      <c r="AY91" s="1152"/>
      <c r="AZ91" s="1152"/>
      <c r="BA91" s="1160"/>
      <c r="BB91" s="1217"/>
      <c r="BC91" s="1218"/>
      <c r="BD91" s="1218"/>
      <c r="BE91" s="1218"/>
      <c r="BF91" s="1218"/>
      <c r="BG91" s="1218"/>
      <c r="BH91" s="1218"/>
      <c r="BI91" s="1218"/>
      <c r="BJ91" s="1218"/>
      <c r="BK91" s="1218"/>
      <c r="BL91" s="1218"/>
      <c r="BM91" s="1219"/>
      <c r="BN91" s="1126"/>
      <c r="BO91" s="1127"/>
      <c r="BP91" s="1127"/>
      <c r="BQ91" s="1127"/>
      <c r="BR91" s="250"/>
      <c r="BS91" s="250"/>
      <c r="BT91" s="250"/>
      <c r="BU91" s="250"/>
      <c r="BV91" s="250"/>
      <c r="BW91" s="1144" t="s">
        <v>205</v>
      </c>
      <c r="BX91" s="1144"/>
      <c r="BY91" s="249"/>
      <c r="BZ91" s="249"/>
      <c r="CA91" s="249"/>
      <c r="CB91" s="249"/>
      <c r="CC91" s="249"/>
      <c r="CD91" s="249"/>
      <c r="CE91" s="249"/>
      <c r="CF91" s="1144" t="s">
        <v>205</v>
      </c>
      <c r="CG91" s="1144"/>
      <c r="CH91" s="249"/>
      <c r="CI91" s="249"/>
      <c r="CJ91" s="249"/>
      <c r="CK91" s="249"/>
      <c r="CL91" s="249"/>
      <c r="CM91" s="249"/>
      <c r="CN91" s="249"/>
      <c r="CO91" s="1144" t="s">
        <v>205</v>
      </c>
      <c r="CP91" s="1144"/>
      <c r="CQ91" s="249"/>
      <c r="CR91" s="249"/>
      <c r="CS91" s="249"/>
      <c r="CT91" s="249"/>
      <c r="CU91" s="249"/>
      <c r="CV91" s="249"/>
      <c r="CW91" s="249"/>
      <c r="CX91" s="249"/>
      <c r="CY91" s="242"/>
      <c r="CZ91" s="242"/>
      <c r="DA91" s="934"/>
      <c r="DB91" s="934"/>
      <c r="DC91" s="252"/>
      <c r="DF91" s="1151"/>
      <c r="DG91" s="1151"/>
    </row>
    <row r="92" spans="4:111" ht="8.25" customHeight="1">
      <c r="D92" s="1192"/>
      <c r="E92" s="1193"/>
      <c r="F92" s="1194"/>
      <c r="G92" s="903" t="s">
        <v>36</v>
      </c>
      <c r="H92" s="904"/>
      <c r="I92" s="904"/>
      <c r="J92" s="904"/>
      <c r="K92" s="904"/>
      <c r="L92" s="904"/>
      <c r="M92" s="904"/>
      <c r="N92" s="904"/>
      <c r="O92" s="904"/>
      <c r="P92" s="904"/>
      <c r="Q92" s="905"/>
      <c r="R92" s="1123" t="s">
        <v>224</v>
      </c>
      <c r="S92" s="1123"/>
      <c r="T92" s="1123"/>
      <c r="U92" s="1123"/>
      <c r="V92" s="4"/>
      <c r="W92" s="4" t="s">
        <v>206</v>
      </c>
      <c r="X92" s="4"/>
      <c r="Y92" s="4"/>
      <c r="Z92" s="4" t="s">
        <v>207</v>
      </c>
      <c r="AA92" s="4"/>
      <c r="AB92" s="4"/>
      <c r="AC92" s="4" t="s">
        <v>208</v>
      </c>
      <c r="AD92" s="4"/>
      <c r="AE92" s="4"/>
      <c r="AF92" s="4" t="s">
        <v>209</v>
      </c>
      <c r="AG92" s="4"/>
      <c r="AH92" s="4"/>
      <c r="AI92" s="4" t="s">
        <v>206</v>
      </c>
      <c r="AJ92" s="4"/>
      <c r="AK92" s="4"/>
      <c r="AL92" s="4" t="s">
        <v>207</v>
      </c>
      <c r="AM92" s="4"/>
      <c r="AN92" s="4"/>
      <c r="AO92" s="4" t="s">
        <v>208</v>
      </c>
      <c r="AP92" s="4"/>
      <c r="AQ92" s="4"/>
      <c r="AR92" s="4" t="s">
        <v>210</v>
      </c>
      <c r="AS92" s="4"/>
      <c r="AT92" s="4"/>
      <c r="AU92" s="4" t="s">
        <v>206</v>
      </c>
      <c r="AV92" s="4"/>
      <c r="AW92" s="3"/>
      <c r="AX92" s="3"/>
      <c r="AY92" s="3"/>
      <c r="AZ92" s="3"/>
      <c r="BA92" s="5"/>
      <c r="BB92" s="1210" t="s">
        <v>224</v>
      </c>
      <c r="BC92" s="1211"/>
      <c r="BD92" s="94"/>
      <c r="BE92" s="94"/>
      <c r="BF92" s="94"/>
      <c r="BG92" s="94"/>
      <c r="BH92" s="1211" t="s">
        <v>37</v>
      </c>
      <c r="BI92" s="1211"/>
      <c r="BJ92" s="1211"/>
      <c r="BK92" s="1211"/>
      <c r="BL92" s="1211"/>
      <c r="BM92" s="1220"/>
      <c r="BN92" s="1125" t="s">
        <v>224</v>
      </c>
      <c r="BO92" s="1125"/>
      <c r="BP92" s="1125"/>
      <c r="BQ92" s="1125"/>
      <c r="BR92" s="7"/>
      <c r="BS92" s="7" t="s">
        <v>207</v>
      </c>
      <c r="BT92" s="7"/>
      <c r="BU92" s="7"/>
      <c r="BV92" s="7" t="s">
        <v>208</v>
      </c>
      <c r="BW92" s="7"/>
      <c r="BX92" s="7"/>
      <c r="BY92" s="7" t="s">
        <v>209</v>
      </c>
      <c r="BZ92" s="7"/>
      <c r="CA92" s="7"/>
      <c r="CB92" s="7" t="s">
        <v>206</v>
      </c>
      <c r="CC92" s="7"/>
      <c r="CD92" s="7"/>
      <c r="CE92" s="7" t="s">
        <v>207</v>
      </c>
      <c r="CF92" s="7"/>
      <c r="CG92" s="7"/>
      <c r="CH92" s="7" t="s">
        <v>208</v>
      </c>
      <c r="CI92" s="7"/>
      <c r="CJ92" s="7"/>
      <c r="CK92" s="7" t="s">
        <v>210</v>
      </c>
      <c r="CL92" s="7"/>
      <c r="CM92" s="7"/>
      <c r="CN92" s="7" t="s">
        <v>206</v>
      </c>
      <c r="CO92" s="7"/>
      <c r="CP92" s="7"/>
      <c r="CQ92" s="7" t="s">
        <v>207</v>
      </c>
      <c r="CR92" s="7"/>
      <c r="CS92" s="7"/>
      <c r="CT92" s="7" t="s">
        <v>208</v>
      </c>
      <c r="CU92" s="7"/>
      <c r="CV92" s="7"/>
      <c r="CW92" s="7" t="s">
        <v>211</v>
      </c>
      <c r="CX92" s="7"/>
      <c r="CY92" s="3"/>
      <c r="CZ92" s="3"/>
      <c r="DA92" s="3"/>
      <c r="DB92" s="3"/>
      <c r="DC92" s="5"/>
      <c r="DF92" s="1151"/>
      <c r="DG92" s="1151"/>
    </row>
    <row r="93" spans="4:111" ht="8.25" customHeight="1">
      <c r="D93" s="1192"/>
      <c r="E93" s="1193"/>
      <c r="F93" s="1194"/>
      <c r="G93" s="906"/>
      <c r="H93" s="907"/>
      <c r="I93" s="907"/>
      <c r="J93" s="907"/>
      <c r="K93" s="907"/>
      <c r="L93" s="907"/>
      <c r="M93" s="907"/>
      <c r="N93" s="907"/>
      <c r="O93" s="907"/>
      <c r="P93" s="907"/>
      <c r="Q93" s="908"/>
      <c r="R93" s="1125"/>
      <c r="S93" s="1125"/>
      <c r="T93" s="1125"/>
      <c r="U93" s="1125"/>
      <c r="V93" s="1133"/>
      <c r="W93" s="1134"/>
      <c r="X93" s="1134"/>
      <c r="Y93" s="1078"/>
      <c r="Z93" s="1078"/>
      <c r="AA93" s="1078"/>
      <c r="AB93" s="1078"/>
      <c r="AC93" s="1078"/>
      <c r="AD93" s="1078"/>
      <c r="AE93" s="1078"/>
      <c r="AF93" s="1078"/>
      <c r="AG93" s="1078"/>
      <c r="AH93" s="1078"/>
      <c r="AI93" s="1078"/>
      <c r="AJ93" s="1078"/>
      <c r="AK93" s="1078"/>
      <c r="AL93" s="1078"/>
      <c r="AM93" s="1078"/>
      <c r="AN93" s="944"/>
      <c r="AO93" s="945"/>
      <c r="AP93" s="946"/>
      <c r="AQ93" s="1078"/>
      <c r="AR93" s="1078"/>
      <c r="AS93" s="1078"/>
      <c r="AT93" s="1078"/>
      <c r="AU93" s="1078"/>
      <c r="AV93" s="1128"/>
      <c r="AW93" s="1076"/>
      <c r="AX93" s="1081"/>
      <c r="AY93" s="242"/>
      <c r="AZ93" s="242"/>
      <c r="BA93" s="243"/>
      <c r="BB93" s="1212"/>
      <c r="BC93" s="1213"/>
      <c r="BD93" s="94"/>
      <c r="BE93" s="94"/>
      <c r="BF93" s="94"/>
      <c r="BG93" s="94"/>
      <c r="BH93" s="1213"/>
      <c r="BI93" s="1213"/>
      <c r="BJ93" s="1213"/>
      <c r="BK93" s="1213"/>
      <c r="BL93" s="1213"/>
      <c r="BM93" s="1221"/>
      <c r="BN93" s="1125"/>
      <c r="BO93" s="1125"/>
      <c r="BP93" s="1125"/>
      <c r="BQ93" s="1125"/>
      <c r="BR93" s="1133"/>
      <c r="BS93" s="1134"/>
      <c r="BT93" s="1134"/>
      <c r="BU93" s="1078"/>
      <c r="BV93" s="1078"/>
      <c r="BW93" s="1078"/>
      <c r="BX93" s="1145"/>
      <c r="BY93" s="1078"/>
      <c r="BZ93" s="1078"/>
      <c r="CA93" s="1078"/>
      <c r="CB93" s="1078"/>
      <c r="CC93" s="1078"/>
      <c r="CD93" s="1078"/>
      <c r="CE93" s="1078"/>
      <c r="CF93" s="1078"/>
      <c r="CG93" s="1078"/>
      <c r="CH93" s="1078"/>
      <c r="CI93" s="1078"/>
      <c r="CJ93" s="1078"/>
      <c r="CK93" s="1078"/>
      <c r="CL93" s="1078"/>
      <c r="CM93" s="1078"/>
      <c r="CN93" s="1078"/>
      <c r="CO93" s="1078"/>
      <c r="CP93" s="1078"/>
      <c r="CQ93" s="1078"/>
      <c r="CR93" s="1078"/>
      <c r="CS93" s="1078"/>
      <c r="CT93" s="1078"/>
      <c r="CU93" s="1078"/>
      <c r="CV93" s="1078"/>
      <c r="CW93" s="1078"/>
      <c r="CX93" s="1128"/>
      <c r="CY93" s="1076"/>
      <c r="CZ93" s="1081"/>
      <c r="DA93" s="242"/>
      <c r="DB93" s="242"/>
      <c r="DC93" s="243"/>
      <c r="DF93" s="1151"/>
      <c r="DG93" s="1151"/>
    </row>
    <row r="94" spans="4:111" ht="8.25" customHeight="1">
      <c r="D94" s="1192"/>
      <c r="E94" s="1193"/>
      <c r="F94" s="1194"/>
      <c r="G94" s="906"/>
      <c r="H94" s="907"/>
      <c r="I94" s="907"/>
      <c r="J94" s="907"/>
      <c r="K94" s="907"/>
      <c r="L94" s="907"/>
      <c r="M94" s="907"/>
      <c r="N94" s="907"/>
      <c r="O94" s="907"/>
      <c r="P94" s="907"/>
      <c r="Q94" s="908"/>
      <c r="R94" s="1125"/>
      <c r="S94" s="1125"/>
      <c r="T94" s="1125"/>
      <c r="U94" s="1125"/>
      <c r="V94" s="1133"/>
      <c r="W94" s="1134"/>
      <c r="X94" s="1134"/>
      <c r="Y94" s="1078"/>
      <c r="Z94" s="1078"/>
      <c r="AA94" s="1078"/>
      <c r="AB94" s="1078"/>
      <c r="AC94" s="1078"/>
      <c r="AD94" s="1078"/>
      <c r="AE94" s="1078"/>
      <c r="AF94" s="1078"/>
      <c r="AG94" s="1078"/>
      <c r="AH94" s="1078"/>
      <c r="AI94" s="1078"/>
      <c r="AJ94" s="1078"/>
      <c r="AK94" s="1078"/>
      <c r="AL94" s="1078"/>
      <c r="AM94" s="1078"/>
      <c r="AN94" s="947"/>
      <c r="AO94" s="948"/>
      <c r="AP94" s="949"/>
      <c r="AQ94" s="1078"/>
      <c r="AR94" s="1078"/>
      <c r="AS94" s="1078"/>
      <c r="AT94" s="1078"/>
      <c r="AU94" s="1078"/>
      <c r="AV94" s="1128"/>
      <c r="AW94" s="1082"/>
      <c r="AX94" s="1081"/>
      <c r="AY94" s="242"/>
      <c r="AZ94" s="242"/>
      <c r="BA94" s="242"/>
      <c r="BB94" s="978" t="s">
        <v>635</v>
      </c>
      <c r="BC94" s="979"/>
      <c r="BD94" s="979"/>
      <c r="BE94" s="979"/>
      <c r="BF94" s="979"/>
      <c r="BG94" s="979"/>
      <c r="BH94" s="979"/>
      <c r="BI94" s="979"/>
      <c r="BJ94" s="979"/>
      <c r="BK94" s="979"/>
      <c r="BL94" s="979"/>
      <c r="BM94" s="1037"/>
      <c r="BN94" s="1125"/>
      <c r="BO94" s="1125"/>
      <c r="BP94" s="1125"/>
      <c r="BQ94" s="1125"/>
      <c r="BR94" s="1133"/>
      <c r="BS94" s="1134"/>
      <c r="BT94" s="1134"/>
      <c r="BU94" s="1078"/>
      <c r="BV94" s="1078"/>
      <c r="BW94" s="1078"/>
      <c r="BX94" s="1145"/>
      <c r="BY94" s="1078"/>
      <c r="BZ94" s="1078"/>
      <c r="CA94" s="1078"/>
      <c r="CB94" s="1078"/>
      <c r="CC94" s="1078"/>
      <c r="CD94" s="1078"/>
      <c r="CE94" s="1078"/>
      <c r="CF94" s="1078"/>
      <c r="CG94" s="1078"/>
      <c r="CH94" s="1078"/>
      <c r="CI94" s="1078"/>
      <c r="CJ94" s="1078"/>
      <c r="CK94" s="1078"/>
      <c r="CL94" s="1078"/>
      <c r="CM94" s="1078"/>
      <c r="CN94" s="1078"/>
      <c r="CO94" s="1078"/>
      <c r="CP94" s="1078"/>
      <c r="CQ94" s="1078"/>
      <c r="CR94" s="1078"/>
      <c r="CS94" s="1078"/>
      <c r="CT94" s="1078"/>
      <c r="CU94" s="1078"/>
      <c r="CV94" s="1078"/>
      <c r="CW94" s="1078"/>
      <c r="CX94" s="1128"/>
      <c r="CY94" s="1082"/>
      <c r="CZ94" s="1081"/>
      <c r="DA94" s="242"/>
      <c r="DB94" s="242"/>
      <c r="DC94" s="243"/>
      <c r="DF94" s="1151"/>
      <c r="DG94" s="1151"/>
    </row>
    <row r="95" spans="4:111" ht="8.25" customHeight="1">
      <c r="D95" s="1192"/>
      <c r="E95" s="1193"/>
      <c r="F95" s="1194"/>
      <c r="G95" s="906"/>
      <c r="H95" s="907"/>
      <c r="I95" s="907"/>
      <c r="J95" s="907"/>
      <c r="K95" s="907"/>
      <c r="L95" s="907"/>
      <c r="M95" s="907"/>
      <c r="N95" s="907"/>
      <c r="O95" s="907"/>
      <c r="P95" s="907"/>
      <c r="Q95" s="908"/>
      <c r="R95" s="1125"/>
      <c r="S95" s="1125"/>
      <c r="T95" s="1125"/>
      <c r="U95" s="1125"/>
      <c r="V95" s="1133"/>
      <c r="W95" s="1134"/>
      <c r="X95" s="1134"/>
      <c r="Y95" s="1078"/>
      <c r="Z95" s="1078"/>
      <c r="AA95" s="1078"/>
      <c r="AB95" s="1078"/>
      <c r="AC95" s="1078"/>
      <c r="AD95" s="1078"/>
      <c r="AE95" s="1078"/>
      <c r="AF95" s="1078"/>
      <c r="AG95" s="1078"/>
      <c r="AH95" s="1078"/>
      <c r="AI95" s="1078"/>
      <c r="AJ95" s="1078"/>
      <c r="AK95" s="1078"/>
      <c r="AL95" s="1078"/>
      <c r="AM95" s="1078"/>
      <c r="AN95" s="950"/>
      <c r="AO95" s="951"/>
      <c r="AP95" s="952"/>
      <c r="AQ95" s="1078"/>
      <c r="AR95" s="1078"/>
      <c r="AS95" s="1078"/>
      <c r="AT95" s="1078"/>
      <c r="AU95" s="1078"/>
      <c r="AV95" s="1128"/>
      <c r="AW95" s="1082"/>
      <c r="AX95" s="1081"/>
      <c r="AY95" s="1152" t="s">
        <v>21</v>
      </c>
      <c r="AZ95" s="1152"/>
      <c r="BA95" s="1152"/>
      <c r="BB95" s="978"/>
      <c r="BC95" s="979"/>
      <c r="BD95" s="979"/>
      <c r="BE95" s="979"/>
      <c r="BF95" s="979"/>
      <c r="BG95" s="979"/>
      <c r="BH95" s="979"/>
      <c r="BI95" s="979"/>
      <c r="BJ95" s="979"/>
      <c r="BK95" s="979"/>
      <c r="BL95" s="979"/>
      <c r="BM95" s="1037"/>
      <c r="BN95" s="1125"/>
      <c r="BO95" s="1125"/>
      <c r="BP95" s="1125"/>
      <c r="BQ95" s="1125"/>
      <c r="BR95" s="1133"/>
      <c r="BS95" s="1134"/>
      <c r="BT95" s="1134"/>
      <c r="BU95" s="1078"/>
      <c r="BV95" s="1078"/>
      <c r="BW95" s="1078"/>
      <c r="BX95" s="1145"/>
      <c r="BY95" s="1078"/>
      <c r="BZ95" s="1078"/>
      <c r="CA95" s="1078"/>
      <c r="CB95" s="1078"/>
      <c r="CC95" s="1078"/>
      <c r="CD95" s="1078"/>
      <c r="CE95" s="1078"/>
      <c r="CF95" s="1078"/>
      <c r="CG95" s="1078"/>
      <c r="CH95" s="1078"/>
      <c r="CI95" s="1078"/>
      <c r="CJ95" s="1078"/>
      <c r="CK95" s="1078"/>
      <c r="CL95" s="1078"/>
      <c r="CM95" s="1078"/>
      <c r="CN95" s="1078"/>
      <c r="CO95" s="1078"/>
      <c r="CP95" s="1078"/>
      <c r="CQ95" s="1078"/>
      <c r="CR95" s="1078"/>
      <c r="CS95" s="1078"/>
      <c r="CT95" s="1078"/>
      <c r="CU95" s="1078"/>
      <c r="CV95" s="1078"/>
      <c r="CW95" s="1078"/>
      <c r="CX95" s="1128"/>
      <c r="CY95" s="1082"/>
      <c r="CZ95" s="1081"/>
      <c r="DA95" s="1081" t="s">
        <v>24</v>
      </c>
      <c r="DB95" s="1081"/>
      <c r="DC95" s="243"/>
      <c r="DF95" s="1151"/>
      <c r="DG95" s="1151"/>
    </row>
    <row r="96" spans="4:111" ht="8.25" customHeight="1">
      <c r="D96" s="1192"/>
      <c r="E96" s="1193"/>
      <c r="F96" s="1194"/>
      <c r="G96" s="909"/>
      <c r="H96" s="910"/>
      <c r="I96" s="910"/>
      <c r="J96" s="910"/>
      <c r="K96" s="910"/>
      <c r="L96" s="910"/>
      <c r="M96" s="910"/>
      <c r="N96" s="910"/>
      <c r="O96" s="910"/>
      <c r="P96" s="910"/>
      <c r="Q96" s="911"/>
      <c r="R96" s="1127"/>
      <c r="S96" s="1127"/>
      <c r="T96" s="1127"/>
      <c r="U96" s="1127"/>
      <c r="V96" s="249"/>
      <c r="W96" s="249"/>
      <c r="X96" s="249"/>
      <c r="Y96" s="249"/>
      <c r="Z96" s="249"/>
      <c r="AA96" s="249"/>
      <c r="AB96" s="249"/>
      <c r="AC96" s="249"/>
      <c r="AD96" s="1144" t="s">
        <v>205</v>
      </c>
      <c r="AE96" s="1144"/>
      <c r="AF96" s="249"/>
      <c r="AG96" s="249"/>
      <c r="AH96" s="249"/>
      <c r="AI96" s="249"/>
      <c r="AJ96" s="249"/>
      <c r="AK96" s="249"/>
      <c r="AL96" s="249"/>
      <c r="AM96" s="1144" t="s">
        <v>205</v>
      </c>
      <c r="AN96" s="1144"/>
      <c r="AO96" s="249"/>
      <c r="AP96" s="249"/>
      <c r="AQ96" s="249"/>
      <c r="AR96" s="249"/>
      <c r="AS96" s="249"/>
      <c r="AT96" s="249"/>
      <c r="AU96" s="249"/>
      <c r="AV96" s="249"/>
      <c r="AW96" s="249"/>
      <c r="AX96" s="249"/>
      <c r="AY96" s="1153"/>
      <c r="AZ96" s="1153"/>
      <c r="BA96" s="1153"/>
      <c r="BB96" s="980"/>
      <c r="BC96" s="981"/>
      <c r="BD96" s="981"/>
      <c r="BE96" s="981"/>
      <c r="BF96" s="981"/>
      <c r="BG96" s="981"/>
      <c r="BH96" s="981"/>
      <c r="BI96" s="981"/>
      <c r="BJ96" s="981"/>
      <c r="BK96" s="981"/>
      <c r="BL96" s="981"/>
      <c r="BM96" s="1039"/>
      <c r="BN96" s="1127"/>
      <c r="BO96" s="1127"/>
      <c r="BP96" s="1127"/>
      <c r="BQ96" s="1127"/>
      <c r="BR96" s="250"/>
      <c r="BS96" s="250"/>
      <c r="BT96" s="250"/>
      <c r="BU96" s="250"/>
      <c r="BV96" s="250"/>
      <c r="BW96" s="1144" t="s">
        <v>205</v>
      </c>
      <c r="BX96" s="1144"/>
      <c r="BY96" s="249"/>
      <c r="BZ96" s="249"/>
      <c r="CA96" s="249"/>
      <c r="CB96" s="249"/>
      <c r="CC96" s="249"/>
      <c r="CD96" s="249"/>
      <c r="CE96" s="249"/>
      <c r="CF96" s="1144" t="s">
        <v>205</v>
      </c>
      <c r="CG96" s="1144"/>
      <c r="CH96" s="249"/>
      <c r="CI96" s="249"/>
      <c r="CJ96" s="249"/>
      <c r="CK96" s="249"/>
      <c r="CL96" s="249"/>
      <c r="CM96" s="249"/>
      <c r="CN96" s="249"/>
      <c r="CO96" s="1144" t="s">
        <v>205</v>
      </c>
      <c r="CP96" s="1144"/>
      <c r="CQ96" s="249"/>
      <c r="CR96" s="249"/>
      <c r="CS96" s="249"/>
      <c r="CT96" s="249"/>
      <c r="CU96" s="249"/>
      <c r="CV96" s="249"/>
      <c r="CW96" s="249"/>
      <c r="CX96" s="249"/>
      <c r="CY96" s="249"/>
      <c r="CZ96" s="249"/>
      <c r="DA96" s="934"/>
      <c r="DB96" s="934"/>
      <c r="DC96" s="252"/>
      <c r="DF96" s="1151"/>
      <c r="DG96" s="1151"/>
    </row>
    <row r="97" spans="4:111" ht="8.25" customHeight="1">
      <c r="D97" s="1192"/>
      <c r="E97" s="1193"/>
      <c r="F97" s="1194"/>
      <c r="G97" s="906" t="s">
        <v>595</v>
      </c>
      <c r="H97" s="907"/>
      <c r="I97" s="907"/>
      <c r="J97" s="907"/>
      <c r="K97" s="907"/>
      <c r="L97" s="907"/>
      <c r="M97" s="907"/>
      <c r="N97" s="907"/>
      <c r="O97" s="907"/>
      <c r="P97" s="907"/>
      <c r="Q97" s="908"/>
      <c r="R97" s="1333" t="s">
        <v>557</v>
      </c>
      <c r="S97" s="1333"/>
      <c r="T97" s="1333"/>
      <c r="U97" s="1333"/>
      <c r="V97" s="4"/>
      <c r="W97" s="4" t="s">
        <v>206</v>
      </c>
      <c r="X97" s="4"/>
      <c r="Y97" s="4"/>
      <c r="Z97" s="4" t="s">
        <v>207</v>
      </c>
      <c r="AA97" s="4"/>
      <c r="AB97" s="4"/>
      <c r="AC97" s="4" t="s">
        <v>208</v>
      </c>
      <c r="AD97" s="4"/>
      <c r="AE97" s="4"/>
      <c r="AF97" s="4" t="s">
        <v>209</v>
      </c>
      <c r="AG97" s="4"/>
      <c r="AH97" s="4"/>
      <c r="AI97" s="4" t="s">
        <v>206</v>
      </c>
      <c r="AJ97" s="4"/>
      <c r="AK97" s="4"/>
      <c r="AL97" s="4" t="s">
        <v>207</v>
      </c>
      <c r="AM97" s="4"/>
      <c r="AN97" s="4"/>
      <c r="AO97" s="4" t="s">
        <v>208</v>
      </c>
      <c r="AP97" s="4"/>
      <c r="AQ97" s="4"/>
      <c r="AR97" s="4" t="s">
        <v>210</v>
      </c>
      <c r="AS97" s="4"/>
      <c r="AT97" s="4"/>
      <c r="AU97" s="4" t="s">
        <v>206</v>
      </c>
      <c r="AV97" s="4"/>
      <c r="AW97" s="3"/>
      <c r="AX97" s="3"/>
      <c r="AY97" s="3"/>
      <c r="AZ97" s="3"/>
      <c r="BA97" s="5"/>
      <c r="BB97" s="1210" t="s">
        <v>226</v>
      </c>
      <c r="BC97" s="1211"/>
      <c r="BD97" s="94"/>
      <c r="BE97" s="94"/>
      <c r="BF97" s="94"/>
      <c r="BG97" s="94"/>
      <c r="BH97" s="1211" t="s">
        <v>37</v>
      </c>
      <c r="BI97" s="1211"/>
      <c r="BJ97" s="1211"/>
      <c r="BK97" s="1211"/>
      <c r="BL97" s="1211"/>
      <c r="BM97" s="1220"/>
      <c r="BN97" s="1165" t="s">
        <v>226</v>
      </c>
      <c r="BO97" s="1161"/>
      <c r="BP97" s="1161"/>
      <c r="BQ97" s="1161"/>
      <c r="BR97" s="7"/>
      <c r="BS97" s="7" t="s">
        <v>207</v>
      </c>
      <c r="BT97" s="7"/>
      <c r="BU97" s="7"/>
      <c r="BV97" s="7" t="s">
        <v>208</v>
      </c>
      <c r="BW97" s="7"/>
      <c r="BX97" s="7"/>
      <c r="BY97" s="7" t="s">
        <v>209</v>
      </c>
      <c r="BZ97" s="7"/>
      <c r="CA97" s="7"/>
      <c r="CB97" s="7" t="s">
        <v>206</v>
      </c>
      <c r="CC97" s="7"/>
      <c r="CD97" s="7"/>
      <c r="CE97" s="7" t="s">
        <v>207</v>
      </c>
      <c r="CF97" s="7"/>
      <c r="CG97" s="7"/>
      <c r="CH97" s="7" t="s">
        <v>208</v>
      </c>
      <c r="CI97" s="7"/>
      <c r="CJ97" s="7"/>
      <c r="CK97" s="7" t="s">
        <v>210</v>
      </c>
      <c r="CL97" s="7"/>
      <c r="CM97" s="7"/>
      <c r="CN97" s="7" t="s">
        <v>206</v>
      </c>
      <c r="CO97" s="7"/>
      <c r="CP97" s="7"/>
      <c r="CQ97" s="7" t="s">
        <v>207</v>
      </c>
      <c r="CR97" s="7"/>
      <c r="CS97" s="7"/>
      <c r="CT97" s="7" t="s">
        <v>208</v>
      </c>
      <c r="CU97" s="7"/>
      <c r="CV97" s="7"/>
      <c r="CW97" s="7" t="s">
        <v>211</v>
      </c>
      <c r="CX97" s="7"/>
      <c r="CY97" s="3"/>
      <c r="CZ97" s="3"/>
      <c r="DA97" s="3"/>
      <c r="DB97" s="3"/>
      <c r="DC97" s="5"/>
      <c r="DF97" s="1151"/>
      <c r="DG97" s="1151"/>
    </row>
    <row r="98" spans="4:111" ht="8.25" customHeight="1" thickBot="1">
      <c r="D98" s="1192"/>
      <c r="E98" s="1193"/>
      <c r="F98" s="1194"/>
      <c r="G98" s="906"/>
      <c r="H98" s="907"/>
      <c r="I98" s="907"/>
      <c r="J98" s="907"/>
      <c r="K98" s="907"/>
      <c r="L98" s="907"/>
      <c r="M98" s="907"/>
      <c r="N98" s="907"/>
      <c r="O98" s="907"/>
      <c r="P98" s="907"/>
      <c r="Q98" s="908"/>
      <c r="R98" s="1334"/>
      <c r="S98" s="1334"/>
      <c r="T98" s="1334"/>
      <c r="U98" s="1334"/>
      <c r="V98" s="1133" t="str">
        <f>IF(ISERROR(MID('保険料計算シート（非表示）'!E17,LEN('保険料計算シート（非表示）'!E17)-8,1)),"",MID('保険料計算シート（非表示）'!E17,LEN('保険料計算シート（非表示）'!E17)-8,1))</f>
        <v/>
      </c>
      <c r="W98" s="1134"/>
      <c r="X98" s="1134"/>
      <c r="Y98" s="1078" t="str">
        <f>IF(ISERROR(MID('保険料計算シート（非表示）'!E17,LEN('保険料計算シート（非表示）'!E17)-7,1)),"",MID('保険料計算シート（非表示）'!E17,LEN('保険料計算シート（非表示）'!E17)-7,1))</f>
        <v/>
      </c>
      <c r="Z98" s="1078"/>
      <c r="AA98" s="1078"/>
      <c r="AB98" s="1078" t="str">
        <f>IF(ISERROR(MID('保険料計算シート（非表示）'!E17,LEN('保険料計算シート（非表示）'!E17)-6,1)),"",MID('保険料計算シート（非表示）'!E17,LEN('保険料計算シート（非表示）'!E17)-6,1))</f>
        <v/>
      </c>
      <c r="AC98" s="1078"/>
      <c r="AD98" s="1078"/>
      <c r="AE98" s="1078" t="str">
        <f>IF(ISERROR(MID('保険料計算シート（非表示）'!E17,LEN('保険料計算シート（非表示）'!E17)-5,1)),"",MID('保険料計算シート（非表示）'!E17,LEN('保険料計算シート（非表示）'!E17)-5,1))</f>
        <v/>
      </c>
      <c r="AF98" s="1078"/>
      <c r="AG98" s="1078"/>
      <c r="AH98" s="1078" t="str">
        <f>IF(ISERROR(MID('保険料計算シート（非表示）'!E17,LEN('保険料計算シート（非表示）'!E17)-4,1)),"",MID('保険料計算シート（非表示）'!E17,LEN('保険料計算シート（非表示）'!E17)-4,1))</f>
        <v/>
      </c>
      <c r="AI98" s="1078"/>
      <c r="AJ98" s="1078"/>
      <c r="AK98" s="1078" t="str">
        <f>IF(ISERROR(MID('保険料計算シート（非表示）'!E17,LEN('保険料計算シート（非表示）'!E17)-3,1)),"",MID('保険料計算シート（非表示）'!E17,LEN('保険料計算シート（非表示）'!E17)-3,1))</f>
        <v/>
      </c>
      <c r="AL98" s="1078"/>
      <c r="AM98" s="1078"/>
      <c r="AN98" s="1078" t="str">
        <f>IF(ISERROR(MID('保険料計算シート（非表示）'!E17,LEN('保険料計算シート（非表示）'!E17)-2,1)),"",MID('保険料計算シート（非表示）'!E17,LEN('保険料計算シート（非表示）'!E17)-2,1))</f>
        <v/>
      </c>
      <c r="AO98" s="1078"/>
      <c r="AP98" s="1078"/>
      <c r="AQ98" s="1078" t="str">
        <f>IF(ISERROR(MID('保険料計算シート（非表示）'!E17,LEN('保険料計算シート（非表示）'!E17)-1,1)),"",MID('保険料計算シート（非表示）'!E17,LEN('保険料計算シート（非表示）'!E17)-1,1))</f>
        <v/>
      </c>
      <c r="AR98" s="1078"/>
      <c r="AS98" s="1078"/>
      <c r="AT98" s="1078" t="str">
        <f>IF('保険料計算シート（非表示）'!E17=0,"",IF(ISERROR(MID('保険料計算シート（非表示）'!E17,LEN('保険料計算シート（非表示）'!E17),1)),"",MID('保険料計算シート（非表示）'!E17,LEN('保険料計算シート（非表示）'!E17),1)))</f>
        <v/>
      </c>
      <c r="AU98" s="1078"/>
      <c r="AV98" s="1128"/>
      <c r="AW98" s="1076"/>
      <c r="AX98" s="1081"/>
      <c r="AY98" s="242"/>
      <c r="AZ98" s="242"/>
      <c r="BA98" s="243"/>
      <c r="BB98" s="1212"/>
      <c r="BC98" s="1213"/>
      <c r="BD98" s="94"/>
      <c r="BE98" s="94"/>
      <c r="BF98" s="94"/>
      <c r="BG98" s="94"/>
      <c r="BH98" s="1213"/>
      <c r="BI98" s="1213"/>
      <c r="BJ98" s="1213"/>
      <c r="BK98" s="1213"/>
      <c r="BL98" s="1213"/>
      <c r="BM98" s="1221"/>
      <c r="BN98" s="1166"/>
      <c r="BO98" s="1162"/>
      <c r="BP98" s="1162"/>
      <c r="BQ98" s="1162"/>
      <c r="BR98" s="1133" t="str">
        <f>IF(ISERROR(MID('保険料計算シート（非表示）'!G17,LEN('保険料計算シート（非表示）'!G17)-10,1)),"",MID('保険料計算シート（非表示）'!G17,LEN('保険料計算シート（非表示）'!G17)-10,1))</f>
        <v/>
      </c>
      <c r="BS98" s="1134"/>
      <c r="BT98" s="1134"/>
      <c r="BU98" s="1078" t="str">
        <f>IF(ISERROR(MID('保険料計算シート（非表示）'!G17,LEN('保険料計算シート（非表示）'!G17)-9,1)),"",MID('保険料計算シート（非表示）'!G17,LEN('保険料計算シート（非表示）'!G17)-9,1))</f>
        <v/>
      </c>
      <c r="BV98" s="1078"/>
      <c r="BW98" s="1078"/>
      <c r="BX98" s="1145" t="str">
        <f>IF(ISERROR(MID('保険料計算シート（非表示）'!G17,LEN('保険料計算シート（非表示）'!G17)-8,1)),"",MID('保険料計算シート（非表示）'!G17,LEN('保険料計算シート（非表示）'!G17)-8,1))</f>
        <v/>
      </c>
      <c r="BY98" s="1078"/>
      <c r="BZ98" s="1078"/>
      <c r="CA98" s="1078" t="str">
        <f>IF(ISERROR(MID('保険料計算シート（非表示）'!G17,LEN('保険料計算シート（非表示）'!G17)-7,1)),"",MID('保険料計算シート（非表示）'!G17,LEN('保険料計算シート（非表示）'!G17)-7,1))</f>
        <v/>
      </c>
      <c r="CB98" s="1078"/>
      <c r="CC98" s="1078"/>
      <c r="CD98" s="1078" t="str">
        <f>IF(ISERROR(MID('保険料計算シート（非表示）'!G17,LEN('保険料計算シート（非表示）'!G17)-6,1)),"",MID('保険料計算シート（非表示）'!G17,LEN('保険料計算シート（非表示）'!G17)-6,1))</f>
        <v/>
      </c>
      <c r="CE98" s="1078"/>
      <c r="CF98" s="1078"/>
      <c r="CG98" s="1078" t="str">
        <f>IF(ISERROR(MID('保険料計算シート（非表示）'!G17,LEN('保険料計算シート（非表示）'!G17)-5,1)),"",MID('保険料計算シート（非表示）'!G17,LEN('保険料計算シート（非表示）'!G17)-5,1))</f>
        <v/>
      </c>
      <c r="CH98" s="1078"/>
      <c r="CI98" s="1078"/>
      <c r="CJ98" s="1078" t="str">
        <f>IF(ISERROR(MID('保険料計算シート（非表示）'!G17,LEN('保険料計算シート（非表示）'!G17)-4,1)),"",MID('保険料計算シート（非表示）'!G17,LEN('保険料計算シート（非表示）'!G17)-4,1))</f>
        <v/>
      </c>
      <c r="CK98" s="1078"/>
      <c r="CL98" s="1078"/>
      <c r="CM98" s="1078" t="str">
        <f>IF(ISERROR(MID('保険料計算シート（非表示）'!G17,LEN('保険料計算シート（非表示）'!G17)-3,1)),"",MID('保険料計算シート（非表示）'!G17,LEN('保険料計算シート（非表示）'!G17)-3,1))</f>
        <v/>
      </c>
      <c r="CN98" s="1078"/>
      <c r="CO98" s="1078"/>
      <c r="CP98" s="1078" t="str">
        <f>IF(ISERROR(MID('保険料計算シート（非表示）'!G17,LEN('保険料計算シート（非表示）'!G17)-2,1)),"",MID('保険料計算シート（非表示）'!G17,LEN('保険料計算シート（非表示）'!G17)-2,1))</f>
        <v/>
      </c>
      <c r="CQ98" s="1078"/>
      <c r="CR98" s="1078"/>
      <c r="CS98" s="1078" t="str">
        <f>IF(ISERROR(MID('保険料計算シート（非表示）'!G17,LEN('保険料計算シート（非表示）'!G17)-1,1)),"",MID('保険料計算シート（非表示）'!G17,LEN('保険料計算シート（非表示）'!G17)-1,1))</f>
        <v/>
      </c>
      <c r="CT98" s="1078"/>
      <c r="CU98" s="1078"/>
      <c r="CV98" s="1078" t="str">
        <f>IF('保険料計算シート（非表示）'!G17=0,"",IF(ISERROR(MID('保険料計算シート（非表示）'!G17,LEN('保険料計算シート（非表示）'!G17),1)),"",MID('保険料計算シート（非表示）'!G17,LEN('保険料計算シート（非表示）'!G17),1)))</f>
        <v/>
      </c>
      <c r="CW98" s="1078"/>
      <c r="CX98" s="1128"/>
      <c r="CY98" s="1076"/>
      <c r="CZ98" s="1081"/>
      <c r="DA98" s="242"/>
      <c r="DB98" s="242"/>
      <c r="DC98" s="243"/>
      <c r="DF98" s="1151"/>
      <c r="DG98" s="1151"/>
    </row>
    <row r="99" spans="4:111" ht="8.25" customHeight="1">
      <c r="D99" s="1192"/>
      <c r="E99" s="1193"/>
      <c r="F99" s="1194"/>
      <c r="G99" s="906"/>
      <c r="H99" s="907"/>
      <c r="I99" s="907"/>
      <c r="J99" s="907"/>
      <c r="K99" s="907"/>
      <c r="L99" s="907"/>
      <c r="M99" s="907"/>
      <c r="N99" s="907"/>
      <c r="O99" s="907"/>
      <c r="P99" s="907"/>
      <c r="Q99" s="908"/>
      <c r="R99" s="1334"/>
      <c r="S99" s="1334"/>
      <c r="T99" s="1334"/>
      <c r="U99" s="1334"/>
      <c r="V99" s="1133"/>
      <c r="W99" s="1134"/>
      <c r="X99" s="1134"/>
      <c r="Y99" s="1078"/>
      <c r="Z99" s="1078"/>
      <c r="AA99" s="1078"/>
      <c r="AB99" s="1078"/>
      <c r="AC99" s="1078"/>
      <c r="AD99" s="1078"/>
      <c r="AE99" s="1078"/>
      <c r="AF99" s="1078"/>
      <c r="AG99" s="1078"/>
      <c r="AH99" s="1078"/>
      <c r="AI99" s="1078"/>
      <c r="AJ99" s="1078"/>
      <c r="AK99" s="1078"/>
      <c r="AL99" s="1078"/>
      <c r="AM99" s="1078"/>
      <c r="AN99" s="1078"/>
      <c r="AO99" s="1078"/>
      <c r="AP99" s="1078"/>
      <c r="AQ99" s="1078"/>
      <c r="AR99" s="1078"/>
      <c r="AS99" s="1078"/>
      <c r="AT99" s="1078"/>
      <c r="AU99" s="1078"/>
      <c r="AV99" s="1128"/>
      <c r="AW99" s="1082"/>
      <c r="AX99" s="1081"/>
      <c r="AY99" s="242"/>
      <c r="AZ99" s="242"/>
      <c r="BA99" s="242"/>
      <c r="BB99" s="1275"/>
      <c r="BC99" s="1276"/>
      <c r="BD99" s="1276"/>
      <c r="BE99" s="1276"/>
      <c r="BF99" s="1276"/>
      <c r="BG99" s="1276"/>
      <c r="BH99" s="1276"/>
      <c r="BI99" s="1276"/>
      <c r="BJ99" s="1276"/>
      <c r="BK99" s="1276"/>
      <c r="BL99" s="1276"/>
      <c r="BM99" s="1277"/>
      <c r="BN99" s="1162"/>
      <c r="BO99" s="1162"/>
      <c r="BP99" s="1162"/>
      <c r="BQ99" s="1162"/>
      <c r="BR99" s="1133"/>
      <c r="BS99" s="1134"/>
      <c r="BT99" s="1134"/>
      <c r="BU99" s="1078"/>
      <c r="BV99" s="1078"/>
      <c r="BW99" s="1078"/>
      <c r="BX99" s="1145"/>
      <c r="BY99" s="1078"/>
      <c r="BZ99" s="1078"/>
      <c r="CA99" s="1078"/>
      <c r="CB99" s="1078"/>
      <c r="CC99" s="1078"/>
      <c r="CD99" s="1078"/>
      <c r="CE99" s="1078"/>
      <c r="CF99" s="1078"/>
      <c r="CG99" s="1078"/>
      <c r="CH99" s="1078"/>
      <c r="CI99" s="1078"/>
      <c r="CJ99" s="1078"/>
      <c r="CK99" s="1078"/>
      <c r="CL99" s="1078"/>
      <c r="CM99" s="1078"/>
      <c r="CN99" s="1078"/>
      <c r="CO99" s="1078"/>
      <c r="CP99" s="1078"/>
      <c r="CQ99" s="1078"/>
      <c r="CR99" s="1078"/>
      <c r="CS99" s="1078"/>
      <c r="CT99" s="1078"/>
      <c r="CU99" s="1078"/>
      <c r="CV99" s="1078"/>
      <c r="CW99" s="1078"/>
      <c r="CX99" s="1128"/>
      <c r="CY99" s="1082"/>
      <c r="CZ99" s="1081"/>
      <c r="DA99" s="242"/>
      <c r="DB99" s="242"/>
      <c r="DC99" s="243"/>
      <c r="DF99" s="1151"/>
      <c r="DG99" s="1151"/>
    </row>
    <row r="100" spans="4:111" ht="8.25" customHeight="1">
      <c r="D100" s="1192"/>
      <c r="E100" s="1193"/>
      <c r="F100" s="1194"/>
      <c r="G100" s="906"/>
      <c r="H100" s="907"/>
      <c r="I100" s="907"/>
      <c r="J100" s="907"/>
      <c r="K100" s="907"/>
      <c r="L100" s="907"/>
      <c r="M100" s="907"/>
      <c r="N100" s="907"/>
      <c r="O100" s="907"/>
      <c r="P100" s="907"/>
      <c r="Q100" s="908"/>
      <c r="R100" s="1334"/>
      <c r="S100" s="1334"/>
      <c r="T100" s="1334"/>
      <c r="U100" s="1334"/>
      <c r="V100" s="1133"/>
      <c r="W100" s="1134"/>
      <c r="X100" s="1134"/>
      <c r="Y100" s="1078"/>
      <c r="Z100" s="1078"/>
      <c r="AA100" s="1078"/>
      <c r="AB100" s="1078"/>
      <c r="AC100" s="1078"/>
      <c r="AD100" s="1078"/>
      <c r="AE100" s="1078"/>
      <c r="AF100" s="1078"/>
      <c r="AG100" s="1078"/>
      <c r="AH100" s="1078"/>
      <c r="AI100" s="1078"/>
      <c r="AJ100" s="1078"/>
      <c r="AK100" s="1078"/>
      <c r="AL100" s="1078"/>
      <c r="AM100" s="1078"/>
      <c r="AN100" s="1078"/>
      <c r="AO100" s="1078"/>
      <c r="AP100" s="1078"/>
      <c r="AQ100" s="1078"/>
      <c r="AR100" s="1078"/>
      <c r="AS100" s="1078"/>
      <c r="AT100" s="1078"/>
      <c r="AU100" s="1078"/>
      <c r="AV100" s="1128"/>
      <c r="AW100" s="1082"/>
      <c r="AX100" s="1081"/>
      <c r="AY100" s="1152" t="s">
        <v>21</v>
      </c>
      <c r="AZ100" s="1152"/>
      <c r="BA100" s="1152"/>
      <c r="BB100" s="1278"/>
      <c r="BC100" s="1279"/>
      <c r="BD100" s="1279"/>
      <c r="BE100" s="1279"/>
      <c r="BF100" s="1279"/>
      <c r="BG100" s="1279"/>
      <c r="BH100" s="1279"/>
      <c r="BI100" s="1279"/>
      <c r="BJ100" s="1279"/>
      <c r="BK100" s="1279"/>
      <c r="BL100" s="1279"/>
      <c r="BM100" s="1280"/>
      <c r="BN100" s="1162"/>
      <c r="BO100" s="1162"/>
      <c r="BP100" s="1162"/>
      <c r="BQ100" s="1162"/>
      <c r="BR100" s="1133"/>
      <c r="BS100" s="1134"/>
      <c r="BT100" s="1134"/>
      <c r="BU100" s="1078"/>
      <c r="BV100" s="1078"/>
      <c r="BW100" s="1078"/>
      <c r="BX100" s="1145"/>
      <c r="BY100" s="1078"/>
      <c r="BZ100" s="1078"/>
      <c r="CA100" s="1078"/>
      <c r="CB100" s="1078"/>
      <c r="CC100" s="1078"/>
      <c r="CD100" s="1078"/>
      <c r="CE100" s="1078"/>
      <c r="CF100" s="1078"/>
      <c r="CG100" s="1078"/>
      <c r="CH100" s="1078"/>
      <c r="CI100" s="1078"/>
      <c r="CJ100" s="1078"/>
      <c r="CK100" s="1078"/>
      <c r="CL100" s="1078"/>
      <c r="CM100" s="1078"/>
      <c r="CN100" s="1078"/>
      <c r="CO100" s="1078"/>
      <c r="CP100" s="1078"/>
      <c r="CQ100" s="1078"/>
      <c r="CR100" s="1078"/>
      <c r="CS100" s="1078"/>
      <c r="CT100" s="1078"/>
      <c r="CU100" s="1078"/>
      <c r="CV100" s="1078"/>
      <c r="CW100" s="1078"/>
      <c r="CX100" s="1128"/>
      <c r="CY100" s="1082"/>
      <c r="CZ100" s="1081"/>
      <c r="DA100" s="1081" t="s">
        <v>24</v>
      </c>
      <c r="DB100" s="1081"/>
      <c r="DC100" s="243"/>
      <c r="DF100" s="1151"/>
      <c r="DG100" s="1151"/>
    </row>
    <row r="101" spans="4:111" ht="8.25" customHeight="1" thickBot="1">
      <c r="D101" s="1195"/>
      <c r="E101" s="1196"/>
      <c r="F101" s="1197"/>
      <c r="G101" s="909"/>
      <c r="H101" s="910"/>
      <c r="I101" s="910"/>
      <c r="J101" s="910"/>
      <c r="K101" s="910"/>
      <c r="L101" s="910"/>
      <c r="M101" s="910"/>
      <c r="N101" s="910"/>
      <c r="O101" s="910"/>
      <c r="P101" s="910"/>
      <c r="Q101" s="911"/>
      <c r="R101" s="1335"/>
      <c r="S101" s="1335"/>
      <c r="T101" s="1335"/>
      <c r="U101" s="1335"/>
      <c r="V101" s="249"/>
      <c r="W101" s="249"/>
      <c r="X101" s="249"/>
      <c r="Y101" s="249"/>
      <c r="Z101" s="249"/>
      <c r="AA101" s="249"/>
      <c r="AB101" s="249"/>
      <c r="AC101" s="249"/>
      <c r="AD101" s="1144" t="s">
        <v>223</v>
      </c>
      <c r="AE101" s="1144"/>
      <c r="AF101" s="249"/>
      <c r="AG101" s="249"/>
      <c r="AH101" s="249"/>
      <c r="AI101" s="249"/>
      <c r="AJ101" s="249"/>
      <c r="AK101" s="249"/>
      <c r="AL101" s="249"/>
      <c r="AM101" s="1144" t="s">
        <v>223</v>
      </c>
      <c r="AN101" s="1144"/>
      <c r="AO101" s="249"/>
      <c r="AP101" s="249"/>
      <c r="AQ101" s="249"/>
      <c r="AR101" s="249"/>
      <c r="AS101" s="249"/>
      <c r="AT101" s="249"/>
      <c r="AU101" s="249"/>
      <c r="AV101" s="249"/>
      <c r="AW101" s="249"/>
      <c r="AX101" s="249"/>
      <c r="AY101" s="1153"/>
      <c r="AZ101" s="1153"/>
      <c r="BA101" s="1153"/>
      <c r="BB101" s="1281"/>
      <c r="BC101" s="1282"/>
      <c r="BD101" s="1282"/>
      <c r="BE101" s="1282"/>
      <c r="BF101" s="1282"/>
      <c r="BG101" s="1282"/>
      <c r="BH101" s="1282"/>
      <c r="BI101" s="1282"/>
      <c r="BJ101" s="1282"/>
      <c r="BK101" s="1282"/>
      <c r="BL101" s="1282"/>
      <c r="BM101" s="1283"/>
      <c r="BN101" s="1274"/>
      <c r="BO101" s="1274"/>
      <c r="BP101" s="1274"/>
      <c r="BQ101" s="1274"/>
      <c r="BR101" s="250"/>
      <c r="BS101" s="250"/>
      <c r="BT101" s="250"/>
      <c r="BU101" s="250"/>
      <c r="BV101" s="250"/>
      <c r="BW101" s="1144" t="s">
        <v>223</v>
      </c>
      <c r="BX101" s="1144"/>
      <c r="BY101" s="249"/>
      <c r="BZ101" s="249"/>
      <c r="CA101" s="249"/>
      <c r="CB101" s="249"/>
      <c r="CC101" s="249"/>
      <c r="CD101" s="249"/>
      <c r="CE101" s="249"/>
      <c r="CF101" s="1144" t="s">
        <v>223</v>
      </c>
      <c r="CG101" s="1144"/>
      <c r="CH101" s="249"/>
      <c r="CI101" s="249"/>
      <c r="CJ101" s="249"/>
      <c r="CK101" s="249"/>
      <c r="CL101" s="249"/>
      <c r="CM101" s="249"/>
      <c r="CN101" s="249"/>
      <c r="CO101" s="1144" t="s">
        <v>223</v>
      </c>
      <c r="CP101" s="1144"/>
      <c r="CQ101" s="249"/>
      <c r="CR101" s="249"/>
      <c r="CS101" s="249"/>
      <c r="CT101" s="249"/>
      <c r="CU101" s="249"/>
      <c r="CV101" s="249"/>
      <c r="CW101" s="249"/>
      <c r="CX101" s="249"/>
      <c r="CY101" s="249"/>
      <c r="CZ101" s="249"/>
      <c r="DA101" s="934"/>
      <c r="DB101" s="934"/>
      <c r="DC101" s="252"/>
      <c r="DF101" s="1151"/>
      <c r="DG101" s="1151"/>
    </row>
    <row r="102" spans="4:111" ht="8.25" customHeight="1"/>
    <row r="103" spans="4:111" ht="8.25" customHeight="1" thickBot="1">
      <c r="G103" s="1079" t="s">
        <v>54</v>
      </c>
      <c r="H103" s="1079"/>
      <c r="I103" s="1079"/>
      <c r="J103" s="1079"/>
      <c r="K103" s="1079"/>
      <c r="L103" s="1079"/>
      <c r="M103" s="1079"/>
      <c r="N103" s="1079"/>
      <c r="O103" s="1079"/>
      <c r="P103" s="1079"/>
      <c r="Q103" s="1079"/>
      <c r="R103" s="1079"/>
      <c r="S103" s="1079"/>
      <c r="T103" s="1079"/>
      <c r="U103" s="1079"/>
      <c r="V103" s="1079"/>
      <c r="W103" s="1079"/>
      <c r="X103" s="1079"/>
      <c r="Y103" s="1079"/>
      <c r="Z103" s="1079"/>
      <c r="AA103" s="1079"/>
      <c r="AB103" s="1079"/>
      <c r="AC103" s="1079"/>
      <c r="AD103" s="1079"/>
      <c r="AE103" s="1264"/>
      <c r="AF103" s="1264"/>
      <c r="AG103" s="1264"/>
      <c r="AH103" s="1079" t="s">
        <v>294</v>
      </c>
      <c r="AI103" s="1079"/>
      <c r="AJ103" s="1079"/>
      <c r="AK103" s="1079"/>
      <c r="AL103" s="1079"/>
      <c r="AM103" s="1079"/>
      <c r="AN103" s="1079"/>
      <c r="AO103" s="1079"/>
      <c r="AP103" s="1079"/>
      <c r="AQ103" s="1079"/>
      <c r="AR103" s="1079"/>
      <c r="AS103" s="1079"/>
      <c r="AT103" s="1079"/>
      <c r="AU103" s="1079"/>
      <c r="AV103" s="1079"/>
      <c r="AW103" s="1079"/>
      <c r="AX103" s="1079"/>
      <c r="AY103" s="1079"/>
      <c r="AZ103" s="1079"/>
      <c r="BA103" s="1079"/>
      <c r="BB103" s="1079"/>
      <c r="BC103" s="1079"/>
      <c r="BD103" s="1079"/>
      <c r="BE103" s="1079"/>
      <c r="BF103" s="1079"/>
      <c r="BG103" s="1079"/>
      <c r="BH103" s="1079"/>
    </row>
    <row r="104" spans="4:111" ht="8.25" customHeight="1" thickTop="1" thickBot="1">
      <c r="G104" s="1079"/>
      <c r="H104" s="1079"/>
      <c r="I104" s="1079"/>
      <c r="J104" s="1079"/>
      <c r="K104" s="1079"/>
      <c r="L104" s="1079"/>
      <c r="M104" s="1079"/>
      <c r="N104" s="1079"/>
      <c r="O104" s="1079"/>
      <c r="P104" s="1079"/>
      <c r="Q104" s="1079"/>
      <c r="R104" s="1079"/>
      <c r="S104" s="1079"/>
      <c r="T104" s="1079"/>
      <c r="U104" s="1079"/>
      <c r="V104" s="1079"/>
      <c r="W104" s="1079"/>
      <c r="X104" s="1079"/>
      <c r="Y104" s="1079"/>
      <c r="Z104" s="1079"/>
      <c r="AA104" s="1079"/>
      <c r="AB104" s="1079"/>
      <c r="AC104" s="1079"/>
      <c r="AD104" s="1079"/>
      <c r="AE104" s="1264"/>
      <c r="AF104" s="1264"/>
      <c r="AG104" s="1264"/>
      <c r="AH104" s="1079"/>
      <c r="AI104" s="1079"/>
      <c r="AJ104" s="1079"/>
      <c r="AK104" s="1079"/>
      <c r="AL104" s="1079"/>
      <c r="AM104" s="1079"/>
      <c r="AN104" s="1079"/>
      <c r="AO104" s="1079"/>
      <c r="AP104" s="1079"/>
      <c r="AQ104" s="1079"/>
      <c r="AR104" s="1079"/>
      <c r="AS104" s="1079"/>
      <c r="AT104" s="1079"/>
      <c r="AU104" s="1079"/>
      <c r="AV104" s="1079"/>
      <c r="AW104" s="1079"/>
      <c r="AX104" s="1079"/>
      <c r="AY104" s="1079"/>
      <c r="AZ104" s="1079"/>
      <c r="BA104" s="1079"/>
      <c r="BB104" s="1079"/>
      <c r="BC104" s="1079"/>
      <c r="BD104" s="1079"/>
      <c r="BE104" s="1079"/>
      <c r="BF104" s="1079"/>
      <c r="BG104" s="1079"/>
      <c r="BH104" s="1079"/>
      <c r="CG104" s="78"/>
      <c r="CH104" s="1222" t="s">
        <v>230</v>
      </c>
      <c r="CI104" s="1222"/>
      <c r="CJ104" s="32"/>
      <c r="CK104" s="32"/>
      <c r="CL104" s="32"/>
      <c r="CM104" s="32"/>
      <c r="CN104" s="32"/>
      <c r="CO104" s="32"/>
      <c r="CP104" s="32"/>
      <c r="CQ104" s="32"/>
      <c r="CR104" s="32"/>
      <c r="CS104" s="32"/>
      <c r="CT104" s="32"/>
      <c r="CU104" s="32"/>
      <c r="CV104" s="32"/>
      <c r="CW104" s="32"/>
      <c r="CX104" s="32"/>
      <c r="CY104" s="32"/>
      <c r="CZ104" s="32"/>
      <c r="DA104" s="32"/>
      <c r="DB104" s="33"/>
    </row>
    <row r="105" spans="4:111" ht="8.25" customHeight="1">
      <c r="G105" s="1224"/>
      <c r="H105" s="1225"/>
      <c r="I105" s="1225"/>
      <c r="J105" s="1230"/>
      <c r="K105" s="1225"/>
      <c r="L105" s="1231"/>
      <c r="M105" s="1230"/>
      <c r="N105" s="1225"/>
      <c r="O105" s="1236"/>
      <c r="P105" s="1240" t="s">
        <v>212</v>
      </c>
      <c r="Q105" s="1240"/>
      <c r="R105" s="1241"/>
      <c r="S105" s="1224"/>
      <c r="T105" s="1225"/>
      <c r="U105" s="1231"/>
      <c r="V105" s="1230"/>
      <c r="W105" s="1225"/>
      <c r="X105" s="1236"/>
      <c r="Y105" s="1230"/>
      <c r="Z105" s="1225"/>
      <c r="AA105" s="1236"/>
      <c r="AB105" s="1230"/>
      <c r="AC105" s="1225"/>
      <c r="AD105" s="1236"/>
      <c r="AE105" s="1076"/>
      <c r="AF105" s="1081"/>
      <c r="AG105" s="73"/>
      <c r="AH105" s="1330"/>
      <c r="AI105" s="1247"/>
      <c r="AJ105" s="1248"/>
      <c r="AK105" s="1246"/>
      <c r="AL105" s="1247"/>
      <c r="AM105" s="1247"/>
      <c r="AN105" s="1246"/>
      <c r="AO105" s="1247"/>
      <c r="AP105" s="1248"/>
      <c r="AQ105" s="1255"/>
      <c r="AR105" s="1256"/>
      <c r="AS105" s="1257"/>
      <c r="AT105" s="1255"/>
      <c r="AU105" s="1256"/>
      <c r="AV105" s="1257"/>
      <c r="AW105" s="1230"/>
      <c r="AX105" s="1225"/>
      <c r="AY105" s="1236"/>
      <c r="AZ105" s="1240" t="s">
        <v>212</v>
      </c>
      <c r="BA105" s="1240"/>
      <c r="BB105" s="1241"/>
      <c r="BC105" s="1224"/>
      <c r="BD105" s="1225"/>
      <c r="BE105" s="1231"/>
      <c r="BF105" s="1230"/>
      <c r="BG105" s="1225"/>
      <c r="BH105" s="1236"/>
      <c r="BI105" s="1230"/>
      <c r="BJ105" s="1225"/>
      <c r="BK105" s="1236"/>
      <c r="BL105" s="1239"/>
      <c r="BM105" s="1225"/>
      <c r="BN105" s="1236"/>
      <c r="BO105" s="1240" t="s">
        <v>212</v>
      </c>
      <c r="BP105" s="1240"/>
      <c r="BQ105" s="1241"/>
      <c r="BR105" s="1224"/>
      <c r="BS105" s="1225"/>
      <c r="BT105" s="1231"/>
      <c r="BU105" s="1230"/>
      <c r="BV105" s="1225"/>
      <c r="BW105" s="1236"/>
      <c r="BX105" s="1230"/>
      <c r="BY105" s="1225"/>
      <c r="BZ105" s="1236"/>
      <c r="CA105" s="1239"/>
      <c r="CB105" s="1225"/>
      <c r="CC105" s="1236"/>
      <c r="CD105" s="1076"/>
      <c r="CE105" s="1081"/>
      <c r="CG105" s="79"/>
      <c r="CH105" s="1223"/>
      <c r="CI105" s="1223"/>
      <c r="CJ105" s="242"/>
      <c r="CK105" s="242"/>
      <c r="CL105" s="242"/>
      <c r="CM105" s="242"/>
      <c r="CN105" s="242"/>
      <c r="CO105" s="242"/>
      <c r="CP105" s="242"/>
      <c r="CQ105" s="242"/>
      <c r="CR105" s="242"/>
      <c r="CS105" s="242"/>
      <c r="CT105" s="242"/>
      <c r="CU105" s="242"/>
      <c r="CV105" s="1318"/>
      <c r="CW105" s="1319"/>
      <c r="CX105" s="1320"/>
      <c r="CY105" s="962"/>
      <c r="CZ105" s="1081"/>
      <c r="DA105" s="209" t="str">
        <f>'保険料計算シート（非表示）'!J22</f>
        <v>不可能</v>
      </c>
      <c r="DB105" s="34"/>
      <c r="DD105" s="210" t="str">
        <f>'保険料計算シート（非表示）'!J22</f>
        <v>不可能</v>
      </c>
      <c r="DE105" s="208" t="s">
        <v>90</v>
      </c>
      <c r="DF105" s="208" t="s">
        <v>91</v>
      </c>
    </row>
    <row r="106" spans="4:111" ht="8.25" customHeight="1">
      <c r="G106" s="1226"/>
      <c r="H106" s="1227"/>
      <c r="I106" s="1227"/>
      <c r="J106" s="1232"/>
      <c r="K106" s="1227"/>
      <c r="L106" s="1233"/>
      <c r="M106" s="1232"/>
      <c r="N106" s="1227"/>
      <c r="O106" s="1237"/>
      <c r="P106" s="1242"/>
      <c r="Q106" s="1242"/>
      <c r="R106" s="1243"/>
      <c r="S106" s="1226"/>
      <c r="T106" s="1227"/>
      <c r="U106" s="1233"/>
      <c r="V106" s="1232"/>
      <c r="W106" s="1227"/>
      <c r="X106" s="1237"/>
      <c r="Y106" s="1232"/>
      <c r="Z106" s="1227"/>
      <c r="AA106" s="1237"/>
      <c r="AB106" s="1232"/>
      <c r="AC106" s="1227"/>
      <c r="AD106" s="1237"/>
      <c r="AE106" s="1082"/>
      <c r="AF106" s="1081"/>
      <c r="AG106" s="73"/>
      <c r="AH106" s="1331"/>
      <c r="AI106" s="1250"/>
      <c r="AJ106" s="1251"/>
      <c r="AK106" s="1249"/>
      <c r="AL106" s="1250"/>
      <c r="AM106" s="1250"/>
      <c r="AN106" s="1249"/>
      <c r="AO106" s="1250"/>
      <c r="AP106" s="1251"/>
      <c r="AQ106" s="1258"/>
      <c r="AR106" s="1259"/>
      <c r="AS106" s="1260"/>
      <c r="AT106" s="1258"/>
      <c r="AU106" s="1259"/>
      <c r="AV106" s="1260"/>
      <c r="AW106" s="1232"/>
      <c r="AX106" s="1227"/>
      <c r="AY106" s="1237"/>
      <c r="AZ106" s="1242"/>
      <c r="BA106" s="1242"/>
      <c r="BB106" s="1243"/>
      <c r="BC106" s="1226"/>
      <c r="BD106" s="1227"/>
      <c r="BE106" s="1233"/>
      <c r="BF106" s="1232"/>
      <c r="BG106" s="1227"/>
      <c r="BH106" s="1237"/>
      <c r="BI106" s="1232"/>
      <c r="BJ106" s="1227"/>
      <c r="BK106" s="1237"/>
      <c r="BL106" s="1232"/>
      <c r="BM106" s="1227"/>
      <c r="BN106" s="1237"/>
      <c r="BO106" s="1242"/>
      <c r="BP106" s="1242"/>
      <c r="BQ106" s="1243"/>
      <c r="BR106" s="1226"/>
      <c r="BS106" s="1227"/>
      <c r="BT106" s="1233"/>
      <c r="BU106" s="1232"/>
      <c r="BV106" s="1227"/>
      <c r="BW106" s="1237"/>
      <c r="BX106" s="1232"/>
      <c r="BY106" s="1227"/>
      <c r="BZ106" s="1237"/>
      <c r="CA106" s="1232"/>
      <c r="CB106" s="1227"/>
      <c r="CC106" s="1237"/>
      <c r="CD106" s="1082"/>
      <c r="CE106" s="1081"/>
      <c r="CG106" s="80"/>
      <c r="CH106" s="1286" t="s">
        <v>231</v>
      </c>
      <c r="CI106" s="1286"/>
      <c r="CJ106" s="1286"/>
      <c r="CK106" s="1286"/>
      <c r="CL106" s="1286"/>
      <c r="CM106" s="1286"/>
      <c r="CN106" s="1286"/>
      <c r="CO106" s="1286"/>
      <c r="CP106" s="1327" t="s">
        <v>57</v>
      </c>
      <c r="CQ106" s="1327"/>
      <c r="CR106" s="1327"/>
      <c r="CS106" s="1327"/>
      <c r="CT106" s="1327"/>
      <c r="CU106" s="1327"/>
      <c r="CV106" s="1321"/>
      <c r="CW106" s="1322"/>
      <c r="CX106" s="1323"/>
      <c r="CY106" s="1081"/>
      <c r="CZ106" s="1081"/>
      <c r="DA106" s="242"/>
      <c r="DB106" s="34"/>
      <c r="DD106" s="208">
        <v>1</v>
      </c>
      <c r="DE106" s="208">
        <v>1</v>
      </c>
      <c r="DF106" s="208">
        <v>1</v>
      </c>
    </row>
    <row r="107" spans="4:111" ht="8.25" customHeight="1" thickBot="1">
      <c r="G107" s="1228"/>
      <c r="H107" s="1229"/>
      <c r="I107" s="1229"/>
      <c r="J107" s="1234"/>
      <c r="K107" s="1229"/>
      <c r="L107" s="1235"/>
      <c r="M107" s="1234"/>
      <c r="N107" s="1229"/>
      <c r="O107" s="1238"/>
      <c r="P107" s="1244"/>
      <c r="Q107" s="1244"/>
      <c r="R107" s="1245"/>
      <c r="S107" s="1228"/>
      <c r="T107" s="1229"/>
      <c r="U107" s="1235"/>
      <c r="V107" s="1234"/>
      <c r="W107" s="1229"/>
      <c r="X107" s="1238"/>
      <c r="Y107" s="1234"/>
      <c r="Z107" s="1229"/>
      <c r="AA107" s="1238"/>
      <c r="AB107" s="1234"/>
      <c r="AC107" s="1229"/>
      <c r="AD107" s="1238"/>
      <c r="AE107" s="1082"/>
      <c r="AF107" s="1081"/>
      <c r="AG107" s="73"/>
      <c r="AH107" s="1332"/>
      <c r="AI107" s="1253"/>
      <c r="AJ107" s="1254"/>
      <c r="AK107" s="1252"/>
      <c r="AL107" s="1253"/>
      <c r="AM107" s="1253"/>
      <c r="AN107" s="1252"/>
      <c r="AO107" s="1253"/>
      <c r="AP107" s="1254"/>
      <c r="AQ107" s="1261"/>
      <c r="AR107" s="1262"/>
      <c r="AS107" s="1263"/>
      <c r="AT107" s="1261"/>
      <c r="AU107" s="1262"/>
      <c r="AV107" s="1263"/>
      <c r="AW107" s="1234"/>
      <c r="AX107" s="1229"/>
      <c r="AY107" s="1238"/>
      <c r="AZ107" s="1244"/>
      <c r="BA107" s="1244"/>
      <c r="BB107" s="1245"/>
      <c r="BC107" s="1228"/>
      <c r="BD107" s="1229"/>
      <c r="BE107" s="1235"/>
      <c r="BF107" s="1234"/>
      <c r="BG107" s="1229"/>
      <c r="BH107" s="1238"/>
      <c r="BI107" s="1234"/>
      <c r="BJ107" s="1229"/>
      <c r="BK107" s="1238"/>
      <c r="BL107" s="1234"/>
      <c r="BM107" s="1229"/>
      <c r="BN107" s="1238"/>
      <c r="BO107" s="1244"/>
      <c r="BP107" s="1244"/>
      <c r="BQ107" s="1245"/>
      <c r="BR107" s="1228"/>
      <c r="BS107" s="1229"/>
      <c r="BT107" s="1235"/>
      <c r="BU107" s="1234"/>
      <c r="BV107" s="1229"/>
      <c r="BW107" s="1238"/>
      <c r="BX107" s="1234"/>
      <c r="BY107" s="1229"/>
      <c r="BZ107" s="1238"/>
      <c r="CA107" s="1234"/>
      <c r="CB107" s="1229"/>
      <c r="CC107" s="1238"/>
      <c r="CD107" s="1082"/>
      <c r="CE107" s="1081"/>
      <c r="CG107" s="80"/>
      <c r="CH107" s="1286"/>
      <c r="CI107" s="1286"/>
      <c r="CJ107" s="1286"/>
      <c r="CK107" s="1286"/>
      <c r="CL107" s="1286"/>
      <c r="CM107" s="1286"/>
      <c r="CN107" s="1286"/>
      <c r="CO107" s="1286"/>
      <c r="CP107" s="1327"/>
      <c r="CQ107" s="1327"/>
      <c r="CR107" s="1327"/>
      <c r="CS107" s="1327"/>
      <c r="CT107" s="1327"/>
      <c r="CU107" s="1327"/>
      <c r="CV107" s="1324"/>
      <c r="CW107" s="1325"/>
      <c r="CX107" s="1326"/>
      <c r="CY107" s="1081"/>
      <c r="CZ107" s="1081"/>
      <c r="DA107" s="242"/>
      <c r="DB107" s="34"/>
      <c r="DD107" s="208"/>
      <c r="DE107" s="208">
        <v>3</v>
      </c>
      <c r="DF107" s="208">
        <v>3</v>
      </c>
    </row>
    <row r="108" spans="4:111" ht="8.25" customHeight="1" thickBot="1">
      <c r="G108" s="1152" t="s">
        <v>251</v>
      </c>
      <c r="H108" s="1152"/>
      <c r="I108" s="1152"/>
      <c r="J108" s="1152"/>
      <c r="K108" s="1152"/>
      <c r="L108" s="1152"/>
      <c r="M108" s="1152"/>
      <c r="N108" s="1152"/>
      <c r="O108" s="1152"/>
      <c r="P108" s="1264"/>
      <c r="Q108" s="1264"/>
      <c r="R108" s="1264"/>
      <c r="S108" s="1284" t="s">
        <v>252</v>
      </c>
      <c r="T108" s="1284"/>
      <c r="U108" s="1284"/>
      <c r="V108" s="1284"/>
      <c r="W108" s="1284"/>
      <c r="X108" s="1284"/>
      <c r="Y108" s="1284"/>
      <c r="Z108" s="1284"/>
      <c r="AA108" s="1284"/>
      <c r="AB108" s="1285"/>
      <c r="AC108" s="1285"/>
      <c r="AD108" s="1285"/>
      <c r="AE108" s="1152" t="s">
        <v>253</v>
      </c>
      <c r="AF108" s="1152"/>
      <c r="AG108" s="1152"/>
      <c r="AH108" s="1284"/>
      <c r="AI108" s="1284"/>
      <c r="AJ108" s="1284"/>
      <c r="AK108" s="1284"/>
      <c r="AL108" s="1284"/>
      <c r="AM108" s="1284"/>
      <c r="AN108" s="1285"/>
      <c r="AO108" s="1285"/>
      <c r="AP108" s="1285"/>
      <c r="AQ108" s="1284" t="s">
        <v>254</v>
      </c>
      <c r="AR108" s="1285"/>
      <c r="AS108" s="1285"/>
      <c r="AT108" s="1285"/>
      <c r="AU108" s="1285"/>
      <c r="AV108" s="1285"/>
      <c r="AW108" s="1285"/>
      <c r="AX108" s="1285"/>
      <c r="BB108" s="1284" t="s">
        <v>255</v>
      </c>
      <c r="BC108" s="1285"/>
      <c r="BD108" s="1285"/>
      <c r="BE108" s="1285"/>
      <c r="BF108" s="1285"/>
      <c r="BG108" s="1285"/>
      <c r="BH108" s="1285"/>
      <c r="BP108" s="337"/>
      <c r="BQ108" s="337"/>
      <c r="BR108" s="338"/>
      <c r="BS108" s="338"/>
      <c r="BT108" s="338"/>
      <c r="BU108" s="338"/>
      <c r="BV108" s="338"/>
      <c r="BW108" s="338"/>
      <c r="BX108" s="338"/>
      <c r="BY108" s="338"/>
      <c r="BZ108" s="338"/>
      <c r="CA108" s="338"/>
      <c r="CB108" s="338"/>
      <c r="CC108" s="338"/>
      <c r="CD108" s="240"/>
      <c r="CE108" s="240"/>
      <c r="CG108" s="80"/>
      <c r="CH108" s="339"/>
      <c r="CI108" s="339"/>
      <c r="CJ108" s="339"/>
      <c r="CK108" s="339"/>
      <c r="CL108" s="339"/>
      <c r="CM108" s="339"/>
      <c r="CN108" s="339"/>
      <c r="CO108" s="339"/>
      <c r="CP108" s="340"/>
      <c r="CQ108" s="340"/>
      <c r="CR108" s="340"/>
      <c r="CS108" s="340"/>
      <c r="CT108" s="340"/>
      <c r="CU108" s="340"/>
      <c r="CV108" s="340"/>
      <c r="CW108" s="340"/>
      <c r="CX108" s="340"/>
      <c r="CY108" s="240"/>
      <c r="CZ108" s="240"/>
      <c r="DA108" s="242"/>
      <c r="DB108" s="34"/>
    </row>
    <row r="109" spans="4:111" ht="8.25" customHeight="1" thickTop="1">
      <c r="G109" s="1079"/>
      <c r="H109" s="1079"/>
      <c r="I109" s="1079"/>
      <c r="J109" s="1079"/>
      <c r="K109" s="1079"/>
      <c r="L109" s="1079"/>
      <c r="M109" s="1079"/>
      <c r="N109" s="1079"/>
      <c r="O109" s="1079"/>
      <c r="P109" s="1264"/>
      <c r="Q109" s="1264"/>
      <c r="R109" s="1264"/>
      <c r="S109" s="1079"/>
      <c r="T109" s="1079"/>
      <c r="U109" s="1079"/>
      <c r="V109" s="1079"/>
      <c r="W109" s="1079"/>
      <c r="X109" s="1079"/>
      <c r="Y109" s="1079"/>
      <c r="Z109" s="1079"/>
      <c r="AA109" s="1079"/>
      <c r="AB109" s="1264"/>
      <c r="AC109" s="1264"/>
      <c r="AD109" s="1264"/>
      <c r="AE109" s="1079"/>
      <c r="AF109" s="1079"/>
      <c r="AG109" s="1079"/>
      <c r="AH109" s="1079"/>
      <c r="AI109" s="1079"/>
      <c r="AJ109" s="1079"/>
      <c r="AK109" s="1079"/>
      <c r="AL109" s="1079"/>
      <c r="AM109" s="1079"/>
      <c r="AN109" s="1264"/>
      <c r="AO109" s="1264"/>
      <c r="AP109" s="1264"/>
      <c r="AQ109" s="1264"/>
      <c r="AR109" s="1264"/>
      <c r="AS109" s="1264"/>
      <c r="AT109" s="1264"/>
      <c r="AU109" s="1264"/>
      <c r="AV109" s="1264"/>
      <c r="AW109" s="1264"/>
      <c r="AX109" s="1264"/>
      <c r="BB109" s="1264"/>
      <c r="BC109" s="1264"/>
      <c r="BD109" s="1264"/>
      <c r="BE109" s="1264"/>
      <c r="BF109" s="1264"/>
      <c r="BG109" s="1264"/>
      <c r="BH109" s="1264"/>
      <c r="BP109" s="337"/>
      <c r="BQ109" s="337"/>
      <c r="BR109" s="338"/>
      <c r="BS109" s="338"/>
      <c r="BT109" s="338"/>
      <c r="BU109" s="338"/>
      <c r="BV109" s="338"/>
      <c r="BW109" s="338"/>
      <c r="BX109" s="338"/>
      <c r="BY109" s="338"/>
      <c r="BZ109" s="338"/>
      <c r="CA109" s="338"/>
      <c r="CB109" s="338"/>
      <c r="CC109" s="338"/>
      <c r="CD109" s="240"/>
      <c r="CE109" s="240"/>
      <c r="CG109" s="342"/>
      <c r="CH109" s="343"/>
      <c r="CI109" s="343"/>
      <c r="CJ109" s="343"/>
      <c r="CK109" s="343"/>
      <c r="CL109" s="343"/>
      <c r="CM109" s="343"/>
      <c r="CN109" s="343"/>
      <c r="CO109" s="343"/>
      <c r="CP109" s="344"/>
      <c r="CQ109" s="344"/>
      <c r="CR109" s="344"/>
      <c r="CS109" s="344"/>
      <c r="CT109" s="344"/>
      <c r="CU109" s="344"/>
      <c r="CV109" s="344"/>
      <c r="CW109" s="344"/>
      <c r="CX109" s="344"/>
      <c r="CY109" s="345"/>
      <c r="CZ109" s="345"/>
      <c r="DA109" s="32"/>
      <c r="DB109" s="32"/>
    </row>
    <row r="110" spans="4:111" ht="8.25" customHeight="1">
      <c r="G110" s="1224"/>
      <c r="H110" s="1389"/>
      <c r="I110" s="1390"/>
      <c r="J110" s="1076"/>
      <c r="K110" s="1081"/>
      <c r="L110" s="338"/>
      <c r="M110" s="338"/>
      <c r="N110" s="338"/>
      <c r="O110" s="338"/>
      <c r="P110" s="337"/>
      <c r="Q110" s="337"/>
      <c r="R110" s="337"/>
      <c r="S110" s="1224"/>
      <c r="T110" s="1225"/>
      <c r="U110" s="1236"/>
      <c r="V110" s="1076"/>
      <c r="W110" s="1081"/>
      <c r="X110" s="338"/>
      <c r="Y110" s="338"/>
      <c r="Z110" s="338"/>
      <c r="AA110" s="338"/>
      <c r="AB110" s="338"/>
      <c r="AC110" s="338"/>
      <c r="AD110" s="338"/>
      <c r="AE110" s="1224"/>
      <c r="AF110" s="1225"/>
      <c r="AG110" s="1236"/>
      <c r="AH110" s="1076"/>
      <c r="AI110" s="1081"/>
      <c r="AJ110" s="338"/>
      <c r="AK110" s="338"/>
      <c r="AL110" s="338"/>
      <c r="AM110" s="338"/>
      <c r="AN110" s="341"/>
      <c r="AO110" s="341"/>
      <c r="AP110" s="341"/>
      <c r="AQ110" s="1224"/>
      <c r="AR110" s="1225"/>
      <c r="AS110" s="1236"/>
      <c r="AT110" s="1076"/>
      <c r="AU110" s="1081"/>
      <c r="AV110" s="338"/>
      <c r="AW110" s="338"/>
      <c r="AX110" s="338"/>
      <c r="BB110" s="1330"/>
      <c r="BC110" s="1247"/>
      <c r="BD110" s="1248"/>
      <c r="BE110" s="1246"/>
      <c r="BF110" s="1247"/>
      <c r="BG110" s="1248"/>
      <c r="BH110" s="1255"/>
      <c r="BI110" s="1256"/>
      <c r="BJ110" s="1257"/>
      <c r="BK110" s="1255"/>
      <c r="BL110" s="1256"/>
      <c r="BM110" s="1257"/>
      <c r="BN110" s="1230"/>
      <c r="BO110" s="1225"/>
      <c r="BP110" s="1236"/>
      <c r="BQ110" s="1230"/>
      <c r="BR110" s="1225"/>
      <c r="BS110" s="1236"/>
      <c r="BT110" s="1230"/>
      <c r="BU110" s="1225"/>
      <c r="BV110" s="1236"/>
      <c r="BW110" s="1230"/>
      <c r="BX110" s="1225"/>
      <c r="BY110" s="1236"/>
      <c r="BZ110" s="1230"/>
      <c r="CA110" s="1225"/>
      <c r="CB110" s="1236"/>
      <c r="CC110" s="1230"/>
      <c r="CD110" s="1225"/>
      <c r="CE110" s="1236"/>
      <c r="CF110" s="1230"/>
      <c r="CG110" s="1225"/>
      <c r="CH110" s="1236"/>
      <c r="CI110" s="1230"/>
      <c r="CJ110" s="1225"/>
      <c r="CK110" s="1236"/>
      <c r="CL110" s="1230"/>
      <c r="CM110" s="1225"/>
      <c r="CN110" s="1236"/>
      <c r="CO110" s="1230"/>
      <c r="CP110" s="1225"/>
      <c r="CQ110" s="1236"/>
      <c r="CR110" s="1740"/>
      <c r="CS110" s="1740"/>
      <c r="CT110" s="1740"/>
      <c r="CU110" s="1504"/>
      <c r="CV110" s="1504"/>
      <c r="CW110" s="1505"/>
      <c r="CX110" s="340"/>
      <c r="CY110" s="240"/>
      <c r="CZ110" s="240"/>
      <c r="DA110" s="242"/>
      <c r="DB110" s="242"/>
    </row>
    <row r="111" spans="4:111" ht="8.25" customHeight="1">
      <c r="G111" s="1391"/>
      <c r="H111" s="1392"/>
      <c r="I111" s="1393"/>
      <c r="J111" s="1076"/>
      <c r="K111" s="1081"/>
      <c r="L111" s="338"/>
      <c r="M111" s="338"/>
      <c r="N111" s="338"/>
      <c r="O111" s="338"/>
      <c r="P111" s="337"/>
      <c r="Q111" s="337"/>
      <c r="R111" s="337"/>
      <c r="S111" s="1226"/>
      <c r="T111" s="1227"/>
      <c r="U111" s="1237"/>
      <c r="V111" s="1076"/>
      <c r="W111" s="1081"/>
      <c r="X111" s="338"/>
      <c r="Y111" s="338"/>
      <c r="Z111" s="338"/>
      <c r="AA111" s="338"/>
      <c r="AB111" s="338"/>
      <c r="AC111" s="338"/>
      <c r="AD111" s="338"/>
      <c r="AE111" s="1226"/>
      <c r="AF111" s="1227"/>
      <c r="AG111" s="1237"/>
      <c r="AH111" s="1076"/>
      <c r="AI111" s="1081"/>
      <c r="AJ111" s="338"/>
      <c r="AK111" s="338"/>
      <c r="AL111" s="338"/>
      <c r="AM111" s="338"/>
      <c r="AN111" s="341"/>
      <c r="AO111" s="341"/>
      <c r="AP111" s="341"/>
      <c r="AQ111" s="1226"/>
      <c r="AR111" s="1227"/>
      <c r="AS111" s="1237"/>
      <c r="AT111" s="1076"/>
      <c r="AU111" s="1081"/>
      <c r="AV111" s="338"/>
      <c r="AW111" s="338"/>
      <c r="AX111" s="338"/>
      <c r="BB111" s="1331"/>
      <c r="BC111" s="1250"/>
      <c r="BD111" s="1251"/>
      <c r="BE111" s="1249"/>
      <c r="BF111" s="1250"/>
      <c r="BG111" s="1251"/>
      <c r="BH111" s="1258"/>
      <c r="BI111" s="1259"/>
      <c r="BJ111" s="1260"/>
      <c r="BK111" s="1258"/>
      <c r="BL111" s="1259"/>
      <c r="BM111" s="1260"/>
      <c r="BN111" s="1232"/>
      <c r="BO111" s="1227"/>
      <c r="BP111" s="1237"/>
      <c r="BQ111" s="1232"/>
      <c r="BR111" s="1227"/>
      <c r="BS111" s="1237"/>
      <c r="BT111" s="1232"/>
      <c r="BU111" s="1227"/>
      <c r="BV111" s="1237"/>
      <c r="BW111" s="1232"/>
      <c r="BX111" s="1227"/>
      <c r="BY111" s="1237"/>
      <c r="BZ111" s="1232"/>
      <c r="CA111" s="1227"/>
      <c r="CB111" s="1237"/>
      <c r="CC111" s="1232"/>
      <c r="CD111" s="1227"/>
      <c r="CE111" s="1237"/>
      <c r="CF111" s="1232"/>
      <c r="CG111" s="1227"/>
      <c r="CH111" s="1237"/>
      <c r="CI111" s="1232"/>
      <c r="CJ111" s="1227"/>
      <c r="CK111" s="1237"/>
      <c r="CL111" s="1232"/>
      <c r="CM111" s="1227"/>
      <c r="CN111" s="1237"/>
      <c r="CO111" s="1232"/>
      <c r="CP111" s="1227"/>
      <c r="CQ111" s="1237"/>
      <c r="CR111" s="1741"/>
      <c r="CS111" s="1741"/>
      <c r="CT111" s="1741"/>
      <c r="CU111" s="1506"/>
      <c r="CV111" s="1506"/>
      <c r="CW111" s="1507"/>
      <c r="CX111" s="340"/>
      <c r="CY111" s="240"/>
      <c r="CZ111" s="240"/>
      <c r="DA111" s="242"/>
      <c r="DB111" s="242"/>
    </row>
    <row r="112" spans="4:111" ht="8.25" customHeight="1">
      <c r="G112" s="1391"/>
      <c r="H112" s="1392"/>
      <c r="I112" s="1393"/>
      <c r="J112" s="1082"/>
      <c r="K112" s="1081"/>
      <c r="L112" s="338"/>
      <c r="M112" s="338"/>
      <c r="N112" s="338"/>
      <c r="O112" s="338"/>
      <c r="P112" s="337"/>
      <c r="Q112" s="337"/>
      <c r="R112" s="337"/>
      <c r="S112" s="1226"/>
      <c r="T112" s="1227"/>
      <c r="U112" s="1237"/>
      <c r="V112" s="1082"/>
      <c r="W112" s="1081"/>
      <c r="X112" s="338"/>
      <c r="Y112" s="338"/>
      <c r="Z112" s="338"/>
      <c r="AA112" s="338"/>
      <c r="AB112" s="338"/>
      <c r="AC112" s="338"/>
      <c r="AD112" s="338"/>
      <c r="AE112" s="1226"/>
      <c r="AF112" s="1227"/>
      <c r="AG112" s="1237"/>
      <c r="AH112" s="1082"/>
      <c r="AI112" s="1081"/>
      <c r="AJ112" s="338"/>
      <c r="AK112" s="338"/>
      <c r="AL112" s="338"/>
      <c r="AM112" s="338"/>
      <c r="AN112" s="341"/>
      <c r="AO112" s="338"/>
      <c r="AP112" s="338"/>
      <c r="AQ112" s="1226"/>
      <c r="AR112" s="1227"/>
      <c r="AS112" s="1237"/>
      <c r="AT112" s="1082"/>
      <c r="AU112" s="1081"/>
      <c r="AV112" s="338"/>
      <c r="AW112" s="338"/>
      <c r="AX112" s="338"/>
      <c r="BB112" s="1331"/>
      <c r="BC112" s="1250"/>
      <c r="BD112" s="1251"/>
      <c r="BE112" s="1249"/>
      <c r="BF112" s="1250"/>
      <c r="BG112" s="1251"/>
      <c r="BH112" s="1258"/>
      <c r="BI112" s="1259"/>
      <c r="BJ112" s="1260"/>
      <c r="BK112" s="1258"/>
      <c r="BL112" s="1259"/>
      <c r="BM112" s="1260"/>
      <c r="BN112" s="1232"/>
      <c r="BO112" s="1227"/>
      <c r="BP112" s="1237"/>
      <c r="BQ112" s="1232"/>
      <c r="BR112" s="1227"/>
      <c r="BS112" s="1237"/>
      <c r="BT112" s="1232"/>
      <c r="BU112" s="1227"/>
      <c r="BV112" s="1237"/>
      <c r="BW112" s="1232"/>
      <c r="BX112" s="1227"/>
      <c r="BY112" s="1237"/>
      <c r="BZ112" s="1232"/>
      <c r="CA112" s="1227"/>
      <c r="CB112" s="1237"/>
      <c r="CC112" s="1232"/>
      <c r="CD112" s="1227"/>
      <c r="CE112" s="1237"/>
      <c r="CF112" s="1232"/>
      <c r="CG112" s="1227"/>
      <c r="CH112" s="1237"/>
      <c r="CI112" s="1232"/>
      <c r="CJ112" s="1227"/>
      <c r="CK112" s="1237"/>
      <c r="CL112" s="1232"/>
      <c r="CM112" s="1227"/>
      <c r="CN112" s="1237"/>
      <c r="CO112" s="1232"/>
      <c r="CP112" s="1227"/>
      <c r="CQ112" s="1237"/>
      <c r="CR112" s="1741"/>
      <c r="CS112" s="1741"/>
      <c r="CT112" s="1741"/>
      <c r="CU112" s="1506"/>
      <c r="CV112" s="1506"/>
      <c r="CW112" s="1507"/>
      <c r="CX112" s="340"/>
      <c r="CY112" s="240"/>
      <c r="CZ112" s="240"/>
      <c r="DA112" s="242"/>
      <c r="DB112" s="242"/>
    </row>
    <row r="113" spans="2:117" ht="8.25" customHeight="1">
      <c r="G113" s="1394"/>
      <c r="H113" s="1395"/>
      <c r="I113" s="1396"/>
      <c r="J113" s="1082"/>
      <c r="K113" s="1081"/>
      <c r="L113" s="338"/>
      <c r="M113" s="338"/>
      <c r="N113" s="338"/>
      <c r="O113" s="338"/>
      <c r="P113" s="337"/>
      <c r="Q113" s="337"/>
      <c r="R113" s="337"/>
      <c r="S113" s="1228"/>
      <c r="T113" s="1229"/>
      <c r="U113" s="1238"/>
      <c r="V113" s="1082"/>
      <c r="W113" s="1081"/>
      <c r="X113" s="338"/>
      <c r="Y113" s="338"/>
      <c r="Z113" s="338"/>
      <c r="AA113" s="338"/>
      <c r="AB113" s="338"/>
      <c r="AC113" s="338"/>
      <c r="AD113" s="338"/>
      <c r="AE113" s="1228"/>
      <c r="AF113" s="1229"/>
      <c r="AG113" s="1238"/>
      <c r="AH113" s="1082"/>
      <c r="AI113" s="1081"/>
      <c r="AJ113" s="338"/>
      <c r="AK113" s="338"/>
      <c r="AL113" s="338"/>
      <c r="AM113" s="338"/>
      <c r="AN113" s="341"/>
      <c r="AO113" s="338"/>
      <c r="AP113" s="338"/>
      <c r="AQ113" s="1228"/>
      <c r="AR113" s="1229"/>
      <c r="AS113" s="1238"/>
      <c r="AT113" s="1082"/>
      <c r="AU113" s="1081"/>
      <c r="AV113" s="338"/>
      <c r="AW113" s="338"/>
      <c r="AX113" s="338"/>
      <c r="BB113" s="1332"/>
      <c r="BC113" s="1253"/>
      <c r="BD113" s="1254"/>
      <c r="BE113" s="1252"/>
      <c r="BF113" s="1253"/>
      <c r="BG113" s="1254"/>
      <c r="BH113" s="1261"/>
      <c r="BI113" s="1262"/>
      <c r="BJ113" s="1263"/>
      <c r="BK113" s="1261"/>
      <c r="BL113" s="1262"/>
      <c r="BM113" s="1263"/>
      <c r="BN113" s="1234"/>
      <c r="BO113" s="1229"/>
      <c r="BP113" s="1238"/>
      <c r="BQ113" s="1234"/>
      <c r="BR113" s="1229"/>
      <c r="BS113" s="1238"/>
      <c r="BT113" s="1234"/>
      <c r="BU113" s="1229"/>
      <c r="BV113" s="1238"/>
      <c r="BW113" s="1234"/>
      <c r="BX113" s="1229"/>
      <c r="BY113" s="1238"/>
      <c r="BZ113" s="1234"/>
      <c r="CA113" s="1229"/>
      <c r="CB113" s="1238"/>
      <c r="CC113" s="1234"/>
      <c r="CD113" s="1229"/>
      <c r="CE113" s="1238"/>
      <c r="CF113" s="1234"/>
      <c r="CG113" s="1229"/>
      <c r="CH113" s="1238"/>
      <c r="CI113" s="1234"/>
      <c r="CJ113" s="1229"/>
      <c r="CK113" s="1238"/>
      <c r="CL113" s="1234"/>
      <c r="CM113" s="1229"/>
      <c r="CN113" s="1238"/>
      <c r="CO113" s="1234"/>
      <c r="CP113" s="1229"/>
      <c r="CQ113" s="1238"/>
      <c r="CR113" s="1742"/>
      <c r="CS113" s="1742"/>
      <c r="CT113" s="1742"/>
      <c r="CU113" s="1508"/>
      <c r="CV113" s="1508"/>
      <c r="CW113" s="1509"/>
      <c r="CX113" s="340"/>
      <c r="CY113" s="240"/>
      <c r="CZ113" s="240"/>
      <c r="DA113" s="242"/>
      <c r="DB113" s="242"/>
    </row>
    <row r="114" spans="2:117" ht="8.25" customHeight="1">
      <c r="BE114" s="1736" t="s">
        <v>256</v>
      </c>
      <c r="BF114" s="1737"/>
      <c r="BG114" s="1737"/>
      <c r="BH114" s="1737"/>
      <c r="BI114" s="1737"/>
      <c r="BJ114" s="1737"/>
      <c r="BK114" s="1737"/>
      <c r="BL114" s="1737"/>
      <c r="BM114" s="1737"/>
      <c r="BN114" s="1737"/>
      <c r="BO114" s="1737"/>
      <c r="BP114" s="1737"/>
      <c r="BQ114" s="1737"/>
      <c r="BR114" s="1737"/>
      <c r="BS114" s="1737"/>
      <c r="BT114" s="1737"/>
      <c r="BU114" s="1737"/>
      <c r="BV114" s="1737"/>
      <c r="BW114" s="1737"/>
      <c r="BX114" s="1737"/>
      <c r="BY114" s="1737"/>
      <c r="BZ114" s="1737"/>
      <c r="CA114" s="1737"/>
      <c r="CB114" s="1737"/>
      <c r="CC114" s="1737"/>
      <c r="CD114" s="1737"/>
      <c r="CE114" s="1737"/>
      <c r="CF114" s="1737"/>
      <c r="CG114" s="1737"/>
      <c r="CH114" s="1737"/>
      <c r="CI114" s="1737"/>
      <c r="CJ114" s="1737"/>
      <c r="CK114" s="1737"/>
      <c r="CL114" s="1737"/>
      <c r="CM114" s="1737"/>
      <c r="CN114" s="1737"/>
      <c r="CO114" s="1737"/>
      <c r="CP114" s="1737"/>
      <c r="CQ114" s="1737"/>
      <c r="CR114" s="1737"/>
      <c r="CS114" s="1737"/>
      <c r="CT114" s="1737"/>
      <c r="CU114" s="1737"/>
      <c r="CV114" s="1737"/>
      <c r="CW114" s="1737"/>
      <c r="CX114" s="1737"/>
      <c r="CY114" s="1737"/>
      <c r="CZ114" s="1737"/>
      <c r="DA114" s="1737"/>
      <c r="DB114" s="1737"/>
      <c r="DC114" s="1737"/>
      <c r="DD114" s="1737"/>
      <c r="DE114" s="1737"/>
      <c r="DF114" s="1737"/>
      <c r="DG114" s="1737"/>
      <c r="DH114" s="1737"/>
      <c r="DI114" s="1737"/>
      <c r="DJ114" s="1737"/>
      <c r="DK114" s="1737"/>
    </row>
    <row r="115" spans="2:117" ht="8.25" customHeight="1">
      <c r="BE115" s="1737"/>
      <c r="BF115" s="1737"/>
      <c r="BG115" s="1737"/>
      <c r="BH115" s="1737"/>
      <c r="BI115" s="1737"/>
      <c r="BJ115" s="1737"/>
      <c r="BK115" s="1737"/>
      <c r="BL115" s="1737"/>
      <c r="BM115" s="1737"/>
      <c r="BN115" s="1737"/>
      <c r="BO115" s="1737"/>
      <c r="BP115" s="1737"/>
      <c r="BQ115" s="1737"/>
      <c r="BR115" s="1737"/>
      <c r="BS115" s="1737"/>
      <c r="BT115" s="1737"/>
      <c r="BU115" s="1737"/>
      <c r="BV115" s="1737"/>
      <c r="BW115" s="1737"/>
      <c r="BX115" s="1737"/>
      <c r="BY115" s="1737"/>
      <c r="BZ115" s="1737"/>
      <c r="CA115" s="1737"/>
      <c r="CB115" s="1737"/>
      <c r="CC115" s="1737"/>
      <c r="CD115" s="1737"/>
      <c r="CE115" s="1737"/>
      <c r="CF115" s="1737"/>
      <c r="CG115" s="1737"/>
      <c r="CH115" s="1737"/>
      <c r="CI115" s="1737"/>
      <c r="CJ115" s="1737"/>
      <c r="CK115" s="1737"/>
      <c r="CL115" s="1737"/>
      <c r="CM115" s="1737"/>
      <c r="CN115" s="1737"/>
      <c r="CO115" s="1737"/>
      <c r="CP115" s="1737"/>
      <c r="CQ115" s="1737"/>
      <c r="CR115" s="1737"/>
      <c r="CS115" s="1737"/>
      <c r="CT115" s="1737"/>
      <c r="CU115" s="1737"/>
      <c r="CV115" s="1737"/>
      <c r="CW115" s="1737"/>
      <c r="CX115" s="1737"/>
      <c r="CY115" s="1737"/>
      <c r="CZ115" s="1737"/>
      <c r="DA115" s="1737"/>
      <c r="DB115" s="1737"/>
      <c r="DC115" s="1737"/>
      <c r="DD115" s="1737"/>
      <c r="DE115" s="1737"/>
      <c r="DF115" s="1737"/>
      <c r="DG115" s="1737"/>
      <c r="DH115" s="1737"/>
      <c r="DI115" s="1737"/>
      <c r="DJ115" s="1737"/>
      <c r="DK115" s="1737"/>
    </row>
    <row r="116" spans="2:117" ht="8.25" customHeight="1" thickBot="1">
      <c r="B116" s="23"/>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c r="AE116" s="24"/>
      <c r="AF116" s="28"/>
      <c r="AG116" s="3"/>
      <c r="AH116" s="3"/>
      <c r="AI116" s="3"/>
      <c r="AJ116" s="3"/>
      <c r="AK116" s="3"/>
      <c r="AL116" s="3"/>
      <c r="AM116" s="3"/>
      <c r="AN116" s="3"/>
      <c r="AO116" s="3"/>
      <c r="AP116" s="3"/>
      <c r="AQ116" s="3"/>
      <c r="AR116" s="3"/>
      <c r="AS116" s="3"/>
      <c r="AT116" s="3"/>
      <c r="AU116" s="3"/>
      <c r="AV116" s="3"/>
      <c r="AW116" s="3"/>
      <c r="AX116" s="3"/>
      <c r="AY116" s="3"/>
      <c r="AZ116" s="3"/>
      <c r="BA116" s="3"/>
      <c r="BB116" s="3"/>
      <c r="BC116" s="3"/>
      <c r="BD116" s="3"/>
      <c r="BE116" s="3"/>
      <c r="BF116" s="3"/>
      <c r="BG116" s="3"/>
      <c r="BH116" s="369"/>
      <c r="BI116" s="369"/>
      <c r="BJ116" s="1118" t="s">
        <v>24</v>
      </c>
      <c r="BK116" s="1119"/>
      <c r="BL116" s="370"/>
      <c r="BM116" s="280"/>
      <c r="BN116" s="281"/>
      <c r="BO116" s="281"/>
      <c r="BP116" s="281"/>
      <c r="BQ116" s="281"/>
      <c r="BR116" s="281"/>
      <c r="BS116" s="281"/>
      <c r="BT116" s="281"/>
      <c r="BU116" s="281"/>
      <c r="BV116" s="281"/>
      <c r="BW116" s="281"/>
      <c r="BX116" s="281"/>
      <c r="BY116" s="281"/>
      <c r="BZ116" s="281"/>
      <c r="CA116" s="281"/>
      <c r="CB116" s="281"/>
      <c r="CC116" s="281"/>
      <c r="CD116" s="281"/>
      <c r="CE116" s="281"/>
      <c r="CF116" s="1307"/>
      <c r="CG116" s="1308"/>
      <c r="CH116" s="1308"/>
      <c r="CI116" s="1308"/>
      <c r="CJ116" s="1308"/>
      <c r="CK116" s="1308"/>
      <c r="CL116" s="1308"/>
      <c r="CM116" s="1308"/>
      <c r="CN116" s="1308"/>
      <c r="CO116" s="1308"/>
      <c r="CP116" s="1308"/>
      <c r="CQ116" s="1308"/>
      <c r="CR116" s="1308"/>
      <c r="CS116" s="1308"/>
      <c r="CT116" s="1308"/>
      <c r="CU116" s="1308"/>
      <c r="CV116" s="1308"/>
      <c r="CW116" s="1308"/>
      <c r="CX116" s="1308"/>
      <c r="CY116" s="1308"/>
      <c r="CZ116" s="1308"/>
      <c r="DA116" s="1308"/>
      <c r="DB116" s="1308"/>
      <c r="DC116" s="1308"/>
      <c r="DD116" s="1308"/>
      <c r="DE116" s="1308"/>
      <c r="DF116" s="1308"/>
      <c r="DG116" s="1308"/>
      <c r="DH116" s="1308"/>
      <c r="DI116" s="1308"/>
      <c r="DJ116" s="1309"/>
      <c r="DL116" s="1738" t="s">
        <v>582</v>
      </c>
      <c r="DM116" s="1739"/>
    </row>
    <row r="117" spans="2:117" ht="8.25" customHeight="1">
      <c r="B117" s="25"/>
      <c r="C117" s="9"/>
      <c r="D117" s="9"/>
      <c r="E117" s="1104" t="s">
        <v>232</v>
      </c>
      <c r="F117" s="1104"/>
      <c r="G117" s="1104"/>
      <c r="H117" s="1104"/>
      <c r="I117" s="1104"/>
      <c r="J117" s="1104"/>
      <c r="K117" s="1104"/>
      <c r="L117" s="1104"/>
      <c r="M117" s="1104"/>
      <c r="N117" s="1104"/>
      <c r="O117" s="1104"/>
      <c r="P117" s="1104"/>
      <c r="Q117" s="1104"/>
      <c r="R117" s="1104"/>
      <c r="S117" s="1104"/>
      <c r="T117" s="1104"/>
      <c r="U117" s="1104"/>
      <c r="V117" s="1104"/>
      <c r="W117" s="1104"/>
      <c r="X117" s="1104"/>
      <c r="Y117" s="1104"/>
      <c r="Z117" s="1104"/>
      <c r="AA117" s="1104"/>
      <c r="AB117" s="1104"/>
      <c r="AC117" s="9"/>
      <c r="AD117" s="9"/>
      <c r="AE117" s="9"/>
      <c r="AF117" s="1447"/>
      <c r="AG117" s="1448"/>
      <c r="AH117" s="1448"/>
      <c r="AI117" s="1448"/>
      <c r="AJ117" s="1448"/>
      <c r="AK117" s="1448"/>
      <c r="AL117" s="1448"/>
      <c r="AM117" s="1448"/>
      <c r="AN117" s="1448"/>
      <c r="AO117" s="1448"/>
      <c r="AP117" s="1448"/>
      <c r="AQ117" s="1448"/>
      <c r="AR117" s="1448"/>
      <c r="AS117" s="1448"/>
      <c r="AT117" s="1448"/>
      <c r="AU117" s="1448"/>
      <c r="AV117" s="1448"/>
      <c r="AW117" s="1448"/>
      <c r="AX117" s="1448"/>
      <c r="AY117" s="1448"/>
      <c r="AZ117" s="1448"/>
      <c r="BA117" s="1448"/>
      <c r="BB117" s="1448"/>
      <c r="BC117" s="1448"/>
      <c r="BD117" s="1448"/>
      <c r="BE117" s="1448"/>
      <c r="BF117" s="1448"/>
      <c r="BG117" s="1448"/>
      <c r="BH117" s="1449"/>
      <c r="BI117" s="1450"/>
      <c r="BJ117" s="1120"/>
      <c r="BK117" s="1121"/>
      <c r="BL117" s="370"/>
      <c r="BM117" s="282"/>
      <c r="BN117" s="1316" t="s">
        <v>55</v>
      </c>
      <c r="BO117" s="1316"/>
      <c r="BP117" s="1316"/>
      <c r="BQ117" s="1316"/>
      <c r="BR117" s="1316"/>
      <c r="BS117" s="1316"/>
      <c r="BT117" s="1316"/>
      <c r="BU117" s="1316"/>
      <c r="BV117" s="1316"/>
      <c r="BW117" s="1316"/>
      <c r="BX117" s="1316"/>
      <c r="BY117" s="1316"/>
      <c r="BZ117" s="1316"/>
      <c r="CA117" s="1316"/>
      <c r="CB117" s="1316"/>
      <c r="CC117" s="1316"/>
      <c r="CD117" s="1316"/>
      <c r="CE117" s="12"/>
      <c r="CF117" s="1310"/>
      <c r="CG117" s="1311"/>
      <c r="CH117" s="1311"/>
      <c r="CI117" s="1311"/>
      <c r="CJ117" s="1311"/>
      <c r="CK117" s="1311"/>
      <c r="CL117" s="1311"/>
      <c r="CM117" s="1311"/>
      <c r="CN117" s="1311"/>
      <c r="CO117" s="1311"/>
      <c r="CP117" s="1311"/>
      <c r="CQ117" s="1311"/>
      <c r="CR117" s="1311"/>
      <c r="CS117" s="1311"/>
      <c r="CT117" s="1311"/>
      <c r="CU117" s="1311"/>
      <c r="CV117" s="1311"/>
      <c r="CW117" s="1311"/>
      <c r="CX117" s="1311"/>
      <c r="CY117" s="1311"/>
      <c r="CZ117" s="1311"/>
      <c r="DA117" s="1311"/>
      <c r="DB117" s="1311"/>
      <c r="DC117" s="1311"/>
      <c r="DD117" s="1311"/>
      <c r="DE117" s="1311"/>
      <c r="DF117" s="1311"/>
      <c r="DG117" s="1311"/>
      <c r="DH117" s="1311"/>
      <c r="DI117" s="1311"/>
      <c r="DJ117" s="1312"/>
      <c r="DL117" s="709" t="s">
        <v>583</v>
      </c>
      <c r="DM117" s="709" t="s">
        <v>584</v>
      </c>
    </row>
    <row r="118" spans="2:117" ht="8.25" customHeight="1">
      <c r="B118" s="25"/>
      <c r="C118" s="9"/>
      <c r="D118" s="9"/>
      <c r="E118" s="1104"/>
      <c r="F118" s="1104"/>
      <c r="G118" s="1104"/>
      <c r="H118" s="1104"/>
      <c r="I118" s="1104"/>
      <c r="J118" s="1104"/>
      <c r="K118" s="1104"/>
      <c r="L118" s="1104"/>
      <c r="M118" s="1104"/>
      <c r="N118" s="1104"/>
      <c r="O118" s="1104"/>
      <c r="P118" s="1104"/>
      <c r="Q118" s="1104"/>
      <c r="R118" s="1104"/>
      <c r="S118" s="1104"/>
      <c r="T118" s="1104"/>
      <c r="U118" s="1104"/>
      <c r="V118" s="1104"/>
      <c r="W118" s="1104"/>
      <c r="X118" s="1104"/>
      <c r="Y118" s="1104"/>
      <c r="Z118" s="1104"/>
      <c r="AA118" s="1104"/>
      <c r="AB118" s="1104"/>
      <c r="AC118" s="9"/>
      <c r="AD118" s="9"/>
      <c r="AE118" s="9"/>
      <c r="AF118" s="1451"/>
      <c r="AG118" s="1452"/>
      <c r="AH118" s="1452"/>
      <c r="AI118" s="1452"/>
      <c r="AJ118" s="1452"/>
      <c r="AK118" s="1452"/>
      <c r="AL118" s="1452"/>
      <c r="AM118" s="1452"/>
      <c r="AN118" s="1452"/>
      <c r="AO118" s="1452"/>
      <c r="AP118" s="1452"/>
      <c r="AQ118" s="1452"/>
      <c r="AR118" s="1452"/>
      <c r="AS118" s="1452"/>
      <c r="AT118" s="1452"/>
      <c r="AU118" s="1452"/>
      <c r="AV118" s="1452"/>
      <c r="AW118" s="1452"/>
      <c r="AX118" s="1452"/>
      <c r="AY118" s="1452"/>
      <c r="AZ118" s="1452"/>
      <c r="BA118" s="1452"/>
      <c r="BB118" s="1452"/>
      <c r="BC118" s="1452"/>
      <c r="BD118" s="1452"/>
      <c r="BE118" s="1452"/>
      <c r="BF118" s="1452"/>
      <c r="BG118" s="1452"/>
      <c r="BH118" s="1453"/>
      <c r="BI118" s="1454"/>
      <c r="BJ118" s="1120"/>
      <c r="BK118" s="1121"/>
      <c r="BL118" s="370"/>
      <c r="BM118" s="282"/>
      <c r="BN118" s="1316"/>
      <c r="BO118" s="1316"/>
      <c r="BP118" s="1316"/>
      <c r="BQ118" s="1316"/>
      <c r="BR118" s="1316"/>
      <c r="BS118" s="1316"/>
      <c r="BT118" s="1316"/>
      <c r="BU118" s="1316"/>
      <c r="BV118" s="1316"/>
      <c r="BW118" s="1316"/>
      <c r="BX118" s="1316"/>
      <c r="BY118" s="1316"/>
      <c r="BZ118" s="1316"/>
      <c r="CA118" s="1316"/>
      <c r="CB118" s="1316"/>
      <c r="CC118" s="1316"/>
      <c r="CD118" s="1316"/>
      <c r="CE118" s="12"/>
      <c r="CF118" s="1310"/>
      <c r="CG118" s="1311"/>
      <c r="CH118" s="1311"/>
      <c r="CI118" s="1311"/>
      <c r="CJ118" s="1311"/>
      <c r="CK118" s="1311"/>
      <c r="CL118" s="1311"/>
      <c r="CM118" s="1311"/>
      <c r="CN118" s="1311"/>
      <c r="CO118" s="1311"/>
      <c r="CP118" s="1311"/>
      <c r="CQ118" s="1311"/>
      <c r="CR118" s="1311"/>
      <c r="CS118" s="1311"/>
      <c r="CT118" s="1311"/>
      <c r="CU118" s="1311"/>
      <c r="CV118" s="1311"/>
      <c r="CW118" s="1311"/>
      <c r="CX118" s="1311"/>
      <c r="CY118" s="1311"/>
      <c r="CZ118" s="1311"/>
      <c r="DA118" s="1311"/>
      <c r="DB118" s="1311"/>
      <c r="DC118" s="1311"/>
      <c r="DD118" s="1311"/>
      <c r="DE118" s="1311"/>
      <c r="DF118" s="1311"/>
      <c r="DG118" s="1311"/>
      <c r="DH118" s="1311"/>
      <c r="DI118" s="1311"/>
      <c r="DJ118" s="1312"/>
      <c r="DL118" s="710">
        <v>1</v>
      </c>
      <c r="DM118" s="711"/>
    </row>
    <row r="119" spans="2:117" ht="8.25" customHeight="1" thickBot="1">
      <c r="B119" s="25"/>
      <c r="C119" s="9"/>
      <c r="D119" s="9"/>
      <c r="E119" s="1104"/>
      <c r="F119" s="1104"/>
      <c r="G119" s="1104"/>
      <c r="H119" s="1104"/>
      <c r="I119" s="1104"/>
      <c r="J119" s="1104"/>
      <c r="K119" s="1104"/>
      <c r="L119" s="1104"/>
      <c r="M119" s="1104"/>
      <c r="N119" s="1104"/>
      <c r="O119" s="1104"/>
      <c r="P119" s="1104"/>
      <c r="Q119" s="1104"/>
      <c r="R119" s="1104"/>
      <c r="S119" s="1104"/>
      <c r="T119" s="1104"/>
      <c r="U119" s="1104"/>
      <c r="V119" s="1104"/>
      <c r="W119" s="1104"/>
      <c r="X119" s="1104"/>
      <c r="Y119" s="1104"/>
      <c r="Z119" s="1104"/>
      <c r="AA119" s="1104"/>
      <c r="AB119" s="1104"/>
      <c r="AC119" s="9"/>
      <c r="AD119" s="9"/>
      <c r="AE119" s="9"/>
      <c r="AF119" s="1455"/>
      <c r="AG119" s="1456"/>
      <c r="AH119" s="1456"/>
      <c r="AI119" s="1456"/>
      <c r="AJ119" s="1456"/>
      <c r="AK119" s="1456"/>
      <c r="AL119" s="1456"/>
      <c r="AM119" s="1456"/>
      <c r="AN119" s="1456"/>
      <c r="AO119" s="1456"/>
      <c r="AP119" s="1456"/>
      <c r="AQ119" s="1456"/>
      <c r="AR119" s="1456"/>
      <c r="AS119" s="1456"/>
      <c r="AT119" s="1456"/>
      <c r="AU119" s="1456"/>
      <c r="AV119" s="1456"/>
      <c r="AW119" s="1456"/>
      <c r="AX119" s="1456"/>
      <c r="AY119" s="1456"/>
      <c r="AZ119" s="1456"/>
      <c r="BA119" s="1456"/>
      <c r="BB119" s="1456"/>
      <c r="BC119" s="1456"/>
      <c r="BD119" s="1456"/>
      <c r="BE119" s="1456"/>
      <c r="BF119" s="1456"/>
      <c r="BG119" s="1456"/>
      <c r="BH119" s="1457"/>
      <c r="BI119" s="1458"/>
      <c r="BJ119" s="1120"/>
      <c r="BK119" s="1121"/>
      <c r="BL119" s="370"/>
      <c r="BM119" s="282"/>
      <c r="BN119" s="1316"/>
      <c r="BO119" s="1316"/>
      <c r="BP119" s="1316"/>
      <c r="BQ119" s="1316"/>
      <c r="BR119" s="1316"/>
      <c r="BS119" s="1316"/>
      <c r="BT119" s="1316"/>
      <c r="BU119" s="1316"/>
      <c r="BV119" s="1316"/>
      <c r="BW119" s="1316"/>
      <c r="BX119" s="1316"/>
      <c r="BY119" s="1316"/>
      <c r="BZ119" s="1316"/>
      <c r="CA119" s="1316"/>
      <c r="CB119" s="1316"/>
      <c r="CC119" s="1316"/>
      <c r="CD119" s="1316"/>
      <c r="CE119" s="12"/>
      <c r="CF119" s="1310"/>
      <c r="CG119" s="1311"/>
      <c r="CH119" s="1311"/>
      <c r="CI119" s="1311"/>
      <c r="CJ119" s="1311"/>
      <c r="CK119" s="1311"/>
      <c r="CL119" s="1311"/>
      <c r="CM119" s="1311"/>
      <c r="CN119" s="1311"/>
      <c r="CO119" s="1311"/>
      <c r="CP119" s="1311"/>
      <c r="CQ119" s="1311"/>
      <c r="CR119" s="1311"/>
      <c r="CS119" s="1311"/>
      <c r="CT119" s="1311"/>
      <c r="CU119" s="1311"/>
      <c r="CV119" s="1311"/>
      <c r="CW119" s="1311"/>
      <c r="CX119" s="1311"/>
      <c r="CY119" s="1311"/>
      <c r="CZ119" s="1311"/>
      <c r="DA119" s="1311"/>
      <c r="DB119" s="1311"/>
      <c r="DC119" s="1311"/>
      <c r="DD119" s="1311"/>
      <c r="DE119" s="1311"/>
      <c r="DF119" s="1311"/>
      <c r="DG119" s="1311"/>
      <c r="DH119" s="1311"/>
      <c r="DI119" s="1311"/>
      <c r="DJ119" s="1312"/>
      <c r="DL119" s="710">
        <v>2</v>
      </c>
      <c r="DM119" s="89"/>
    </row>
    <row r="120" spans="2:117" ht="8.25" customHeight="1">
      <c r="B120" s="26"/>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27"/>
      <c r="AF120" s="1356"/>
      <c r="AG120" s="1357"/>
      <c r="AH120" s="1357"/>
      <c r="AI120" s="1357"/>
      <c r="AJ120" s="1357"/>
      <c r="AK120" s="1357"/>
      <c r="AL120" s="1357"/>
      <c r="AM120" s="1357"/>
      <c r="AN120" s="1357"/>
      <c r="AO120" s="1357"/>
      <c r="AP120" s="1357"/>
      <c r="AQ120" s="1357"/>
      <c r="AR120" s="1357"/>
      <c r="AS120" s="1357"/>
      <c r="AT120" s="1357"/>
      <c r="AU120" s="1357"/>
      <c r="AV120" s="1357"/>
      <c r="AW120" s="1357"/>
      <c r="AX120" s="1357"/>
      <c r="AY120" s="1357"/>
      <c r="AZ120" s="1357"/>
      <c r="BA120" s="1357"/>
      <c r="BB120" s="1357"/>
      <c r="BC120" s="1357"/>
      <c r="BD120" s="1357"/>
      <c r="BE120" s="1357"/>
      <c r="BF120" s="1357"/>
      <c r="BG120" s="1357"/>
      <c r="BH120" s="371"/>
      <c r="BI120" s="371"/>
      <c r="BJ120" s="1528"/>
      <c r="BK120" s="1529"/>
      <c r="BL120" s="370"/>
      <c r="BM120" s="284"/>
      <c r="BN120" s="285"/>
      <c r="BO120" s="285"/>
      <c r="BP120" s="285"/>
      <c r="BQ120" s="285"/>
      <c r="BR120" s="285"/>
      <c r="BS120" s="285"/>
      <c r="BT120" s="285"/>
      <c r="BU120" s="285"/>
      <c r="BV120" s="285"/>
      <c r="BW120" s="285"/>
      <c r="BX120" s="285"/>
      <c r="BY120" s="285"/>
      <c r="BZ120" s="285"/>
      <c r="CA120" s="285"/>
      <c r="CB120" s="285"/>
      <c r="CC120" s="285"/>
      <c r="CD120" s="285"/>
      <c r="CE120" s="285"/>
      <c r="CF120" s="1313"/>
      <c r="CG120" s="1314"/>
      <c r="CH120" s="1314"/>
      <c r="CI120" s="1314"/>
      <c r="CJ120" s="1314"/>
      <c r="CK120" s="1314"/>
      <c r="CL120" s="1314"/>
      <c r="CM120" s="1314"/>
      <c r="CN120" s="1314"/>
      <c r="CO120" s="1314"/>
      <c r="CP120" s="1314"/>
      <c r="CQ120" s="1314"/>
      <c r="CR120" s="1314"/>
      <c r="CS120" s="1314"/>
      <c r="CT120" s="1314"/>
      <c r="CU120" s="1314"/>
      <c r="CV120" s="1314"/>
      <c r="CW120" s="1314"/>
      <c r="CX120" s="1314"/>
      <c r="CY120" s="1314"/>
      <c r="CZ120" s="1314"/>
      <c r="DA120" s="1314"/>
      <c r="DB120" s="1314"/>
      <c r="DC120" s="1314"/>
      <c r="DD120" s="1314"/>
      <c r="DE120" s="1314"/>
      <c r="DF120" s="1314"/>
      <c r="DG120" s="1314"/>
      <c r="DH120" s="1314"/>
      <c r="DI120" s="1314"/>
      <c r="DJ120" s="1315"/>
      <c r="DL120" s="712">
        <v>3</v>
      </c>
    </row>
    <row r="121" spans="2:117" ht="4.95" customHeight="1">
      <c r="BK121" s="242"/>
      <c r="BL121" s="242"/>
      <c r="DK121" s="2"/>
    </row>
    <row r="122" spans="2:117" ht="8.25" customHeight="1">
      <c r="B122" s="1680" t="s">
        <v>233</v>
      </c>
      <c r="C122" s="1681"/>
      <c r="D122" s="3"/>
      <c r="E122" s="3"/>
      <c r="F122" s="3"/>
      <c r="G122" s="5"/>
      <c r="H122" s="1680" t="s">
        <v>222</v>
      </c>
      <c r="I122" s="1681"/>
      <c r="J122" s="1681"/>
      <c r="K122" s="3"/>
      <c r="L122" s="3"/>
      <c r="M122" s="5"/>
      <c r="N122" s="1685" t="s">
        <v>234</v>
      </c>
      <c r="O122" s="1686"/>
      <c r="P122" s="1686"/>
      <c r="Q122" s="1686"/>
      <c r="R122" s="1686"/>
      <c r="S122" s="1686"/>
      <c r="T122" s="1686"/>
      <c r="U122" s="1686"/>
      <c r="V122" s="1686"/>
      <c r="W122" s="1285"/>
      <c r="X122" s="3"/>
      <c r="Y122" s="3"/>
      <c r="Z122" s="3"/>
      <c r="AA122" s="3"/>
      <c r="AB122" s="3"/>
      <c r="AC122" s="3"/>
      <c r="AD122" s="3"/>
      <c r="AE122" s="3"/>
      <c r="AF122" s="1680" t="s">
        <v>225</v>
      </c>
      <c r="AG122" s="1681"/>
      <c r="AH122" s="1681"/>
      <c r="AI122" s="3"/>
      <c r="AJ122" s="3"/>
      <c r="AK122" s="5"/>
      <c r="AL122" s="1515" t="s">
        <v>235</v>
      </c>
      <c r="AM122" s="1516"/>
      <c r="AN122" s="1516"/>
      <c r="AO122" s="1516"/>
      <c r="AP122" s="1516"/>
      <c r="AQ122" s="1516"/>
      <c r="AR122" s="1516"/>
      <c r="AS122" s="1516"/>
      <c r="AT122" s="1516"/>
      <c r="AU122" s="3"/>
      <c r="AV122" s="3"/>
      <c r="AW122" s="5"/>
      <c r="AX122" s="1519">
        <v>30</v>
      </c>
      <c r="AY122" s="1519"/>
      <c r="AZ122" s="374"/>
      <c r="BA122" s="375"/>
      <c r="BB122" s="376"/>
      <c r="BC122" s="376"/>
      <c r="BD122" s="376"/>
      <c r="BE122" s="376"/>
      <c r="BF122" s="376"/>
      <c r="BG122" s="376"/>
      <c r="BH122" s="376"/>
      <c r="BI122" s="376"/>
      <c r="BJ122" s="376"/>
      <c r="BK122" s="377"/>
      <c r="BL122" s="242"/>
      <c r="BM122" s="286"/>
      <c r="BN122" s="287"/>
      <c r="BO122" s="287"/>
      <c r="BP122" s="287"/>
      <c r="BQ122" s="287"/>
      <c r="BR122" s="287"/>
      <c r="BS122" s="287"/>
      <c r="BT122" s="287"/>
      <c r="BU122" s="287"/>
      <c r="BV122" s="287"/>
      <c r="BW122" s="287"/>
      <c r="BX122" s="287"/>
      <c r="BY122" s="287"/>
      <c r="BZ122" s="287"/>
      <c r="CA122" s="287"/>
      <c r="CB122" s="287"/>
      <c r="CC122" s="287"/>
      <c r="CD122" s="287"/>
      <c r="CE122" s="288"/>
      <c r="CF122" s="1336"/>
      <c r="CG122" s="1308"/>
      <c r="CH122" s="1308"/>
      <c r="CI122" s="1308"/>
      <c r="CJ122" s="1308"/>
      <c r="CK122" s="1308"/>
      <c r="CL122" s="1308"/>
      <c r="CM122" s="1308"/>
      <c r="CN122" s="1308"/>
      <c r="CO122" s="1308"/>
      <c r="CP122" s="1308"/>
      <c r="CQ122" s="1308"/>
      <c r="CR122" s="1308"/>
      <c r="CS122" s="1308"/>
      <c r="CT122" s="1308"/>
      <c r="CU122" s="1308"/>
      <c r="CV122" s="1308"/>
      <c r="CW122" s="1308"/>
      <c r="CX122" s="1308"/>
      <c r="CY122" s="1308"/>
      <c r="CZ122" s="1308"/>
      <c r="DA122" s="1308"/>
      <c r="DB122" s="1308"/>
      <c r="DC122" s="1308"/>
      <c r="DD122" s="1308"/>
      <c r="DE122" s="1308"/>
      <c r="DF122" s="1308"/>
      <c r="DG122" s="1308"/>
      <c r="DH122" s="1308"/>
      <c r="DI122" s="1308"/>
      <c r="DJ122" s="1309"/>
      <c r="DK122" s="2"/>
    </row>
    <row r="123" spans="2:117" ht="8.25" customHeight="1" thickBot="1">
      <c r="B123" s="1682"/>
      <c r="C123" s="1181"/>
      <c r="D123" s="242"/>
      <c r="E123" s="242"/>
      <c r="F123" s="242"/>
      <c r="G123" s="243"/>
      <c r="H123" s="1682"/>
      <c r="I123" s="1181"/>
      <c r="J123" s="1181"/>
      <c r="K123" s="242"/>
      <c r="L123" s="242"/>
      <c r="M123" s="243"/>
      <c r="N123" s="1687"/>
      <c r="O123" s="1688"/>
      <c r="P123" s="1688"/>
      <c r="Q123" s="1688"/>
      <c r="R123" s="1688"/>
      <c r="S123" s="1688"/>
      <c r="T123" s="1688"/>
      <c r="U123" s="1688"/>
      <c r="V123" s="1688"/>
      <c r="W123" s="1264"/>
      <c r="X123" s="242"/>
      <c r="Y123" s="242"/>
      <c r="Z123" s="242"/>
      <c r="AA123" s="242"/>
      <c r="AB123" s="242"/>
      <c r="AC123" s="242"/>
      <c r="AD123" s="242"/>
      <c r="AE123" s="242"/>
      <c r="AF123" s="1682"/>
      <c r="AG123" s="1181"/>
      <c r="AH123" s="1181"/>
      <c r="AI123" s="242"/>
      <c r="AJ123" s="242"/>
      <c r="AK123" s="243"/>
      <c r="AL123" s="1517"/>
      <c r="AM123" s="1518"/>
      <c r="AN123" s="1518"/>
      <c r="AO123" s="1518"/>
      <c r="AP123" s="1518"/>
      <c r="AQ123" s="1518"/>
      <c r="AR123" s="1518"/>
      <c r="AS123" s="1518"/>
      <c r="AT123" s="1518"/>
      <c r="AU123" s="242"/>
      <c r="AV123" s="242"/>
      <c r="AW123" s="243"/>
      <c r="AX123" s="1520"/>
      <c r="AY123" s="1520"/>
      <c r="AZ123" s="257"/>
      <c r="BA123" s="257"/>
      <c r="BB123" s="242"/>
      <c r="BC123" s="378"/>
      <c r="BD123" s="1510" t="s">
        <v>257</v>
      </c>
      <c r="BE123" s="1511"/>
      <c r="BF123" s="1511"/>
      <c r="BG123" s="1511"/>
      <c r="BH123" s="1511"/>
      <c r="BI123" s="1511"/>
      <c r="BJ123" s="1511"/>
      <c r="BK123" s="1512"/>
      <c r="BL123" s="242"/>
      <c r="BM123" s="289"/>
      <c r="BN123" s="1328" t="s">
        <v>261</v>
      </c>
      <c r="BO123" s="1329"/>
      <c r="BP123" s="1329"/>
      <c r="BQ123" s="1329"/>
      <c r="BR123" s="1329"/>
      <c r="BS123" s="1329"/>
      <c r="BT123" s="1329"/>
      <c r="BU123" s="1329"/>
      <c r="BV123" s="1329"/>
      <c r="BW123" s="1329"/>
      <c r="BX123" s="1329"/>
      <c r="BY123" s="1329"/>
      <c r="BZ123" s="1329"/>
      <c r="CA123" s="1329"/>
      <c r="CB123" s="1329"/>
      <c r="CC123" s="1329"/>
      <c r="CD123" s="1329"/>
      <c r="CE123" s="283"/>
      <c r="CF123" s="1310"/>
      <c r="CG123" s="1311"/>
      <c r="CH123" s="1311"/>
      <c r="CI123" s="1311"/>
      <c r="CJ123" s="1311"/>
      <c r="CK123" s="1311"/>
      <c r="CL123" s="1311"/>
      <c r="CM123" s="1311"/>
      <c r="CN123" s="1311"/>
      <c r="CO123" s="1311"/>
      <c r="CP123" s="1311"/>
      <c r="CQ123" s="1311"/>
      <c r="CR123" s="1311"/>
      <c r="CS123" s="1311"/>
      <c r="CT123" s="1311"/>
      <c r="CU123" s="1311"/>
      <c r="CV123" s="1311"/>
      <c r="CW123" s="1311"/>
      <c r="CX123" s="1311"/>
      <c r="CY123" s="1311"/>
      <c r="CZ123" s="1311"/>
      <c r="DA123" s="1311"/>
      <c r="DB123" s="1311"/>
      <c r="DC123" s="1311"/>
      <c r="DD123" s="1311"/>
      <c r="DE123" s="1311"/>
      <c r="DF123" s="1311"/>
      <c r="DG123" s="1311"/>
      <c r="DH123" s="1311"/>
      <c r="DI123" s="1311"/>
      <c r="DJ123" s="1312"/>
      <c r="DK123" s="2"/>
    </row>
    <row r="124" spans="2:117" ht="8.25" customHeight="1">
      <c r="B124" s="256"/>
      <c r="C124" s="242"/>
      <c r="D124" s="242"/>
      <c r="E124" s="242"/>
      <c r="F124" s="242"/>
      <c r="G124" s="243"/>
      <c r="H124" s="1358" t="s">
        <v>58</v>
      </c>
      <c r="I124" s="1359"/>
      <c r="J124" s="1359"/>
      <c r="K124" s="1359"/>
      <c r="L124" s="1359"/>
      <c r="M124" s="1360"/>
      <c r="N124" s="1397">
        <f>'保険料計算シート（非表示）'!D22</f>
        <v>0</v>
      </c>
      <c r="O124" s="1398"/>
      <c r="P124" s="1398"/>
      <c r="Q124" s="1398"/>
      <c r="R124" s="1398"/>
      <c r="S124" s="1398"/>
      <c r="T124" s="1398"/>
      <c r="U124" s="1398"/>
      <c r="V124" s="1398"/>
      <c r="W124" s="1398"/>
      <c r="X124" s="1683"/>
      <c r="Y124" s="1683"/>
      <c r="Z124" s="1683"/>
      <c r="AA124" s="1683"/>
      <c r="AB124" s="1683"/>
      <c r="AC124" s="1683"/>
      <c r="AD124" s="242"/>
      <c r="AE124" s="242"/>
      <c r="AF124" s="1358" t="s">
        <v>60</v>
      </c>
      <c r="AG124" s="1359"/>
      <c r="AH124" s="1359"/>
      <c r="AI124" s="1359"/>
      <c r="AJ124" s="1359"/>
      <c r="AK124" s="1360"/>
      <c r="AL124" s="1397">
        <f>'保険料計算シート（非表示）'!F22</f>
        <v>0</v>
      </c>
      <c r="AM124" s="1398"/>
      <c r="AN124" s="1398"/>
      <c r="AO124" s="1398"/>
      <c r="AP124" s="1398"/>
      <c r="AQ124" s="1398"/>
      <c r="AR124" s="1398"/>
      <c r="AS124" s="1398"/>
      <c r="AT124" s="1398"/>
      <c r="AU124" s="1398"/>
      <c r="AV124" s="242"/>
      <c r="AW124" s="243"/>
      <c r="AX124" s="242"/>
      <c r="AY124" s="1318"/>
      <c r="AZ124" s="1319"/>
      <c r="BA124" s="1320"/>
      <c r="BB124" s="962"/>
      <c r="BC124" s="1081"/>
      <c r="BD124" s="1511"/>
      <c r="BE124" s="1511"/>
      <c r="BF124" s="1511"/>
      <c r="BG124" s="1511"/>
      <c r="BH124" s="1511"/>
      <c r="BI124" s="1511"/>
      <c r="BJ124" s="1511"/>
      <c r="BK124" s="1512"/>
      <c r="BL124" s="242"/>
      <c r="BM124" s="289"/>
      <c r="BN124" s="1329"/>
      <c r="BO124" s="1329"/>
      <c r="BP124" s="1329"/>
      <c r="BQ124" s="1329"/>
      <c r="BR124" s="1329"/>
      <c r="BS124" s="1329"/>
      <c r="BT124" s="1329"/>
      <c r="BU124" s="1329"/>
      <c r="BV124" s="1329"/>
      <c r="BW124" s="1329"/>
      <c r="BX124" s="1329"/>
      <c r="BY124" s="1329"/>
      <c r="BZ124" s="1329"/>
      <c r="CA124" s="1329"/>
      <c r="CB124" s="1329"/>
      <c r="CC124" s="1329"/>
      <c r="CD124" s="1329"/>
      <c r="CE124" s="283"/>
      <c r="CF124" s="1310"/>
      <c r="CG124" s="1311"/>
      <c r="CH124" s="1311"/>
      <c r="CI124" s="1311"/>
      <c r="CJ124" s="1311"/>
      <c r="CK124" s="1311"/>
      <c r="CL124" s="1311"/>
      <c r="CM124" s="1311"/>
      <c r="CN124" s="1311"/>
      <c r="CO124" s="1311"/>
      <c r="CP124" s="1311"/>
      <c r="CQ124" s="1311"/>
      <c r="CR124" s="1311"/>
      <c r="CS124" s="1311"/>
      <c r="CT124" s="1311"/>
      <c r="CU124" s="1311"/>
      <c r="CV124" s="1311"/>
      <c r="CW124" s="1311"/>
      <c r="CX124" s="1311"/>
      <c r="CY124" s="1311"/>
      <c r="CZ124" s="1311"/>
      <c r="DA124" s="1311"/>
      <c r="DB124" s="1311"/>
      <c r="DC124" s="1311"/>
      <c r="DD124" s="1311"/>
      <c r="DE124" s="1311"/>
      <c r="DF124" s="1311"/>
      <c r="DG124" s="1311"/>
      <c r="DH124" s="1311"/>
      <c r="DI124" s="1311"/>
      <c r="DJ124" s="1312"/>
      <c r="DK124" s="2"/>
    </row>
    <row r="125" spans="2:117" ht="8.25" customHeight="1">
      <c r="B125" s="256"/>
      <c r="C125" s="242"/>
      <c r="D125" s="242"/>
      <c r="E125" s="242"/>
      <c r="F125" s="242"/>
      <c r="G125" s="243"/>
      <c r="H125" s="1358"/>
      <c r="I125" s="1359"/>
      <c r="J125" s="1359"/>
      <c r="K125" s="1359"/>
      <c r="L125" s="1359"/>
      <c r="M125" s="1360"/>
      <c r="N125" s="1397"/>
      <c r="O125" s="1398"/>
      <c r="P125" s="1398"/>
      <c r="Q125" s="1398"/>
      <c r="R125" s="1398"/>
      <c r="S125" s="1398"/>
      <c r="T125" s="1398"/>
      <c r="U125" s="1398"/>
      <c r="V125" s="1398"/>
      <c r="W125" s="1398"/>
      <c r="X125" s="1683"/>
      <c r="Y125" s="1683"/>
      <c r="Z125" s="1683"/>
      <c r="AA125" s="1683"/>
      <c r="AB125" s="1683"/>
      <c r="AC125" s="1683"/>
      <c r="AD125" s="1081" t="s">
        <v>24</v>
      </c>
      <c r="AE125" s="1551"/>
      <c r="AF125" s="1358"/>
      <c r="AG125" s="1359"/>
      <c r="AH125" s="1359"/>
      <c r="AI125" s="1359"/>
      <c r="AJ125" s="1359"/>
      <c r="AK125" s="1360"/>
      <c r="AL125" s="1397"/>
      <c r="AM125" s="1398"/>
      <c r="AN125" s="1398"/>
      <c r="AO125" s="1398"/>
      <c r="AP125" s="1398"/>
      <c r="AQ125" s="1398"/>
      <c r="AR125" s="1398"/>
      <c r="AS125" s="1398"/>
      <c r="AT125" s="1398"/>
      <c r="AU125" s="1398"/>
      <c r="AV125" s="1081" t="s">
        <v>24</v>
      </c>
      <c r="AW125" s="1551"/>
      <c r="AX125" s="242"/>
      <c r="AY125" s="1321"/>
      <c r="AZ125" s="1322"/>
      <c r="BA125" s="1323"/>
      <c r="BB125" s="1081"/>
      <c r="BC125" s="1081"/>
      <c r="BD125" s="1511"/>
      <c r="BE125" s="1511"/>
      <c r="BF125" s="1511"/>
      <c r="BG125" s="1511"/>
      <c r="BH125" s="1511"/>
      <c r="BI125" s="1511"/>
      <c r="BJ125" s="1511"/>
      <c r="BK125" s="1512"/>
      <c r="BL125" s="240"/>
      <c r="BM125" s="289"/>
      <c r="BN125" s="1329"/>
      <c r="BO125" s="1329"/>
      <c r="BP125" s="1329"/>
      <c r="BQ125" s="1329"/>
      <c r="BR125" s="1329"/>
      <c r="BS125" s="1329"/>
      <c r="BT125" s="1329"/>
      <c r="BU125" s="1329"/>
      <c r="BV125" s="1329"/>
      <c r="BW125" s="1329"/>
      <c r="BX125" s="1329"/>
      <c r="BY125" s="1329"/>
      <c r="BZ125" s="1329"/>
      <c r="CA125" s="1329"/>
      <c r="CB125" s="1329"/>
      <c r="CC125" s="1329"/>
      <c r="CD125" s="1329"/>
      <c r="CE125" s="283"/>
      <c r="CF125" s="1310"/>
      <c r="CG125" s="1311"/>
      <c r="CH125" s="1311"/>
      <c r="CI125" s="1311"/>
      <c r="CJ125" s="1311"/>
      <c r="CK125" s="1311"/>
      <c r="CL125" s="1311"/>
      <c r="CM125" s="1311"/>
      <c r="CN125" s="1311"/>
      <c r="CO125" s="1311"/>
      <c r="CP125" s="1311"/>
      <c r="CQ125" s="1311"/>
      <c r="CR125" s="1311"/>
      <c r="CS125" s="1311"/>
      <c r="CT125" s="1311"/>
      <c r="CU125" s="1311"/>
      <c r="CV125" s="1311"/>
      <c r="CW125" s="1311"/>
      <c r="CX125" s="1311"/>
      <c r="CY125" s="1311"/>
      <c r="CZ125" s="1311"/>
      <c r="DA125" s="1311"/>
      <c r="DB125" s="1311"/>
      <c r="DC125" s="1311"/>
      <c r="DD125" s="1311"/>
      <c r="DE125" s="1311"/>
      <c r="DF125" s="1311"/>
      <c r="DG125" s="1311"/>
      <c r="DH125" s="1311"/>
      <c r="DI125" s="1311"/>
      <c r="DJ125" s="1312"/>
      <c r="DK125" s="2"/>
    </row>
    <row r="126" spans="2:117" ht="8.25" customHeight="1" thickBot="1">
      <c r="B126" s="1358" t="s">
        <v>56</v>
      </c>
      <c r="C126" s="1359"/>
      <c r="D126" s="1359"/>
      <c r="E126" s="1359"/>
      <c r="F126" s="1359"/>
      <c r="G126" s="1360"/>
      <c r="H126" s="6"/>
      <c r="I126" s="249"/>
      <c r="J126" s="249"/>
      <c r="K126" s="249"/>
      <c r="L126" s="249"/>
      <c r="M126" s="252"/>
      <c r="N126" s="1399"/>
      <c r="O126" s="1400"/>
      <c r="P126" s="1400"/>
      <c r="Q126" s="1400"/>
      <c r="R126" s="1400"/>
      <c r="S126" s="1400"/>
      <c r="T126" s="1400"/>
      <c r="U126" s="1400"/>
      <c r="V126" s="1400"/>
      <c r="W126" s="1400"/>
      <c r="X126" s="1684"/>
      <c r="Y126" s="1684"/>
      <c r="Z126" s="1684"/>
      <c r="AA126" s="1684"/>
      <c r="AB126" s="1684"/>
      <c r="AC126" s="1684"/>
      <c r="AD126" s="934"/>
      <c r="AE126" s="935"/>
      <c r="AF126" s="6"/>
      <c r="AG126" s="249"/>
      <c r="AH126" s="249"/>
      <c r="AI126" s="249"/>
      <c r="AJ126" s="249"/>
      <c r="AK126" s="252"/>
      <c r="AL126" s="1399"/>
      <c r="AM126" s="1400"/>
      <c r="AN126" s="1400"/>
      <c r="AO126" s="1400"/>
      <c r="AP126" s="1400"/>
      <c r="AQ126" s="1400"/>
      <c r="AR126" s="1400"/>
      <c r="AS126" s="1400"/>
      <c r="AT126" s="1400"/>
      <c r="AU126" s="1400"/>
      <c r="AV126" s="934"/>
      <c r="AW126" s="935"/>
      <c r="AX126" s="379"/>
      <c r="AY126" s="1324"/>
      <c r="AZ126" s="1325"/>
      <c r="BA126" s="1326"/>
      <c r="BB126" s="1081"/>
      <c r="BC126" s="1081"/>
      <c r="BD126" s="1511"/>
      <c r="BE126" s="1511"/>
      <c r="BF126" s="1511"/>
      <c r="BG126" s="1511"/>
      <c r="BH126" s="1511"/>
      <c r="BI126" s="1511"/>
      <c r="BJ126" s="1511"/>
      <c r="BK126" s="1512"/>
      <c r="BL126" s="240"/>
      <c r="BM126" s="290"/>
      <c r="BN126" s="291"/>
      <c r="BO126" s="291"/>
      <c r="BP126" s="291"/>
      <c r="BQ126" s="291"/>
      <c r="BR126" s="291"/>
      <c r="BS126" s="291"/>
      <c r="BT126" s="291"/>
      <c r="BU126" s="291"/>
      <c r="BV126" s="291"/>
      <c r="BW126" s="291"/>
      <c r="BX126" s="291"/>
      <c r="BY126" s="291"/>
      <c r="BZ126" s="291"/>
      <c r="CA126" s="291"/>
      <c r="CB126" s="291"/>
      <c r="CC126" s="291"/>
      <c r="CD126" s="291"/>
      <c r="CE126" s="292"/>
      <c r="CF126" s="1313"/>
      <c r="CG126" s="1314"/>
      <c r="CH126" s="1314"/>
      <c r="CI126" s="1314"/>
      <c r="CJ126" s="1314"/>
      <c r="CK126" s="1314"/>
      <c r="CL126" s="1314"/>
      <c r="CM126" s="1314"/>
      <c r="CN126" s="1314"/>
      <c r="CO126" s="1314"/>
      <c r="CP126" s="1314"/>
      <c r="CQ126" s="1314"/>
      <c r="CR126" s="1314"/>
      <c r="CS126" s="1314"/>
      <c r="CT126" s="1314"/>
      <c r="CU126" s="1314"/>
      <c r="CV126" s="1314"/>
      <c r="CW126" s="1314"/>
      <c r="CX126" s="1314"/>
      <c r="CY126" s="1314"/>
      <c r="CZ126" s="1314"/>
      <c r="DA126" s="1314"/>
      <c r="DB126" s="1314"/>
      <c r="DC126" s="1314"/>
      <c r="DD126" s="1314"/>
      <c r="DE126" s="1314"/>
      <c r="DF126" s="1314"/>
      <c r="DG126" s="1314"/>
      <c r="DH126" s="1314"/>
      <c r="DI126" s="1314"/>
      <c r="DJ126" s="1315"/>
      <c r="DK126" s="2"/>
    </row>
    <row r="127" spans="2:117" ht="8.25" customHeight="1" thickBot="1">
      <c r="B127" s="1358"/>
      <c r="C127" s="1359"/>
      <c r="D127" s="1359"/>
      <c r="E127" s="1359"/>
      <c r="F127" s="1359"/>
      <c r="G127" s="1360"/>
      <c r="H127" s="1181" t="s">
        <v>224</v>
      </c>
      <c r="I127" s="1181"/>
      <c r="J127" s="1181"/>
      <c r="K127" s="3"/>
      <c r="L127" s="3"/>
      <c r="M127" s="5"/>
      <c r="N127" s="365"/>
      <c r="O127" s="366"/>
      <c r="P127" s="366"/>
      <c r="Q127" s="366"/>
      <c r="R127" s="366"/>
      <c r="S127" s="366"/>
      <c r="T127" s="366"/>
      <c r="U127" s="366"/>
      <c r="V127" s="366"/>
      <c r="W127" s="364"/>
      <c r="X127" s="380"/>
      <c r="Y127" s="380"/>
      <c r="Z127" s="380"/>
      <c r="AA127" s="380"/>
      <c r="AB127" s="380"/>
      <c r="AC127" s="380"/>
      <c r="AD127" s="240"/>
      <c r="AE127" s="240"/>
      <c r="AF127" s="242"/>
      <c r="AG127" s="242"/>
      <c r="AH127" s="242"/>
      <c r="AI127" s="242"/>
      <c r="AJ127" s="242"/>
      <c r="AK127" s="242"/>
      <c r="AL127" s="364"/>
      <c r="AM127" s="364"/>
      <c r="AN127" s="364"/>
      <c r="AO127" s="364"/>
      <c r="AP127" s="364"/>
      <c r="AQ127" s="364"/>
      <c r="AR127" s="364"/>
      <c r="AS127" s="364"/>
      <c r="AT127" s="364"/>
      <c r="AU127" s="364"/>
      <c r="AV127" s="364"/>
      <c r="AW127" s="364"/>
      <c r="AX127" s="381"/>
      <c r="AY127" s="381"/>
      <c r="AZ127" s="381"/>
      <c r="BA127" s="381"/>
      <c r="BB127" s="382"/>
      <c r="BC127" s="383"/>
      <c r="BD127" s="1511"/>
      <c r="BE127" s="1511"/>
      <c r="BF127" s="1511"/>
      <c r="BG127" s="1511"/>
      <c r="BH127" s="1511"/>
      <c r="BI127" s="1511"/>
      <c r="BJ127" s="1511"/>
      <c r="BK127" s="1512"/>
      <c r="BL127" s="707"/>
      <c r="BM127" s="706"/>
      <c r="BN127" s="706"/>
      <c r="BO127" s="706"/>
      <c r="BP127" s="706"/>
      <c r="BQ127" s="706"/>
      <c r="BR127" s="706"/>
      <c r="BS127" s="706"/>
      <c r="BT127" s="706"/>
      <c r="BU127" s="706"/>
      <c r="BV127" s="706"/>
      <c r="BW127" s="706"/>
      <c r="BX127" s="706"/>
      <c r="BY127" s="706"/>
      <c r="BZ127" s="706"/>
      <c r="CA127" s="706"/>
      <c r="CB127" s="706"/>
      <c r="CC127" s="706"/>
      <c r="CD127" s="706"/>
      <c r="CE127" s="706"/>
      <c r="CF127" s="705"/>
      <c r="CG127" s="705"/>
      <c r="CH127" s="705"/>
      <c r="CI127" s="705"/>
      <c r="CJ127" s="705"/>
      <c r="CK127" s="705"/>
      <c r="CL127" s="705"/>
      <c r="CM127" s="705"/>
      <c r="CN127" s="705"/>
      <c r="CO127" s="705"/>
      <c r="CP127" s="705"/>
      <c r="CQ127" s="705"/>
      <c r="CR127" s="705"/>
      <c r="CS127" s="705"/>
      <c r="CT127" s="705"/>
      <c r="CU127" s="705"/>
      <c r="CV127" s="705"/>
      <c r="CW127" s="705"/>
      <c r="CX127" s="705"/>
      <c r="CY127" s="705"/>
      <c r="CZ127" s="705"/>
      <c r="DA127" s="705"/>
      <c r="DB127" s="705"/>
      <c r="DC127" s="705"/>
      <c r="DD127" s="705"/>
      <c r="DE127" s="705"/>
      <c r="DF127" s="705"/>
      <c r="DG127" s="705"/>
      <c r="DH127" s="705"/>
      <c r="DI127" s="705"/>
      <c r="DJ127" s="705"/>
      <c r="DK127" s="707"/>
      <c r="DL127" s="1738" t="s">
        <v>276</v>
      </c>
      <c r="DM127" s="1739"/>
    </row>
    <row r="128" spans="2:117" ht="8.25" customHeight="1" thickBot="1">
      <c r="B128" s="256"/>
      <c r="C128" s="242"/>
      <c r="D128" s="242"/>
      <c r="E128" s="242"/>
      <c r="F128" s="242"/>
      <c r="G128" s="243"/>
      <c r="H128" s="1181"/>
      <c r="I128" s="1181"/>
      <c r="J128" s="1181"/>
      <c r="K128" s="29"/>
      <c r="L128" s="29"/>
      <c r="M128" s="29"/>
      <c r="N128" s="367"/>
      <c r="O128" s="368"/>
      <c r="P128" s="368"/>
      <c r="Q128" s="368"/>
      <c r="R128" s="368"/>
      <c r="S128" s="368"/>
      <c r="T128" s="7" t="s">
        <v>29</v>
      </c>
      <c r="U128" s="368"/>
      <c r="V128" s="368"/>
      <c r="W128" s="7" t="s">
        <v>30</v>
      </c>
      <c r="X128" s="7"/>
      <c r="Y128" s="7"/>
      <c r="Z128" s="7" t="s">
        <v>31</v>
      </c>
      <c r="AA128" s="7"/>
      <c r="AB128" s="7"/>
      <c r="AC128" s="7" t="s">
        <v>28</v>
      </c>
      <c r="AD128" s="7"/>
      <c r="AE128" s="7"/>
      <c r="AF128" s="7" t="s">
        <v>29</v>
      </c>
      <c r="AG128" s="7"/>
      <c r="AH128" s="7"/>
      <c r="AI128" s="7" t="s">
        <v>30</v>
      </c>
      <c r="AJ128" s="7"/>
      <c r="AK128" s="7"/>
      <c r="AL128" s="7" t="s">
        <v>32</v>
      </c>
      <c r="AM128" s="7"/>
      <c r="AN128" s="7"/>
      <c r="AO128" s="7" t="s">
        <v>28</v>
      </c>
      <c r="AP128" s="7"/>
      <c r="AQ128" s="7"/>
      <c r="AR128" s="7" t="s">
        <v>29</v>
      </c>
      <c r="AS128" s="7"/>
      <c r="AT128" s="7"/>
      <c r="AU128" s="7" t="s">
        <v>30</v>
      </c>
      <c r="AV128" s="7"/>
      <c r="AW128" s="7"/>
      <c r="AX128" s="7" t="s">
        <v>24</v>
      </c>
      <c r="AY128" s="7"/>
      <c r="AZ128" s="257"/>
      <c r="BA128" s="257"/>
      <c r="BB128" s="242"/>
      <c r="BC128" s="384"/>
      <c r="BD128" s="1511"/>
      <c r="BE128" s="1511"/>
      <c r="BF128" s="1511"/>
      <c r="BG128" s="1511"/>
      <c r="BH128" s="1511"/>
      <c r="BI128" s="1511"/>
      <c r="BJ128" s="1511"/>
      <c r="BK128" s="1512"/>
      <c r="BL128" s="706"/>
      <c r="BM128" s="716"/>
      <c r="BN128" s="717"/>
      <c r="BO128" s="717"/>
      <c r="BP128" s="717"/>
      <c r="BQ128" s="717"/>
      <c r="BR128" s="717"/>
      <c r="BS128" s="717"/>
      <c r="BT128" s="717"/>
      <c r="BU128" s="717"/>
      <c r="BV128" s="717"/>
      <c r="BW128" s="717"/>
      <c r="BX128" s="717"/>
      <c r="BY128" s="717"/>
      <c r="BZ128" s="717"/>
      <c r="CA128" s="717"/>
      <c r="CB128" s="717"/>
      <c r="CC128" s="717"/>
      <c r="CD128" s="717"/>
      <c r="CE128" s="717"/>
      <c r="CF128" s="717"/>
      <c r="CG128" s="717"/>
      <c r="CH128" s="717"/>
      <c r="CI128" s="717"/>
      <c r="CJ128" s="717"/>
      <c r="CK128" s="717"/>
      <c r="CL128" s="717"/>
      <c r="CM128" s="717"/>
      <c r="CN128" s="717"/>
      <c r="CO128" s="717"/>
      <c r="CP128" s="717"/>
      <c r="CQ128" s="717"/>
      <c r="CR128" s="717"/>
      <c r="CS128" s="717"/>
      <c r="CT128" s="717"/>
      <c r="CU128" s="717"/>
      <c r="CV128" s="717"/>
      <c r="CW128" s="717"/>
      <c r="CX128" s="717"/>
      <c r="CY128" s="717"/>
      <c r="CZ128" s="717"/>
      <c r="DA128" s="717"/>
      <c r="DB128" s="717"/>
      <c r="DC128" s="717"/>
      <c r="DD128" s="717"/>
      <c r="DE128" s="717"/>
      <c r="DF128" s="717"/>
      <c r="DG128" s="717"/>
      <c r="DH128" s="717"/>
      <c r="DI128" s="717"/>
      <c r="DJ128" s="718"/>
      <c r="DK128" s="706"/>
      <c r="DL128" s="709" t="s">
        <v>585</v>
      </c>
      <c r="DM128" s="709" t="s">
        <v>581</v>
      </c>
    </row>
    <row r="129" spans="1:125" ht="8.25" customHeight="1">
      <c r="B129" s="256"/>
      <c r="C129" s="242"/>
      <c r="D129" s="242"/>
      <c r="E129" s="242"/>
      <c r="F129" s="242"/>
      <c r="G129" s="243"/>
      <c r="H129" s="1358" t="s">
        <v>59</v>
      </c>
      <c r="I129" s="1359"/>
      <c r="J129" s="1359"/>
      <c r="K129" s="1359"/>
      <c r="L129" s="1359"/>
      <c r="M129" s="1360"/>
      <c r="N129" s="346"/>
      <c r="O129" s="347"/>
      <c r="P129" s="347"/>
      <c r="Q129" s="347"/>
      <c r="R129" s="347"/>
      <c r="S129" s="1133" t="str">
        <f>IF(ISERROR(MID('保険料計算シート（非表示）'!E22,LEN('保険料計算シート（非表示）'!E22)-10,1)),"",MID('保険料計算シート（非表示）'!E22,LEN('保険料計算シート（非表示）'!E22)-10,1))</f>
        <v/>
      </c>
      <c r="T129" s="1134"/>
      <c r="U129" s="1134"/>
      <c r="V129" s="1078" t="str">
        <f>IF(ISERROR(MID('保険料計算シート（非表示）'!E22,LEN('保険料計算シート（非表示）'!E22)-9,1)),"",MID('保険料計算シート（非表示）'!E22,LEN('保険料計算シート（非表示）'!E22)-9,1))</f>
        <v/>
      </c>
      <c r="W129" s="1078"/>
      <c r="X129" s="1078"/>
      <c r="Y129" s="1145" t="str">
        <f>IF(ISERROR(MID('保険料計算シート（非表示）'!E22,LEN('保険料計算シート（非表示）'!E22)-8,1)),"",MID('保険料計算シート（非表示）'!E22,LEN('保険料計算シート（非表示）'!E22)-8,1))</f>
        <v/>
      </c>
      <c r="Z129" s="1078"/>
      <c r="AA129" s="1078"/>
      <c r="AB129" s="1078" t="str">
        <f>IF(ISERROR(MID('保険料計算シート（非表示）'!E22,LEN('保険料計算シート（非表示）'!E22)-7,1)),"",MID('保険料計算シート（非表示）'!E22,LEN('保険料計算シート（非表示）'!E22)-7,1))</f>
        <v/>
      </c>
      <c r="AC129" s="1078"/>
      <c r="AD129" s="1078"/>
      <c r="AE129" s="1078" t="str">
        <f>IF(ISERROR(MID('保険料計算シート（非表示）'!E22,LEN('保険料計算シート（非表示）'!E22)-6,1)),"",MID('保険料計算シート（非表示）'!E22,LEN('保険料計算シート（非表示）'!E22)-6,1))</f>
        <v/>
      </c>
      <c r="AF129" s="1078"/>
      <c r="AG129" s="1078"/>
      <c r="AH129" s="1078" t="str">
        <f>IF(ISERROR(MID('保険料計算シート（非表示）'!E22,LEN('保険料計算シート（非表示）'!E22)-5,1)),"",MID('保険料計算シート（非表示）'!E22,LEN('保険料計算シート（非表示）'!E22)-5,1))</f>
        <v/>
      </c>
      <c r="AI129" s="1078"/>
      <c r="AJ129" s="1078"/>
      <c r="AK129" s="1078" t="str">
        <f>IF(ISERROR(MID('保険料計算シート（非表示）'!E22,LEN('保険料計算シート（非表示）'!E22)-4,1)),"",MID('保険料計算シート（非表示）'!E22,LEN('保険料計算シート（非表示）'!E22)-4,1))</f>
        <v/>
      </c>
      <c r="AL129" s="1078"/>
      <c r="AM129" s="1078"/>
      <c r="AN129" s="1078" t="str">
        <f>IF(ISERROR(MID('保険料計算シート（非表示）'!E22,LEN('保険料計算シート（非表示）'!E22)-3,1)),"",MID('保険料計算シート（非表示）'!E22,LEN('保険料計算シート（非表示）'!E22)-3,1))</f>
        <v/>
      </c>
      <c r="AO129" s="1078"/>
      <c r="AP129" s="1078"/>
      <c r="AQ129" s="1078" t="str">
        <f>IF(ISERROR(MID('保険料計算シート（非表示）'!E22,LEN('保険料計算シート（非表示）'!E22)-2,1)),"",MID('保険料計算シート（非表示）'!E22,LEN('保険料計算シート（非表示）'!E22)-2,1))</f>
        <v/>
      </c>
      <c r="AR129" s="1078"/>
      <c r="AS129" s="1078"/>
      <c r="AT129" s="1078" t="str">
        <f>IF(ISERROR(MID('保険料計算シート（非表示）'!E22,LEN('保険料計算シート（非表示）'!E22)-1,1)),"",MID('保険料計算シート（非表示）'!E22,LEN('保険料計算シート（非表示）'!E22)-1,1))</f>
        <v/>
      </c>
      <c r="AU129" s="1078"/>
      <c r="AV129" s="1078"/>
      <c r="AW129" s="1078" t="str">
        <f>IF('保険料計算シート（非表示）'!E22=0,"",IF(ISERROR(MID('保険料計算シート（非表示）'!E22,LEN('保険料計算シート（非表示）'!E22),1)),"",MID('保険料計算シート（非表示）'!E22,LEN('保険料計算シート（非表示）'!E22),1)))</f>
        <v/>
      </c>
      <c r="AX129" s="1078"/>
      <c r="AY129" s="1128"/>
      <c r="AZ129" s="1076"/>
      <c r="BA129" s="1081"/>
      <c r="BB129" s="242"/>
      <c r="BC129" s="384"/>
      <c r="BD129" s="1511"/>
      <c r="BE129" s="1511"/>
      <c r="BF129" s="1511"/>
      <c r="BG129" s="1511"/>
      <c r="BH129" s="1511"/>
      <c r="BI129" s="1511"/>
      <c r="BJ129" s="1511"/>
      <c r="BK129" s="1512"/>
      <c r="BL129" s="706"/>
      <c r="BM129" s="719"/>
      <c r="BN129" s="708"/>
      <c r="BO129" s="1718" t="s">
        <v>580</v>
      </c>
      <c r="BP129" s="1718"/>
      <c r="BQ129" s="1718"/>
      <c r="BR129" s="1718"/>
      <c r="BS129" s="1718"/>
      <c r="BT129" s="1718"/>
      <c r="BU129" s="1718"/>
      <c r="BV129" s="1718"/>
      <c r="BW129" s="1718"/>
      <c r="BX129" s="1718"/>
      <c r="BY129" s="1718"/>
      <c r="BZ129" s="706"/>
      <c r="CA129" s="706"/>
      <c r="CB129" s="962"/>
      <c r="CC129" s="1081"/>
      <c r="CD129" s="1298"/>
      <c r="CE129" s="1299"/>
      <c r="CF129" s="1299"/>
      <c r="CG129" s="1299"/>
      <c r="CH129" s="1299"/>
      <c r="CI129" s="1299"/>
      <c r="CJ129" s="1299"/>
      <c r="CK129" s="1299"/>
      <c r="CL129" s="1299"/>
      <c r="CM129" s="1299"/>
      <c r="CN129" s="1299"/>
      <c r="CO129" s="1299"/>
      <c r="CP129" s="1299"/>
      <c r="CQ129" s="1299"/>
      <c r="CR129" s="1299"/>
      <c r="CS129" s="1299"/>
      <c r="CT129" s="1299"/>
      <c r="CU129" s="1299"/>
      <c r="CV129" s="1299"/>
      <c r="CW129" s="1299"/>
      <c r="CX129" s="1299"/>
      <c r="CY129" s="1299"/>
      <c r="CZ129" s="1299"/>
      <c r="DA129" s="1299"/>
      <c r="DB129" s="1299"/>
      <c r="DC129" s="1299"/>
      <c r="DD129" s="1300"/>
      <c r="DE129" s="706"/>
      <c r="DF129" s="706"/>
      <c r="DG129" s="706"/>
      <c r="DH129" s="706"/>
      <c r="DI129" s="706"/>
      <c r="DJ129" s="720"/>
      <c r="DK129" s="706"/>
      <c r="DL129" s="711"/>
      <c r="DM129" s="710">
        <v>1</v>
      </c>
    </row>
    <row r="130" spans="1:125" ht="8.25" customHeight="1">
      <c r="B130" s="385"/>
      <c r="C130" s="1"/>
      <c r="D130" s="1"/>
      <c r="E130" s="1"/>
      <c r="F130" s="1"/>
      <c r="G130" s="386"/>
      <c r="H130" s="1358"/>
      <c r="I130" s="1359"/>
      <c r="J130" s="1359"/>
      <c r="K130" s="1359"/>
      <c r="L130" s="1359"/>
      <c r="M130" s="1360"/>
      <c r="N130" s="256"/>
      <c r="O130" s="242"/>
      <c r="P130" s="242"/>
      <c r="Q130" s="242"/>
      <c r="R130" s="242"/>
      <c r="S130" s="1133"/>
      <c r="T130" s="1134"/>
      <c r="U130" s="1134"/>
      <c r="V130" s="1078"/>
      <c r="W130" s="1078"/>
      <c r="X130" s="1078"/>
      <c r="Y130" s="1145"/>
      <c r="Z130" s="1078"/>
      <c r="AA130" s="1078"/>
      <c r="AB130" s="1078"/>
      <c r="AC130" s="1078"/>
      <c r="AD130" s="1078"/>
      <c r="AE130" s="1078"/>
      <c r="AF130" s="1078"/>
      <c r="AG130" s="1078"/>
      <c r="AH130" s="1078"/>
      <c r="AI130" s="1078"/>
      <c r="AJ130" s="1078"/>
      <c r="AK130" s="1078"/>
      <c r="AL130" s="1078"/>
      <c r="AM130" s="1078"/>
      <c r="AN130" s="1078"/>
      <c r="AO130" s="1078"/>
      <c r="AP130" s="1078"/>
      <c r="AQ130" s="1078"/>
      <c r="AR130" s="1078"/>
      <c r="AS130" s="1078"/>
      <c r="AT130" s="1078"/>
      <c r="AU130" s="1078"/>
      <c r="AV130" s="1078"/>
      <c r="AW130" s="1078"/>
      <c r="AX130" s="1078"/>
      <c r="AY130" s="1128"/>
      <c r="AZ130" s="1082"/>
      <c r="BA130" s="1081"/>
      <c r="BB130" s="257"/>
      <c r="BC130" s="387"/>
      <c r="BD130" s="1511"/>
      <c r="BE130" s="1511"/>
      <c r="BF130" s="1511"/>
      <c r="BG130" s="1511"/>
      <c r="BH130" s="1511"/>
      <c r="BI130" s="1511"/>
      <c r="BJ130" s="1511"/>
      <c r="BK130" s="1512"/>
      <c r="BL130" s="706"/>
      <c r="BM130" s="719"/>
      <c r="BN130" s="706"/>
      <c r="BO130" s="1718"/>
      <c r="BP130" s="1718"/>
      <c r="BQ130" s="1718"/>
      <c r="BR130" s="1718"/>
      <c r="BS130" s="1718"/>
      <c r="BT130" s="1718"/>
      <c r="BU130" s="1718"/>
      <c r="BV130" s="1718"/>
      <c r="BW130" s="1718"/>
      <c r="BX130" s="1718"/>
      <c r="BY130" s="1718"/>
      <c r="BZ130" s="706"/>
      <c r="CA130" s="706"/>
      <c r="CB130" s="1081"/>
      <c r="CC130" s="1081"/>
      <c r="CD130" s="1301"/>
      <c r="CE130" s="1302"/>
      <c r="CF130" s="1302"/>
      <c r="CG130" s="1302"/>
      <c r="CH130" s="1302"/>
      <c r="CI130" s="1302"/>
      <c r="CJ130" s="1302"/>
      <c r="CK130" s="1302"/>
      <c r="CL130" s="1302"/>
      <c r="CM130" s="1302"/>
      <c r="CN130" s="1302"/>
      <c r="CO130" s="1302"/>
      <c r="CP130" s="1302"/>
      <c r="CQ130" s="1302"/>
      <c r="CR130" s="1302"/>
      <c r="CS130" s="1302"/>
      <c r="CT130" s="1302"/>
      <c r="CU130" s="1302"/>
      <c r="CV130" s="1302"/>
      <c r="CW130" s="1302"/>
      <c r="CX130" s="1302"/>
      <c r="CY130" s="1302"/>
      <c r="CZ130" s="1302"/>
      <c r="DA130" s="1302"/>
      <c r="DB130" s="1302"/>
      <c r="DC130" s="1302"/>
      <c r="DD130" s="1303"/>
      <c r="DE130" s="706"/>
      <c r="DF130" s="706"/>
      <c r="DG130" s="706"/>
      <c r="DH130" s="706"/>
      <c r="DI130" s="706"/>
      <c r="DJ130" s="720"/>
      <c r="DK130" s="706"/>
      <c r="DL130" s="713"/>
      <c r="DM130" s="710">
        <v>2</v>
      </c>
      <c r="DN130" s="89" t="s">
        <v>289</v>
      </c>
    </row>
    <row r="131" spans="1:125" ht="8.25" customHeight="1" thickBot="1">
      <c r="B131" s="385"/>
      <c r="C131" s="1"/>
      <c r="D131" s="1"/>
      <c r="E131" s="1"/>
      <c r="F131" s="1"/>
      <c r="G131" s="386"/>
      <c r="H131" s="385"/>
      <c r="I131" s="1"/>
      <c r="J131" s="1"/>
      <c r="K131" s="1"/>
      <c r="L131" s="1"/>
      <c r="M131" s="386"/>
      <c r="N131" s="256"/>
      <c r="O131" s="242"/>
      <c r="P131" s="242"/>
      <c r="Q131" s="242"/>
      <c r="R131" s="242"/>
      <c r="S131" s="1133"/>
      <c r="T131" s="1134"/>
      <c r="U131" s="1134"/>
      <c r="V131" s="1078"/>
      <c r="W131" s="1078"/>
      <c r="X131" s="1078"/>
      <c r="Y131" s="1145"/>
      <c r="Z131" s="1078"/>
      <c r="AA131" s="1078"/>
      <c r="AB131" s="1078"/>
      <c r="AC131" s="1078"/>
      <c r="AD131" s="1078"/>
      <c r="AE131" s="1078"/>
      <c r="AF131" s="1078"/>
      <c r="AG131" s="1078"/>
      <c r="AH131" s="1078"/>
      <c r="AI131" s="1078"/>
      <c r="AJ131" s="1078"/>
      <c r="AK131" s="1078"/>
      <c r="AL131" s="1078"/>
      <c r="AM131" s="1078"/>
      <c r="AN131" s="1078"/>
      <c r="AO131" s="1078"/>
      <c r="AP131" s="1078"/>
      <c r="AQ131" s="1078"/>
      <c r="AR131" s="1078"/>
      <c r="AS131" s="1078"/>
      <c r="AT131" s="1078"/>
      <c r="AU131" s="1078"/>
      <c r="AV131" s="1078"/>
      <c r="AW131" s="1078"/>
      <c r="AX131" s="1078"/>
      <c r="AY131" s="1128"/>
      <c r="AZ131" s="1082"/>
      <c r="BA131" s="1081"/>
      <c r="BB131" s="1081" t="s">
        <v>24</v>
      </c>
      <c r="BC131" s="1551"/>
      <c r="BD131" s="1511"/>
      <c r="BE131" s="1511"/>
      <c r="BF131" s="1511"/>
      <c r="BG131" s="1511"/>
      <c r="BH131" s="1511"/>
      <c r="BI131" s="1511"/>
      <c r="BJ131" s="1511"/>
      <c r="BK131" s="1512"/>
      <c r="BL131" s="706"/>
      <c r="BM131" s="719"/>
      <c r="BN131" s="706"/>
      <c r="BO131" s="1718"/>
      <c r="BP131" s="1718"/>
      <c r="BQ131" s="1718"/>
      <c r="BR131" s="1718"/>
      <c r="BS131" s="1718"/>
      <c r="BT131" s="1718"/>
      <c r="BU131" s="1718"/>
      <c r="BV131" s="1718"/>
      <c r="BW131" s="1718"/>
      <c r="BX131" s="1718"/>
      <c r="BY131" s="1718"/>
      <c r="BZ131" s="706"/>
      <c r="CA131" s="706"/>
      <c r="CB131" s="1081"/>
      <c r="CC131" s="1081"/>
      <c r="CD131" s="1304"/>
      <c r="CE131" s="1305"/>
      <c r="CF131" s="1305"/>
      <c r="CG131" s="1305"/>
      <c r="CH131" s="1305"/>
      <c r="CI131" s="1305"/>
      <c r="CJ131" s="1305"/>
      <c r="CK131" s="1305"/>
      <c r="CL131" s="1305"/>
      <c r="CM131" s="1305"/>
      <c r="CN131" s="1305"/>
      <c r="CO131" s="1305"/>
      <c r="CP131" s="1305"/>
      <c r="CQ131" s="1305"/>
      <c r="CR131" s="1305"/>
      <c r="CS131" s="1305"/>
      <c r="CT131" s="1305"/>
      <c r="CU131" s="1305"/>
      <c r="CV131" s="1305"/>
      <c r="CW131" s="1305"/>
      <c r="CX131" s="1305"/>
      <c r="CY131" s="1305"/>
      <c r="CZ131" s="1305"/>
      <c r="DA131" s="1305"/>
      <c r="DB131" s="1305"/>
      <c r="DC131" s="1305"/>
      <c r="DD131" s="1306"/>
      <c r="DE131" s="706"/>
      <c r="DF131" s="706"/>
      <c r="DG131" s="706"/>
      <c r="DH131" s="706"/>
      <c r="DI131" s="706"/>
      <c r="DJ131" s="720"/>
      <c r="DK131" s="706"/>
      <c r="DL131" s="713"/>
      <c r="DM131" s="712">
        <v>3</v>
      </c>
      <c r="DN131" s="89" t="s">
        <v>289</v>
      </c>
    </row>
    <row r="132" spans="1:125" ht="8.25" customHeight="1" thickBot="1">
      <c r="B132" s="6"/>
      <c r="C132" s="249"/>
      <c r="D132" s="249"/>
      <c r="E132" s="249"/>
      <c r="F132" s="249"/>
      <c r="G132" s="252"/>
      <c r="H132" s="6"/>
      <c r="I132" s="249"/>
      <c r="J132" s="249"/>
      <c r="K132" s="249"/>
      <c r="L132" s="249"/>
      <c r="M132" s="252"/>
      <c r="N132" s="6"/>
      <c r="O132" s="249"/>
      <c r="P132" s="249"/>
      <c r="Q132" s="249"/>
      <c r="R132" s="249"/>
      <c r="S132" s="250"/>
      <c r="T132" s="250"/>
      <c r="U132" s="250"/>
      <c r="V132" s="250"/>
      <c r="W132" s="250"/>
      <c r="X132" s="1144" t="s">
        <v>223</v>
      </c>
      <c r="Y132" s="1144"/>
      <c r="Z132" s="249"/>
      <c r="AA132" s="249"/>
      <c r="AB132" s="249"/>
      <c r="AC132" s="249"/>
      <c r="AD132" s="249"/>
      <c r="AE132" s="249"/>
      <c r="AF132" s="249"/>
      <c r="AG132" s="1144" t="s">
        <v>223</v>
      </c>
      <c r="AH132" s="1144"/>
      <c r="AI132" s="249"/>
      <c r="AJ132" s="249"/>
      <c r="AK132" s="249"/>
      <c r="AL132" s="249"/>
      <c r="AM132" s="249"/>
      <c r="AN132" s="249"/>
      <c r="AO132" s="249"/>
      <c r="AP132" s="1144" t="s">
        <v>223</v>
      </c>
      <c r="AQ132" s="1144"/>
      <c r="AR132" s="249"/>
      <c r="AS132" s="249"/>
      <c r="AT132" s="249"/>
      <c r="AU132" s="249"/>
      <c r="AV132" s="249"/>
      <c r="AW132" s="249"/>
      <c r="AX132" s="249"/>
      <c r="AY132" s="249"/>
      <c r="AZ132" s="388"/>
      <c r="BA132" s="388"/>
      <c r="BB132" s="934"/>
      <c r="BC132" s="935"/>
      <c r="BD132" s="1513"/>
      <c r="BE132" s="1513"/>
      <c r="BF132" s="1513"/>
      <c r="BG132" s="1513"/>
      <c r="BH132" s="1513"/>
      <c r="BI132" s="1513"/>
      <c r="BJ132" s="1513"/>
      <c r="BK132" s="1514"/>
      <c r="BL132" s="706"/>
      <c r="BM132" s="721"/>
      <c r="BN132" s="722"/>
      <c r="BO132" s="722"/>
      <c r="BP132" s="722"/>
      <c r="BQ132" s="722"/>
      <c r="BR132" s="722"/>
      <c r="BS132" s="722"/>
      <c r="BT132" s="722"/>
      <c r="BU132" s="722"/>
      <c r="BV132" s="722"/>
      <c r="BW132" s="722"/>
      <c r="BX132" s="722"/>
      <c r="BY132" s="722"/>
      <c r="BZ132" s="722"/>
      <c r="CA132" s="722"/>
      <c r="CB132" s="722"/>
      <c r="CC132" s="722"/>
      <c r="CD132" s="722"/>
      <c r="CE132" s="722"/>
      <c r="CF132" s="722"/>
      <c r="CG132" s="722"/>
      <c r="CH132" s="722"/>
      <c r="CI132" s="722"/>
      <c r="CJ132" s="722"/>
      <c r="CK132" s="722"/>
      <c r="CL132" s="722"/>
      <c r="CM132" s="722"/>
      <c r="CN132" s="722"/>
      <c r="CO132" s="722"/>
      <c r="CP132" s="722"/>
      <c r="CQ132" s="722"/>
      <c r="CR132" s="722"/>
      <c r="CS132" s="722"/>
      <c r="CT132" s="722"/>
      <c r="CU132" s="722"/>
      <c r="CV132" s="722"/>
      <c r="CW132" s="722"/>
      <c r="CX132" s="722"/>
      <c r="CY132" s="722"/>
      <c r="CZ132" s="722"/>
      <c r="DA132" s="722"/>
      <c r="DB132" s="722"/>
      <c r="DC132" s="722"/>
      <c r="DD132" s="722"/>
      <c r="DE132" s="722"/>
      <c r="DF132" s="722"/>
      <c r="DG132" s="722"/>
      <c r="DH132" s="722"/>
      <c r="DI132" s="722"/>
      <c r="DJ132" s="723"/>
      <c r="DK132" s="706"/>
      <c r="DL132" s="713"/>
      <c r="DM132" s="713"/>
    </row>
    <row r="133" spans="1:125" ht="4.95" customHeight="1" thickBot="1">
      <c r="N133" s="242"/>
      <c r="O133" s="242"/>
      <c r="P133" s="242"/>
      <c r="Q133" s="242"/>
      <c r="R133" s="242"/>
      <c r="S133" s="242"/>
      <c r="T133" s="242"/>
      <c r="U133" s="242"/>
      <c r="V133" s="242"/>
      <c r="W133" s="242"/>
      <c r="BL133" s="707"/>
      <c r="BM133" s="707"/>
      <c r="BN133" s="707"/>
      <c r="BO133" s="707"/>
      <c r="BP133" s="707"/>
      <c r="BQ133" s="707"/>
      <c r="BR133" s="707"/>
      <c r="BS133" s="707"/>
      <c r="BT133" s="707"/>
      <c r="BU133" s="707"/>
      <c r="BV133" s="707"/>
      <c r="BW133" s="707"/>
      <c r="BX133" s="707"/>
      <c r="BY133" s="707"/>
      <c r="BZ133" s="707"/>
      <c r="CA133" s="707"/>
      <c r="CB133" s="707"/>
      <c r="CC133" s="707"/>
      <c r="CD133" s="707"/>
      <c r="CE133" s="707"/>
      <c r="CF133" s="707"/>
      <c r="CG133" s="707"/>
      <c r="CH133" s="707"/>
      <c r="CI133" s="707"/>
      <c r="CJ133" s="707"/>
      <c r="CK133" s="707"/>
      <c r="CL133" s="707"/>
      <c r="CM133" s="707"/>
      <c r="CN133" s="707"/>
      <c r="CO133" s="707"/>
      <c r="CP133" s="707"/>
      <c r="CQ133" s="707"/>
      <c r="CR133" s="707"/>
      <c r="CS133" s="707"/>
      <c r="CT133" s="707"/>
      <c r="CU133" s="707"/>
      <c r="CV133" s="707"/>
      <c r="CW133" s="707"/>
      <c r="CX133" s="707"/>
      <c r="CY133" s="707"/>
      <c r="CZ133" s="707"/>
      <c r="DA133" s="707"/>
      <c r="DB133" s="707"/>
      <c r="DC133" s="707"/>
      <c r="DD133" s="707"/>
      <c r="DE133" s="707"/>
      <c r="DF133" s="707"/>
      <c r="DG133" s="707"/>
      <c r="DH133" s="707"/>
      <c r="DI133" s="707"/>
      <c r="DJ133" s="707"/>
      <c r="DL133" s="713"/>
      <c r="DM133" s="713"/>
    </row>
    <row r="134" spans="1:125" ht="8.25" customHeight="1" thickTop="1">
      <c r="A134" s="29"/>
      <c r="B134" s="29"/>
      <c r="C134" s="29"/>
      <c r="D134" s="1424" t="s">
        <v>236</v>
      </c>
      <c r="E134" s="1425"/>
      <c r="F134" s="1426"/>
      <c r="G134" s="1430" t="s">
        <v>237</v>
      </c>
      <c r="H134" s="1431"/>
      <c r="I134" s="1436" t="s">
        <v>238</v>
      </c>
      <c r="J134" s="1436"/>
      <c r="K134" s="1369" t="s">
        <v>69</v>
      </c>
      <c r="L134" s="1403"/>
      <c r="M134" s="1403"/>
      <c r="N134" s="1403"/>
      <c r="O134" s="1403"/>
      <c r="P134" s="1403"/>
      <c r="Q134" s="1403"/>
      <c r="R134" s="1403"/>
      <c r="S134" s="1403"/>
      <c r="T134" s="1403"/>
      <c r="U134" s="1403"/>
      <c r="V134" s="1403"/>
      <c r="W134" s="1403"/>
      <c r="X134" s="294"/>
      <c r="Y134" s="1369" t="s">
        <v>296</v>
      </c>
      <c r="Z134" s="1403"/>
      <c r="AA134" s="1403"/>
      <c r="AB134" s="1403"/>
      <c r="AC134" s="1403"/>
      <c r="AD134" s="1403"/>
      <c r="AE134" s="1403"/>
      <c r="AF134" s="1403"/>
      <c r="AG134" s="1403"/>
      <c r="AH134" s="1403"/>
      <c r="AI134" s="1404"/>
      <c r="AJ134" s="1404"/>
      <c r="AK134" s="1404"/>
      <c r="AL134" s="1405"/>
      <c r="AM134" s="1369" t="s">
        <v>70</v>
      </c>
      <c r="AN134" s="1403"/>
      <c r="AO134" s="1403"/>
      <c r="AP134" s="1403"/>
      <c r="AQ134" s="1403"/>
      <c r="AR134" s="1403"/>
      <c r="AS134" s="1403"/>
      <c r="AT134" s="1403"/>
      <c r="AU134" s="1403"/>
      <c r="AV134" s="1403"/>
      <c r="AW134" s="1689"/>
      <c r="AX134" s="1689"/>
      <c r="AY134" s="1689"/>
      <c r="AZ134" s="1690"/>
      <c r="BA134" s="1361" t="s">
        <v>258</v>
      </c>
      <c r="BB134" s="1362"/>
      <c r="BC134" s="1362"/>
      <c r="BD134" s="1362"/>
      <c r="BE134" s="1362"/>
      <c r="BF134" s="1362"/>
      <c r="BG134" s="1362"/>
      <c r="BH134" s="1362"/>
      <c r="BI134" s="1362"/>
      <c r="BJ134" s="1362"/>
      <c r="BK134" s="1362"/>
      <c r="BL134" s="1362"/>
      <c r="BM134" s="361"/>
      <c r="BN134" s="392"/>
      <c r="BO134" s="1725"/>
      <c r="BP134" s="1726"/>
      <c r="BQ134" s="1726"/>
      <c r="BR134" s="1726"/>
      <c r="BS134" s="1726"/>
      <c r="BT134" s="1726"/>
      <c r="BU134" s="1726"/>
      <c r="BV134" s="1726"/>
      <c r="BW134" s="1726"/>
      <c r="BX134" s="1726"/>
      <c r="BY134" s="1726"/>
      <c r="BZ134" s="1726"/>
      <c r="CA134" s="1727"/>
      <c r="CB134" s="1727"/>
      <c r="CC134" s="1719" t="s">
        <v>648</v>
      </c>
      <c r="CD134" s="1720"/>
      <c r="CE134" s="1720"/>
      <c r="CF134" s="1720"/>
      <c r="CG134" s="1720"/>
      <c r="CH134" s="1720"/>
      <c r="CI134" s="1720"/>
      <c r="CJ134" s="1720"/>
      <c r="CK134" s="1720"/>
      <c r="CL134" s="1720"/>
      <c r="CM134" s="1720"/>
      <c r="CN134" s="1720"/>
      <c r="CO134" s="1720"/>
      <c r="CP134" s="1721"/>
      <c r="CQ134" s="1702" t="s">
        <v>277</v>
      </c>
      <c r="CR134" s="1702"/>
      <c r="CS134" s="1702"/>
      <c r="CT134" s="1702"/>
      <c r="CU134" s="1702"/>
      <c r="CV134" s="1702"/>
      <c r="CW134" s="1702"/>
      <c r="CX134" s="1702"/>
      <c r="CY134" s="1702"/>
      <c r="CZ134" s="1702"/>
      <c r="DA134" s="1702"/>
      <c r="DB134" s="1702"/>
      <c r="DC134" s="1702"/>
      <c r="DD134" s="1702"/>
      <c r="DE134" s="1702"/>
      <c r="DF134" s="361"/>
      <c r="DG134" s="361"/>
      <c r="DH134" s="268"/>
      <c r="DI134" s="268"/>
      <c r="DJ134" s="269"/>
      <c r="DL134" s="714" t="s">
        <v>559</v>
      </c>
      <c r="DM134" s="713"/>
      <c r="DN134" s="2"/>
      <c r="DO134" s="2"/>
      <c r="DP134" s="2"/>
      <c r="DQ134" s="2"/>
      <c r="DR134" s="2"/>
      <c r="DS134" s="2"/>
      <c r="DT134" s="2"/>
      <c r="DU134" s="2"/>
    </row>
    <row r="135" spans="1:125" ht="8.25" customHeight="1">
      <c r="A135" s="29"/>
      <c r="B135" s="29"/>
      <c r="C135" s="29"/>
      <c r="D135" s="1427"/>
      <c r="E135" s="1428"/>
      <c r="F135" s="1429"/>
      <c r="G135" s="1432"/>
      <c r="H135" s="1433"/>
      <c r="I135" s="1437"/>
      <c r="J135" s="1437"/>
      <c r="K135" s="1406"/>
      <c r="L135" s="1407"/>
      <c r="M135" s="1407"/>
      <c r="N135" s="1407"/>
      <c r="O135" s="1407"/>
      <c r="P135" s="1407"/>
      <c r="Q135" s="1407"/>
      <c r="R135" s="1407"/>
      <c r="S135" s="1407"/>
      <c r="T135" s="1407"/>
      <c r="U135" s="1407"/>
      <c r="V135" s="1407"/>
      <c r="W135" s="1407"/>
      <c r="X135" s="295"/>
      <c r="Y135" s="1406"/>
      <c r="Z135" s="1407"/>
      <c r="AA135" s="1407"/>
      <c r="AB135" s="1407"/>
      <c r="AC135" s="1407"/>
      <c r="AD135" s="1407"/>
      <c r="AE135" s="1407"/>
      <c r="AF135" s="1407"/>
      <c r="AG135" s="1407"/>
      <c r="AH135" s="1407"/>
      <c r="AI135" s="1408"/>
      <c r="AJ135" s="1408"/>
      <c r="AK135" s="1408"/>
      <c r="AL135" s="1409"/>
      <c r="AM135" s="1406"/>
      <c r="AN135" s="1407"/>
      <c r="AO135" s="1407"/>
      <c r="AP135" s="1407"/>
      <c r="AQ135" s="1407"/>
      <c r="AR135" s="1407"/>
      <c r="AS135" s="1407"/>
      <c r="AT135" s="1407"/>
      <c r="AU135" s="1407"/>
      <c r="AV135" s="1407"/>
      <c r="AW135" s="1641"/>
      <c r="AX135" s="1641"/>
      <c r="AY135" s="1641"/>
      <c r="AZ135" s="1691"/>
      <c r="BA135" s="1363"/>
      <c r="BB135" s="1364"/>
      <c r="BC135" s="1364"/>
      <c r="BD135" s="1364"/>
      <c r="BE135" s="1364"/>
      <c r="BF135" s="1364"/>
      <c r="BG135" s="1364"/>
      <c r="BH135" s="1364"/>
      <c r="BI135" s="1364"/>
      <c r="BJ135" s="1364"/>
      <c r="BK135" s="1364"/>
      <c r="BL135" s="1364"/>
      <c r="BM135" s="362"/>
      <c r="BN135" s="393"/>
      <c r="BO135" s="1728"/>
      <c r="BP135" s="1729"/>
      <c r="BQ135" s="1729"/>
      <c r="BR135" s="1729"/>
      <c r="BS135" s="1729"/>
      <c r="BT135" s="1729"/>
      <c r="BU135" s="1729"/>
      <c r="BV135" s="1729"/>
      <c r="BW135" s="1729"/>
      <c r="BX135" s="1729"/>
      <c r="BY135" s="1729"/>
      <c r="BZ135" s="1729"/>
      <c r="CA135" s="1730"/>
      <c r="CB135" s="1731"/>
      <c r="CC135" s="1722"/>
      <c r="CD135" s="1723"/>
      <c r="CE135" s="1723"/>
      <c r="CF135" s="1723"/>
      <c r="CG135" s="1723"/>
      <c r="CH135" s="1723"/>
      <c r="CI135" s="1723"/>
      <c r="CJ135" s="1723"/>
      <c r="CK135" s="1723"/>
      <c r="CL135" s="1723"/>
      <c r="CM135" s="1723"/>
      <c r="CN135" s="1723"/>
      <c r="CO135" s="1723"/>
      <c r="CP135" s="1724"/>
      <c r="CQ135" s="1703"/>
      <c r="CR135" s="1703"/>
      <c r="CS135" s="1703"/>
      <c r="CT135" s="1703"/>
      <c r="CU135" s="1703"/>
      <c r="CV135" s="1703"/>
      <c r="CW135" s="1703"/>
      <c r="CX135" s="1703"/>
      <c r="CY135" s="1703"/>
      <c r="CZ135" s="1703"/>
      <c r="DA135" s="1703"/>
      <c r="DB135" s="1703"/>
      <c r="DC135" s="1703"/>
      <c r="DD135" s="1703"/>
      <c r="DE135" s="1703"/>
      <c r="DF135" s="362"/>
      <c r="DG135" s="362"/>
      <c r="DH135" s="273"/>
      <c r="DI135" s="273"/>
      <c r="DJ135" s="274"/>
      <c r="DL135" s="715" t="str">
        <f>IF($CD$129="充当を優先（残額は還付）","充当を優先","充当しない")</f>
        <v>充当しない</v>
      </c>
      <c r="DM135" s="713"/>
      <c r="DN135" s="2"/>
      <c r="DO135" s="2"/>
      <c r="DP135" s="2"/>
      <c r="DQ135" s="2"/>
      <c r="DR135" s="2"/>
      <c r="DS135" s="2"/>
      <c r="DT135" s="2"/>
      <c r="DU135" s="2"/>
    </row>
    <row r="136" spans="1:125" ht="8.25" customHeight="1">
      <c r="A136" s="29"/>
      <c r="B136" s="29"/>
      <c r="C136" s="29"/>
      <c r="D136" s="1377" t="s">
        <v>83</v>
      </c>
      <c r="E136" s="1378"/>
      <c r="F136" s="1379"/>
      <c r="G136" s="1432"/>
      <c r="H136" s="1433"/>
      <c r="I136" s="1437"/>
      <c r="J136" s="1437"/>
      <c r="K136" s="1406"/>
      <c r="L136" s="1407"/>
      <c r="M136" s="1407"/>
      <c r="N136" s="1407"/>
      <c r="O136" s="1407"/>
      <c r="P136" s="1407"/>
      <c r="Q136" s="1407"/>
      <c r="R136" s="1407"/>
      <c r="S136" s="1407"/>
      <c r="T136" s="1407"/>
      <c r="U136" s="1407"/>
      <c r="V136" s="1407"/>
      <c r="W136" s="1407"/>
      <c r="X136" s="295"/>
      <c r="Y136" s="1410"/>
      <c r="Z136" s="1408"/>
      <c r="AA136" s="1408"/>
      <c r="AB136" s="1408"/>
      <c r="AC136" s="1408"/>
      <c r="AD136" s="1408"/>
      <c r="AE136" s="1408"/>
      <c r="AF136" s="1408"/>
      <c r="AG136" s="1408"/>
      <c r="AH136" s="1408"/>
      <c r="AI136" s="1408"/>
      <c r="AJ136" s="1408"/>
      <c r="AK136" s="1408"/>
      <c r="AL136" s="1409"/>
      <c r="AM136" s="296"/>
      <c r="AN136" s="348"/>
      <c r="AO136" s="348"/>
      <c r="AP136" s="348"/>
      <c r="AQ136" s="348"/>
      <c r="AR136" s="348"/>
      <c r="AS136" s="348"/>
      <c r="AT136" s="348"/>
      <c r="AU136" s="348"/>
      <c r="AV136" s="348"/>
      <c r="AW136" s="348"/>
      <c r="AX136" s="348"/>
      <c r="AY136" s="348"/>
      <c r="AZ136" s="348"/>
      <c r="BA136" s="1363"/>
      <c r="BB136" s="1364"/>
      <c r="BC136" s="1364"/>
      <c r="BD136" s="1364"/>
      <c r="BE136" s="1364"/>
      <c r="BF136" s="1364"/>
      <c r="BG136" s="1364"/>
      <c r="BH136" s="1364"/>
      <c r="BI136" s="1364"/>
      <c r="BJ136" s="1364"/>
      <c r="BK136" s="1364"/>
      <c r="BL136" s="1364"/>
      <c r="BM136" s="273"/>
      <c r="BN136" s="274"/>
      <c r="BO136" s="1728"/>
      <c r="BP136" s="1729"/>
      <c r="BQ136" s="1729"/>
      <c r="BR136" s="1729"/>
      <c r="BS136" s="1729"/>
      <c r="BT136" s="1729"/>
      <c r="BU136" s="1729"/>
      <c r="BV136" s="1729"/>
      <c r="BW136" s="1729"/>
      <c r="BX136" s="1729"/>
      <c r="BY136" s="1729"/>
      <c r="BZ136" s="1729"/>
      <c r="CA136" s="1730"/>
      <c r="CB136" s="1731"/>
      <c r="CC136" s="1722"/>
      <c r="CD136" s="1723"/>
      <c r="CE136" s="1723"/>
      <c r="CF136" s="1723"/>
      <c r="CG136" s="1723"/>
      <c r="CH136" s="1723"/>
      <c r="CI136" s="1723"/>
      <c r="CJ136" s="1723"/>
      <c r="CK136" s="1723"/>
      <c r="CL136" s="1723"/>
      <c r="CM136" s="1723"/>
      <c r="CN136" s="1723"/>
      <c r="CO136" s="1723"/>
      <c r="CP136" s="1724"/>
      <c r="CQ136" s="273"/>
      <c r="CR136" s="273"/>
      <c r="CS136" s="273"/>
      <c r="CT136" s="273"/>
      <c r="CU136" s="273"/>
      <c r="CV136" s="273"/>
      <c r="CW136" s="273"/>
      <c r="CX136" s="273"/>
      <c r="CY136" s="273"/>
      <c r="CZ136" s="273"/>
      <c r="DA136" s="273"/>
      <c r="DB136" s="273"/>
      <c r="DC136" s="273"/>
      <c r="DD136" s="273"/>
      <c r="DE136" s="273"/>
      <c r="DF136" s="273"/>
      <c r="DG136" s="273"/>
      <c r="DH136" s="273"/>
      <c r="DI136" s="273"/>
      <c r="DJ136" s="274"/>
      <c r="DL136" s="2"/>
      <c r="DM136" s="2"/>
      <c r="DN136" s="2"/>
      <c r="DO136" s="2"/>
      <c r="DP136" s="2"/>
      <c r="DQ136" s="2"/>
      <c r="DR136" s="2"/>
      <c r="DS136" s="2"/>
      <c r="DT136" s="2"/>
      <c r="DU136" s="2"/>
    </row>
    <row r="137" spans="1:125" ht="8.25" customHeight="1">
      <c r="A137" s="29"/>
      <c r="B137" s="29"/>
      <c r="C137" s="29"/>
      <c r="D137" s="1377"/>
      <c r="E137" s="1378"/>
      <c r="F137" s="1379"/>
      <c r="G137" s="1432"/>
      <c r="H137" s="1433"/>
      <c r="I137" s="1437"/>
      <c r="J137" s="1437"/>
      <c r="K137" s="1406"/>
      <c r="L137" s="1407"/>
      <c r="M137" s="1407"/>
      <c r="N137" s="1407"/>
      <c r="O137" s="1407"/>
      <c r="P137" s="1407"/>
      <c r="Q137" s="1407"/>
      <c r="R137" s="1407"/>
      <c r="S137" s="1407"/>
      <c r="T137" s="1407"/>
      <c r="U137" s="1407"/>
      <c r="V137" s="1407"/>
      <c r="W137" s="1407"/>
      <c r="X137" s="295"/>
      <c r="Y137" s="1383">
        <f>'保険料計算シート（非表示）'!E25</f>
        <v>0</v>
      </c>
      <c r="Z137" s="1384"/>
      <c r="AA137" s="1384"/>
      <c r="AB137" s="1384"/>
      <c r="AC137" s="1384"/>
      <c r="AD137" s="1384"/>
      <c r="AE137" s="1384"/>
      <c r="AF137" s="1384"/>
      <c r="AG137" s="1384"/>
      <c r="AH137" s="1384"/>
      <c r="AI137" s="1384"/>
      <c r="AJ137" s="1384"/>
      <c r="AK137" s="390"/>
      <c r="AL137" s="391"/>
      <c r="AM137" s="1383">
        <f>'保険料計算シート（非表示）'!F25</f>
        <v>0</v>
      </c>
      <c r="AN137" s="1384"/>
      <c r="AO137" s="1384"/>
      <c r="AP137" s="1384"/>
      <c r="AQ137" s="1384"/>
      <c r="AR137" s="1384"/>
      <c r="AS137" s="1384"/>
      <c r="AT137" s="1384"/>
      <c r="AU137" s="1384"/>
      <c r="AV137" s="1384"/>
      <c r="AW137" s="1384"/>
      <c r="AX137" s="1384"/>
      <c r="AY137" s="359"/>
      <c r="AZ137" s="348"/>
      <c r="BA137" s="1692">
        <f>'保険料計算シート（非表示）'!G25</f>
        <v>0</v>
      </c>
      <c r="BB137" s="1693"/>
      <c r="BC137" s="1693"/>
      <c r="BD137" s="1693"/>
      <c r="BE137" s="1693"/>
      <c r="BF137" s="1693"/>
      <c r="BG137" s="1693"/>
      <c r="BH137" s="1693"/>
      <c r="BI137" s="1693"/>
      <c r="BJ137" s="1693"/>
      <c r="BK137" s="1693"/>
      <c r="BL137" s="1693"/>
      <c r="BM137" s="348"/>
      <c r="BN137" s="295"/>
      <c r="BO137" s="1383"/>
      <c r="BP137" s="1384"/>
      <c r="BQ137" s="1384"/>
      <c r="BR137" s="1384"/>
      <c r="BS137" s="1384"/>
      <c r="BT137" s="1384"/>
      <c r="BU137" s="1384"/>
      <c r="BV137" s="1384"/>
      <c r="BW137" s="1384"/>
      <c r="BX137" s="1384"/>
      <c r="BY137" s="1384"/>
      <c r="BZ137" s="1384"/>
      <c r="CA137" s="363"/>
      <c r="CB137" s="446"/>
      <c r="CC137" s="1697">
        <f>'保険料計算シート（非表示）'!I25</f>
        <v>0</v>
      </c>
      <c r="CD137" s="1384"/>
      <c r="CE137" s="1384"/>
      <c r="CF137" s="1384"/>
      <c r="CG137" s="1384"/>
      <c r="CH137" s="1384"/>
      <c r="CI137" s="1384"/>
      <c r="CJ137" s="1384"/>
      <c r="CK137" s="1384"/>
      <c r="CL137" s="1384"/>
      <c r="CM137" s="1384"/>
      <c r="CN137" s="1384"/>
      <c r="CO137" s="363"/>
      <c r="CP137" s="447"/>
      <c r="CQ137" s="1701">
        <f>'保険料計算シート（非表示）'!J25</f>
        <v>0</v>
      </c>
      <c r="CR137" s="1693"/>
      <c r="CS137" s="1693"/>
      <c r="CT137" s="1693"/>
      <c r="CU137" s="1693"/>
      <c r="CV137" s="1693"/>
      <c r="CW137" s="1693"/>
      <c r="CX137" s="1693"/>
      <c r="CY137" s="1693"/>
      <c r="CZ137" s="1693"/>
      <c r="DA137" s="1693"/>
      <c r="DB137" s="1693"/>
      <c r="DC137" s="1693"/>
      <c r="DD137" s="1693"/>
      <c r="DE137" s="1693"/>
      <c r="DF137" s="1693"/>
      <c r="DG137" s="1693"/>
      <c r="DH137" s="1693"/>
      <c r="DI137" s="348"/>
      <c r="DJ137" s="295"/>
      <c r="DL137" s="2"/>
      <c r="DM137" s="2"/>
      <c r="DN137" s="2"/>
      <c r="DO137" s="2"/>
      <c r="DP137" s="2"/>
      <c r="DQ137" s="2"/>
      <c r="DR137" s="2"/>
      <c r="DS137" s="2"/>
      <c r="DT137" s="2"/>
      <c r="DU137" s="2"/>
    </row>
    <row r="138" spans="1:125" ht="8.25" customHeight="1">
      <c r="A138" s="29"/>
      <c r="B138" s="29"/>
      <c r="C138" s="29"/>
      <c r="D138" s="1377"/>
      <c r="E138" s="1378"/>
      <c r="F138" s="1379"/>
      <c r="G138" s="1432"/>
      <c r="H138" s="1433"/>
      <c r="I138" s="1437"/>
      <c r="J138" s="1437"/>
      <c r="K138" s="1383">
        <f>'保険料計算シート（非表示）'!D25</f>
        <v>0</v>
      </c>
      <c r="L138" s="1398"/>
      <c r="M138" s="1398"/>
      <c r="N138" s="1398"/>
      <c r="O138" s="1398"/>
      <c r="P138" s="1398"/>
      <c r="Q138" s="1398"/>
      <c r="R138" s="1398"/>
      <c r="S138" s="1398"/>
      <c r="T138" s="1398"/>
      <c r="U138" s="1398"/>
      <c r="V138" s="1398"/>
      <c r="W138" s="1365" t="s">
        <v>239</v>
      </c>
      <c r="X138" s="1366"/>
      <c r="Y138" s="1385"/>
      <c r="Z138" s="1384"/>
      <c r="AA138" s="1384"/>
      <c r="AB138" s="1384"/>
      <c r="AC138" s="1384"/>
      <c r="AD138" s="1384"/>
      <c r="AE138" s="1384"/>
      <c r="AF138" s="1384"/>
      <c r="AG138" s="1384"/>
      <c r="AH138" s="1384"/>
      <c r="AI138" s="1384"/>
      <c r="AJ138" s="1384"/>
      <c r="AK138" s="1365" t="s">
        <v>263</v>
      </c>
      <c r="AL138" s="1366"/>
      <c r="AM138" s="1385"/>
      <c r="AN138" s="1384"/>
      <c r="AO138" s="1384"/>
      <c r="AP138" s="1384"/>
      <c r="AQ138" s="1384"/>
      <c r="AR138" s="1384"/>
      <c r="AS138" s="1384"/>
      <c r="AT138" s="1384"/>
      <c r="AU138" s="1384"/>
      <c r="AV138" s="1384"/>
      <c r="AW138" s="1384"/>
      <c r="AX138" s="1384"/>
      <c r="AY138" s="1365" t="s">
        <v>262</v>
      </c>
      <c r="AZ138" s="1365"/>
      <c r="BA138" s="1694"/>
      <c r="BB138" s="1693"/>
      <c r="BC138" s="1693"/>
      <c r="BD138" s="1693"/>
      <c r="BE138" s="1693"/>
      <c r="BF138" s="1693"/>
      <c r="BG138" s="1693"/>
      <c r="BH138" s="1693"/>
      <c r="BI138" s="1693"/>
      <c r="BJ138" s="1693"/>
      <c r="BK138" s="1693"/>
      <c r="BL138" s="1693"/>
      <c r="BM138" s="1365" t="s">
        <v>263</v>
      </c>
      <c r="BN138" s="1366"/>
      <c r="BO138" s="1385"/>
      <c r="BP138" s="1384"/>
      <c r="BQ138" s="1384"/>
      <c r="BR138" s="1384"/>
      <c r="BS138" s="1384"/>
      <c r="BT138" s="1384"/>
      <c r="BU138" s="1384"/>
      <c r="BV138" s="1384"/>
      <c r="BW138" s="1384"/>
      <c r="BX138" s="1384"/>
      <c r="BY138" s="1384"/>
      <c r="BZ138" s="1384"/>
      <c r="CA138" s="1365" t="s">
        <v>263</v>
      </c>
      <c r="CB138" s="1365"/>
      <c r="CC138" s="1698"/>
      <c r="CD138" s="1384"/>
      <c r="CE138" s="1384"/>
      <c r="CF138" s="1384"/>
      <c r="CG138" s="1384"/>
      <c r="CH138" s="1384"/>
      <c r="CI138" s="1384"/>
      <c r="CJ138" s="1384"/>
      <c r="CK138" s="1384"/>
      <c r="CL138" s="1384"/>
      <c r="CM138" s="1384"/>
      <c r="CN138" s="1384"/>
      <c r="CO138" s="1365" t="s">
        <v>262</v>
      </c>
      <c r="CP138" s="1766"/>
      <c r="CQ138" s="1693"/>
      <c r="CR138" s="1693"/>
      <c r="CS138" s="1693"/>
      <c r="CT138" s="1693"/>
      <c r="CU138" s="1693"/>
      <c r="CV138" s="1693"/>
      <c r="CW138" s="1693"/>
      <c r="CX138" s="1693"/>
      <c r="CY138" s="1693"/>
      <c r="CZ138" s="1693"/>
      <c r="DA138" s="1693"/>
      <c r="DB138" s="1693"/>
      <c r="DC138" s="1693"/>
      <c r="DD138" s="1693"/>
      <c r="DE138" s="1693"/>
      <c r="DF138" s="1693"/>
      <c r="DG138" s="1693"/>
      <c r="DH138" s="1693"/>
      <c r="DI138" s="1365" t="s">
        <v>262</v>
      </c>
      <c r="DJ138" s="1366"/>
      <c r="DK138" s="89"/>
      <c r="DL138" s="2"/>
      <c r="DM138" s="2"/>
      <c r="DN138" s="2"/>
      <c r="DO138" s="2"/>
      <c r="DP138" s="2"/>
      <c r="DQ138" s="2"/>
      <c r="DR138" s="2"/>
      <c r="DS138" s="2"/>
      <c r="DT138" s="2"/>
      <c r="DU138" s="2"/>
    </row>
    <row r="139" spans="1:125" ht="8.25" customHeight="1" thickBot="1">
      <c r="A139" s="29"/>
      <c r="B139" s="29"/>
      <c r="C139" s="29"/>
      <c r="D139" s="1377"/>
      <c r="E139" s="1378"/>
      <c r="F139" s="1379"/>
      <c r="G139" s="1434"/>
      <c r="H139" s="1435"/>
      <c r="I139" s="1438"/>
      <c r="J139" s="1438"/>
      <c r="K139" s="1716"/>
      <c r="L139" s="1717"/>
      <c r="M139" s="1717"/>
      <c r="N139" s="1717"/>
      <c r="O139" s="1717"/>
      <c r="P139" s="1717"/>
      <c r="Q139" s="1717"/>
      <c r="R139" s="1717"/>
      <c r="S139" s="1717"/>
      <c r="T139" s="1717"/>
      <c r="U139" s="1717"/>
      <c r="V139" s="1717"/>
      <c r="W139" s="1367"/>
      <c r="X139" s="1368"/>
      <c r="Y139" s="1386"/>
      <c r="Z139" s="1387"/>
      <c r="AA139" s="1387"/>
      <c r="AB139" s="1387"/>
      <c r="AC139" s="1387"/>
      <c r="AD139" s="1387"/>
      <c r="AE139" s="1387"/>
      <c r="AF139" s="1387"/>
      <c r="AG139" s="1387"/>
      <c r="AH139" s="1387"/>
      <c r="AI139" s="1387"/>
      <c r="AJ139" s="1387"/>
      <c r="AK139" s="1367"/>
      <c r="AL139" s="1368"/>
      <c r="AM139" s="1386"/>
      <c r="AN139" s="1387"/>
      <c r="AO139" s="1387"/>
      <c r="AP139" s="1387"/>
      <c r="AQ139" s="1387"/>
      <c r="AR139" s="1387"/>
      <c r="AS139" s="1387"/>
      <c r="AT139" s="1387"/>
      <c r="AU139" s="1387"/>
      <c r="AV139" s="1387"/>
      <c r="AW139" s="1387"/>
      <c r="AX139" s="1387"/>
      <c r="AY139" s="1367"/>
      <c r="AZ139" s="1367"/>
      <c r="BA139" s="1695"/>
      <c r="BB139" s="1696"/>
      <c r="BC139" s="1696"/>
      <c r="BD139" s="1696"/>
      <c r="BE139" s="1696"/>
      <c r="BF139" s="1696"/>
      <c r="BG139" s="1696"/>
      <c r="BH139" s="1696"/>
      <c r="BI139" s="1696"/>
      <c r="BJ139" s="1696"/>
      <c r="BK139" s="1696"/>
      <c r="BL139" s="1696"/>
      <c r="BM139" s="1367"/>
      <c r="BN139" s="1368"/>
      <c r="BO139" s="1386"/>
      <c r="BP139" s="1387"/>
      <c r="BQ139" s="1387"/>
      <c r="BR139" s="1387"/>
      <c r="BS139" s="1387"/>
      <c r="BT139" s="1387"/>
      <c r="BU139" s="1387"/>
      <c r="BV139" s="1387"/>
      <c r="BW139" s="1387"/>
      <c r="BX139" s="1387"/>
      <c r="BY139" s="1387"/>
      <c r="BZ139" s="1387"/>
      <c r="CA139" s="1367"/>
      <c r="CB139" s="1367"/>
      <c r="CC139" s="1699"/>
      <c r="CD139" s="1700"/>
      <c r="CE139" s="1700"/>
      <c r="CF139" s="1700"/>
      <c r="CG139" s="1700"/>
      <c r="CH139" s="1700"/>
      <c r="CI139" s="1700"/>
      <c r="CJ139" s="1700"/>
      <c r="CK139" s="1700"/>
      <c r="CL139" s="1700"/>
      <c r="CM139" s="1700"/>
      <c r="CN139" s="1700"/>
      <c r="CO139" s="1767"/>
      <c r="CP139" s="1768"/>
      <c r="CQ139" s="1696"/>
      <c r="CR139" s="1696"/>
      <c r="CS139" s="1696"/>
      <c r="CT139" s="1696"/>
      <c r="CU139" s="1696"/>
      <c r="CV139" s="1696"/>
      <c r="CW139" s="1696"/>
      <c r="CX139" s="1696"/>
      <c r="CY139" s="1696"/>
      <c r="CZ139" s="1696"/>
      <c r="DA139" s="1696"/>
      <c r="DB139" s="1696"/>
      <c r="DC139" s="1696"/>
      <c r="DD139" s="1696"/>
      <c r="DE139" s="1696"/>
      <c r="DF139" s="1696"/>
      <c r="DG139" s="1696"/>
      <c r="DH139" s="1696"/>
      <c r="DI139" s="1367"/>
      <c r="DJ139" s="1368"/>
      <c r="DK139" s="89"/>
      <c r="DL139" s="2"/>
      <c r="DM139" s="2"/>
      <c r="DN139" s="2"/>
      <c r="DO139" s="2"/>
      <c r="DP139" s="2"/>
      <c r="DQ139" s="2"/>
      <c r="DR139" s="2"/>
      <c r="DS139" s="2"/>
      <c r="DT139" s="2"/>
      <c r="DU139" s="2"/>
    </row>
    <row r="140" spans="1:125" ht="3.75" customHeight="1" thickTop="1" thickBot="1">
      <c r="A140" s="29"/>
      <c r="B140" s="29"/>
      <c r="C140" s="29"/>
      <c r="D140" s="1377"/>
      <c r="E140" s="1378"/>
      <c r="F140" s="1379"/>
      <c r="G140" s="1439" t="s">
        <v>61</v>
      </c>
      <c r="H140" s="1440"/>
      <c r="I140" s="1440"/>
      <c r="J140" s="1440"/>
      <c r="K140" s="1361" t="s">
        <v>295</v>
      </c>
      <c r="L140" s="1362"/>
      <c r="M140" s="1362"/>
      <c r="N140" s="1362"/>
      <c r="O140" s="1362"/>
      <c r="P140" s="1362"/>
      <c r="Q140" s="1362"/>
      <c r="R140" s="1362"/>
      <c r="S140" s="1362"/>
      <c r="T140" s="1362"/>
      <c r="U140" s="1362"/>
      <c r="V140" s="293"/>
      <c r="W140" s="293"/>
      <c r="X140" s="294"/>
      <c r="Y140" s="1369" t="s">
        <v>598</v>
      </c>
      <c r="Z140" s="1403"/>
      <c r="AA140" s="1403"/>
      <c r="AB140" s="1403"/>
      <c r="AC140" s="1403"/>
      <c r="AD140" s="1403"/>
      <c r="AE140" s="1403"/>
      <c r="AF140" s="1403"/>
      <c r="AG140" s="1403"/>
      <c r="AH140" s="1403"/>
      <c r="AI140" s="1404"/>
      <c r="AJ140" s="1404"/>
      <c r="AK140" s="1404"/>
      <c r="AL140" s="1405"/>
      <c r="AM140" s="1369" t="s">
        <v>304</v>
      </c>
      <c r="AN140" s="1403"/>
      <c r="AO140" s="1403"/>
      <c r="AP140" s="1403"/>
      <c r="AQ140" s="1403"/>
      <c r="AR140" s="1403"/>
      <c r="AS140" s="1403"/>
      <c r="AT140" s="1403"/>
      <c r="AU140" s="1403"/>
      <c r="AV140" s="1403"/>
      <c r="AW140" s="1404"/>
      <c r="AX140" s="1404"/>
      <c r="AY140" s="1404"/>
      <c r="AZ140" s="1405"/>
      <c r="BA140" s="29"/>
      <c r="BB140" s="29"/>
      <c r="BC140" s="29"/>
      <c r="BD140" s="29"/>
      <c r="BE140" s="29"/>
      <c r="BF140" s="29"/>
      <c r="BG140" s="29"/>
      <c r="BH140" s="29"/>
      <c r="BI140" s="29"/>
      <c r="BJ140" s="29"/>
      <c r="BK140" s="29"/>
      <c r="BL140" s="29"/>
      <c r="BM140" s="29"/>
      <c r="BN140" s="29"/>
      <c r="BO140" s="29"/>
      <c r="BP140" s="29"/>
      <c r="BQ140" s="1"/>
      <c r="BR140" s="29"/>
      <c r="BS140" s="29"/>
      <c r="BT140" s="29"/>
      <c r="BU140" s="29"/>
      <c r="BV140" s="29"/>
      <c r="BW140" s="29"/>
      <c r="BX140" s="29"/>
      <c r="BY140" s="29"/>
      <c r="BZ140" s="29"/>
      <c r="CA140" s="29"/>
      <c r="CB140" s="29"/>
      <c r="CC140" s="29"/>
      <c r="CD140" s="29"/>
      <c r="CE140" s="29"/>
      <c r="CF140" s="29"/>
      <c r="CG140" s="29"/>
      <c r="CH140" s="29"/>
      <c r="CI140" s="29"/>
      <c r="CJ140" s="29"/>
      <c r="CK140" s="29"/>
      <c r="CL140" s="29"/>
      <c r="CM140" s="29"/>
      <c r="CN140" s="29"/>
      <c r="CO140" s="29"/>
      <c r="CP140" s="29"/>
      <c r="CQ140" s="29"/>
      <c r="CR140" s="29"/>
      <c r="CS140" s="29"/>
      <c r="CT140" s="29"/>
      <c r="CU140" s="29"/>
      <c r="CV140" s="29"/>
      <c r="CW140" s="89"/>
      <c r="DH140" s="29"/>
      <c r="DI140" s="29"/>
      <c r="DJ140" s="29"/>
    </row>
    <row r="141" spans="1:125" ht="12" customHeight="1" thickTop="1">
      <c r="A141" s="29"/>
      <c r="B141" s="29"/>
      <c r="C141" s="29"/>
      <c r="D141" s="1377"/>
      <c r="E141" s="1378"/>
      <c r="F141" s="1379"/>
      <c r="G141" s="1441"/>
      <c r="H141" s="1442"/>
      <c r="I141" s="1442"/>
      <c r="J141" s="1442"/>
      <c r="K141" s="1363"/>
      <c r="L141" s="1364"/>
      <c r="M141" s="1364"/>
      <c r="N141" s="1364"/>
      <c r="O141" s="1364"/>
      <c r="P141" s="1364"/>
      <c r="Q141" s="1364"/>
      <c r="R141" s="1364"/>
      <c r="S141" s="1364"/>
      <c r="T141" s="1364"/>
      <c r="U141" s="1364"/>
      <c r="V141" s="348"/>
      <c r="W141" s="348"/>
      <c r="X141" s="295"/>
      <c r="Y141" s="1406"/>
      <c r="Z141" s="1407"/>
      <c r="AA141" s="1407"/>
      <c r="AB141" s="1407"/>
      <c r="AC141" s="1407"/>
      <c r="AD141" s="1407"/>
      <c r="AE141" s="1407"/>
      <c r="AF141" s="1407"/>
      <c r="AG141" s="1407"/>
      <c r="AH141" s="1407"/>
      <c r="AI141" s="1408"/>
      <c r="AJ141" s="1408"/>
      <c r="AK141" s="1408"/>
      <c r="AL141" s="1409"/>
      <c r="AM141" s="1406"/>
      <c r="AN141" s="1407"/>
      <c r="AO141" s="1407"/>
      <c r="AP141" s="1407"/>
      <c r="AQ141" s="1407"/>
      <c r="AR141" s="1407"/>
      <c r="AS141" s="1407"/>
      <c r="AT141" s="1407"/>
      <c r="AU141" s="1407"/>
      <c r="AV141" s="1407"/>
      <c r="AW141" s="1408"/>
      <c r="AX141" s="1408"/>
      <c r="AY141" s="1408"/>
      <c r="AZ141" s="1409"/>
      <c r="BA141" s="89"/>
      <c r="BB141" s="212"/>
      <c r="BC141" s="1746">
        <v>25</v>
      </c>
      <c r="BD141" s="1747"/>
      <c r="BE141" s="1747"/>
      <c r="BF141" s="749"/>
      <c r="BG141" s="749"/>
      <c r="BH141" s="749"/>
      <c r="BI141" s="749"/>
      <c r="BJ141" s="749"/>
      <c r="BK141" s="749"/>
      <c r="BL141" s="749"/>
      <c r="BM141" s="749"/>
      <c r="BN141" s="749"/>
      <c r="BO141" s="749"/>
      <c r="BP141" s="750"/>
      <c r="BQ141" s="1750"/>
      <c r="BR141" s="1751"/>
      <c r="BS141" s="1751"/>
      <c r="BT141" s="1751"/>
      <c r="BU141" s="1751"/>
      <c r="BV141" s="1751"/>
      <c r="BW141" s="1751"/>
      <c r="BX141" s="1751"/>
      <c r="BY141" s="1751"/>
      <c r="BZ141" s="1751"/>
      <c r="CA141" s="1751"/>
      <c r="CB141" s="1751"/>
      <c r="CC141" s="1751"/>
      <c r="CD141" s="1751"/>
      <c r="CE141" s="1751"/>
      <c r="CF141" s="1751"/>
      <c r="CG141" s="1751"/>
      <c r="CH141" s="1751"/>
      <c r="CI141" s="1751"/>
      <c r="CJ141" s="1751"/>
      <c r="CK141" s="1751"/>
      <c r="CL141" s="1751"/>
      <c r="CM141" s="1751"/>
      <c r="CN141" s="1751"/>
      <c r="CO141" s="1751"/>
      <c r="CP141" s="1751"/>
      <c r="CQ141" s="1751"/>
      <c r="CR141" s="1751"/>
      <c r="CS141" s="1751"/>
      <c r="CT141" s="1751"/>
      <c r="CU141" s="1751"/>
      <c r="CV141" s="1752"/>
      <c r="CW141" s="108"/>
      <c r="CX141" s="1759">
        <v>23</v>
      </c>
      <c r="CY141" s="1760"/>
      <c r="CZ141" s="1761" t="s">
        <v>259</v>
      </c>
      <c r="DA141" s="1762"/>
      <c r="DB141" s="1762"/>
      <c r="DC141" s="1762"/>
      <c r="DD141" s="1762"/>
      <c r="DE141" s="1762"/>
      <c r="DF141" s="1762"/>
      <c r="DG141" s="1762"/>
      <c r="DH141" s="1763"/>
      <c r="DI141" s="1763"/>
      <c r="DJ141" s="1764"/>
    </row>
    <row r="142" spans="1:125" ht="8.25" customHeight="1">
      <c r="A142" s="29"/>
      <c r="B142" s="29"/>
      <c r="C142" s="29"/>
      <c r="D142" s="1377"/>
      <c r="E142" s="1378"/>
      <c r="F142" s="1379"/>
      <c r="G142" s="1441"/>
      <c r="H142" s="1442"/>
      <c r="I142" s="1442"/>
      <c r="J142" s="1442"/>
      <c r="K142" s="1363"/>
      <c r="L142" s="1364"/>
      <c r="M142" s="1364"/>
      <c r="N142" s="1364"/>
      <c r="O142" s="1364"/>
      <c r="P142" s="1364"/>
      <c r="Q142" s="1364"/>
      <c r="R142" s="1364"/>
      <c r="S142" s="1364"/>
      <c r="T142" s="1364"/>
      <c r="U142" s="1364"/>
      <c r="V142" s="348"/>
      <c r="W142" s="348"/>
      <c r="X142" s="295"/>
      <c r="Y142" s="1406"/>
      <c r="Z142" s="1407"/>
      <c r="AA142" s="1407"/>
      <c r="AB142" s="1407"/>
      <c r="AC142" s="1407"/>
      <c r="AD142" s="1407"/>
      <c r="AE142" s="1407"/>
      <c r="AF142" s="1407"/>
      <c r="AG142" s="1407"/>
      <c r="AH142" s="1407"/>
      <c r="AI142" s="1408"/>
      <c r="AJ142" s="1408"/>
      <c r="AK142" s="1408"/>
      <c r="AL142" s="1409"/>
      <c r="AM142" s="1406"/>
      <c r="AN142" s="1407"/>
      <c r="AO142" s="1407"/>
      <c r="AP142" s="1407"/>
      <c r="AQ142" s="1407"/>
      <c r="AR142" s="1407"/>
      <c r="AS142" s="1407"/>
      <c r="AT142" s="1407"/>
      <c r="AU142" s="1407"/>
      <c r="AV142" s="1407"/>
      <c r="AW142" s="1408"/>
      <c r="AX142" s="1408"/>
      <c r="AY142" s="1408"/>
      <c r="AZ142" s="1409"/>
      <c r="BA142" s="89"/>
      <c r="BB142" s="212"/>
      <c r="BC142" s="1748"/>
      <c r="BD142" s="1749"/>
      <c r="BE142" s="1749"/>
      <c r="BF142" s="1765" t="s">
        <v>264</v>
      </c>
      <c r="BG142" s="1765"/>
      <c r="BH142" s="1765"/>
      <c r="BI142" s="1765"/>
      <c r="BJ142" s="1765"/>
      <c r="BK142" s="1765"/>
      <c r="BL142" s="1765"/>
      <c r="BM142" s="1765"/>
      <c r="BN142" s="1765"/>
      <c r="BO142" s="739"/>
      <c r="BP142" s="300"/>
      <c r="BQ142" s="1753"/>
      <c r="BR142" s="1754"/>
      <c r="BS142" s="1754"/>
      <c r="BT142" s="1754"/>
      <c r="BU142" s="1754"/>
      <c r="BV142" s="1754"/>
      <c r="BW142" s="1754"/>
      <c r="BX142" s="1754"/>
      <c r="BY142" s="1754"/>
      <c r="BZ142" s="1754"/>
      <c r="CA142" s="1754"/>
      <c r="CB142" s="1754"/>
      <c r="CC142" s="1754"/>
      <c r="CD142" s="1754"/>
      <c r="CE142" s="1754"/>
      <c r="CF142" s="1754"/>
      <c r="CG142" s="1754"/>
      <c r="CH142" s="1754"/>
      <c r="CI142" s="1754"/>
      <c r="CJ142" s="1754"/>
      <c r="CK142" s="1754"/>
      <c r="CL142" s="1754"/>
      <c r="CM142" s="1754"/>
      <c r="CN142" s="1754"/>
      <c r="CO142" s="1754"/>
      <c r="CP142" s="1754"/>
      <c r="CQ142" s="1754"/>
      <c r="CR142" s="1754"/>
      <c r="CS142" s="1754"/>
      <c r="CT142" s="1754"/>
      <c r="CU142" s="1754"/>
      <c r="CV142" s="1755"/>
      <c r="CW142" s="108"/>
      <c r="CX142" s="1706"/>
      <c r="CY142" s="1707"/>
      <c r="CZ142" s="1712"/>
      <c r="DA142" s="1712"/>
      <c r="DB142" s="1712"/>
      <c r="DC142" s="1712"/>
      <c r="DD142" s="1712"/>
      <c r="DE142" s="1712"/>
      <c r="DF142" s="1712"/>
      <c r="DG142" s="1712"/>
      <c r="DH142" s="1713"/>
      <c r="DI142" s="1713"/>
      <c r="DJ142" s="1714"/>
    </row>
    <row r="143" spans="1:125" ht="8.25" customHeight="1">
      <c r="A143" s="29"/>
      <c r="B143" s="29"/>
      <c r="C143" s="29"/>
      <c r="D143" s="1377"/>
      <c r="E143" s="1378"/>
      <c r="F143" s="1379"/>
      <c r="G143" s="1441"/>
      <c r="H143" s="1442"/>
      <c r="I143" s="1442"/>
      <c r="J143" s="1442"/>
      <c r="K143" s="1383">
        <f>'保険料計算シート（非表示）'!D26</f>
        <v>0</v>
      </c>
      <c r="L143" s="1398"/>
      <c r="M143" s="1398"/>
      <c r="N143" s="1398"/>
      <c r="O143" s="1398"/>
      <c r="P143" s="1398"/>
      <c r="Q143" s="1398"/>
      <c r="R143" s="1398"/>
      <c r="S143" s="1398"/>
      <c r="T143" s="1398"/>
      <c r="U143" s="1398"/>
      <c r="V143" s="1398"/>
      <c r="W143" s="348"/>
      <c r="X143" s="295"/>
      <c r="Y143" s="1383">
        <f>'保険料計算シート（非表示）'!E26</f>
        <v>0</v>
      </c>
      <c r="Z143" s="1398"/>
      <c r="AA143" s="1398"/>
      <c r="AB143" s="1398"/>
      <c r="AC143" s="1398"/>
      <c r="AD143" s="1398"/>
      <c r="AE143" s="1398"/>
      <c r="AF143" s="1398"/>
      <c r="AG143" s="1398"/>
      <c r="AH143" s="1398"/>
      <c r="AI143" s="1398"/>
      <c r="AJ143" s="1398"/>
      <c r="AK143" s="348"/>
      <c r="AL143" s="295"/>
      <c r="AM143" s="1383">
        <f>'保険料計算シート（非表示）'!J26</f>
        <v>0</v>
      </c>
      <c r="AN143" s="1398"/>
      <c r="AO143" s="1398"/>
      <c r="AP143" s="1398"/>
      <c r="AQ143" s="1398"/>
      <c r="AR143" s="1398"/>
      <c r="AS143" s="1398"/>
      <c r="AT143" s="1398"/>
      <c r="AU143" s="1398"/>
      <c r="AV143" s="1398"/>
      <c r="AW143" s="1398"/>
      <c r="AX143" s="1398"/>
      <c r="AY143" s="348"/>
      <c r="AZ143" s="295"/>
      <c r="BA143" s="89"/>
      <c r="BB143" s="212"/>
      <c r="BC143" s="751"/>
      <c r="BD143" s="752"/>
      <c r="BE143" s="752"/>
      <c r="BF143" s="1765"/>
      <c r="BG143" s="1765"/>
      <c r="BH143" s="1765"/>
      <c r="BI143" s="1765"/>
      <c r="BJ143" s="1765"/>
      <c r="BK143" s="1765"/>
      <c r="BL143" s="1765"/>
      <c r="BM143" s="1765"/>
      <c r="BN143" s="1765"/>
      <c r="BO143" s="739"/>
      <c r="BP143" s="300"/>
      <c r="BQ143" s="1753"/>
      <c r="BR143" s="1754"/>
      <c r="BS143" s="1754"/>
      <c r="BT143" s="1754"/>
      <c r="BU143" s="1754"/>
      <c r="BV143" s="1754"/>
      <c r="BW143" s="1754"/>
      <c r="BX143" s="1754"/>
      <c r="BY143" s="1754"/>
      <c r="BZ143" s="1754"/>
      <c r="CA143" s="1754"/>
      <c r="CB143" s="1754"/>
      <c r="CC143" s="1754"/>
      <c r="CD143" s="1754"/>
      <c r="CE143" s="1754"/>
      <c r="CF143" s="1754"/>
      <c r="CG143" s="1754"/>
      <c r="CH143" s="1754"/>
      <c r="CI143" s="1754"/>
      <c r="CJ143" s="1754"/>
      <c r="CK143" s="1754"/>
      <c r="CL143" s="1754"/>
      <c r="CM143" s="1754"/>
      <c r="CN143" s="1754"/>
      <c r="CO143" s="1754"/>
      <c r="CP143" s="1754"/>
      <c r="CQ143" s="1754"/>
      <c r="CR143" s="1754"/>
      <c r="CS143" s="1754"/>
      <c r="CT143" s="1754"/>
      <c r="CU143" s="1754"/>
      <c r="CV143" s="1755"/>
      <c r="CW143" s="108"/>
      <c r="CX143" s="395"/>
      <c r="CY143" s="396"/>
      <c r="CZ143" s="397"/>
      <c r="DA143" s="397"/>
      <c r="DB143" s="397"/>
      <c r="DC143" s="397"/>
      <c r="DD143" s="397"/>
      <c r="DE143" s="397"/>
      <c r="DF143" s="397"/>
      <c r="DG143" s="397"/>
      <c r="DH143" s="396"/>
      <c r="DI143" s="396"/>
      <c r="DJ143" s="398"/>
    </row>
    <row r="144" spans="1:125" ht="8.25" customHeight="1">
      <c r="A144" s="29"/>
      <c r="B144" s="29"/>
      <c r="C144" s="29"/>
      <c r="D144" s="1377"/>
      <c r="E144" s="1378"/>
      <c r="F144" s="1379"/>
      <c r="G144" s="1441"/>
      <c r="H144" s="1442"/>
      <c r="I144" s="1442"/>
      <c r="J144" s="1442"/>
      <c r="K144" s="1383"/>
      <c r="L144" s="1398"/>
      <c r="M144" s="1398"/>
      <c r="N144" s="1398"/>
      <c r="O144" s="1398"/>
      <c r="P144" s="1398"/>
      <c r="Q144" s="1398"/>
      <c r="R144" s="1398"/>
      <c r="S144" s="1398"/>
      <c r="T144" s="1398"/>
      <c r="U144" s="1398"/>
      <c r="V144" s="1398"/>
      <c r="W144" s="1365" t="s">
        <v>262</v>
      </c>
      <c r="X144" s="1366"/>
      <c r="Y144" s="1383"/>
      <c r="Z144" s="1398"/>
      <c r="AA144" s="1398"/>
      <c r="AB144" s="1398"/>
      <c r="AC144" s="1398"/>
      <c r="AD144" s="1398"/>
      <c r="AE144" s="1398"/>
      <c r="AF144" s="1398"/>
      <c r="AG144" s="1398"/>
      <c r="AH144" s="1398"/>
      <c r="AI144" s="1398"/>
      <c r="AJ144" s="1398"/>
      <c r="AK144" s="1365" t="s">
        <v>262</v>
      </c>
      <c r="AL144" s="1366"/>
      <c r="AM144" s="1383"/>
      <c r="AN144" s="1398"/>
      <c r="AO144" s="1398"/>
      <c r="AP144" s="1398"/>
      <c r="AQ144" s="1398"/>
      <c r="AR144" s="1398"/>
      <c r="AS144" s="1398"/>
      <c r="AT144" s="1398"/>
      <c r="AU144" s="1398"/>
      <c r="AV144" s="1398"/>
      <c r="AW144" s="1398"/>
      <c r="AX144" s="1398"/>
      <c r="AY144" s="1365" t="s">
        <v>24</v>
      </c>
      <c r="AZ144" s="1366"/>
      <c r="BA144" s="89"/>
      <c r="BB144" s="212"/>
      <c r="BC144" s="753"/>
      <c r="BD144" s="298"/>
      <c r="BE144" s="739"/>
      <c r="BF144" s="1765"/>
      <c r="BG144" s="1765"/>
      <c r="BH144" s="1765"/>
      <c r="BI144" s="1765"/>
      <c r="BJ144" s="1765"/>
      <c r="BK144" s="1765"/>
      <c r="BL144" s="1765"/>
      <c r="BM144" s="1765"/>
      <c r="BN144" s="1765"/>
      <c r="BO144" s="739"/>
      <c r="BP144" s="300"/>
      <c r="BQ144" s="1753"/>
      <c r="BR144" s="1754"/>
      <c r="BS144" s="1754"/>
      <c r="BT144" s="1754"/>
      <c r="BU144" s="1754"/>
      <c r="BV144" s="1754"/>
      <c r="BW144" s="1754"/>
      <c r="BX144" s="1754"/>
      <c r="BY144" s="1754"/>
      <c r="BZ144" s="1754"/>
      <c r="CA144" s="1754"/>
      <c r="CB144" s="1754"/>
      <c r="CC144" s="1754"/>
      <c r="CD144" s="1754"/>
      <c r="CE144" s="1754"/>
      <c r="CF144" s="1754"/>
      <c r="CG144" s="1754"/>
      <c r="CH144" s="1754"/>
      <c r="CI144" s="1754"/>
      <c r="CJ144" s="1754"/>
      <c r="CK144" s="1754"/>
      <c r="CL144" s="1754"/>
      <c r="CM144" s="1754"/>
      <c r="CN144" s="1754"/>
      <c r="CO144" s="1754"/>
      <c r="CP144" s="1754"/>
      <c r="CQ144" s="1754"/>
      <c r="CR144" s="1754"/>
      <c r="CS144" s="1754"/>
      <c r="CT144" s="1754"/>
      <c r="CU144" s="1754"/>
      <c r="CV144" s="1755"/>
      <c r="CW144" s="108"/>
      <c r="CX144" s="303"/>
      <c r="CY144" s="399"/>
      <c r="CZ144" s="319"/>
      <c r="DA144" s="400"/>
      <c r="DB144" s="400"/>
      <c r="DC144" s="400"/>
      <c r="DD144" s="400"/>
      <c r="DE144" s="400"/>
      <c r="DF144" s="400"/>
      <c r="DG144" s="400"/>
      <c r="DH144" s="319"/>
      <c r="DI144" s="319"/>
      <c r="DJ144" s="401"/>
    </row>
    <row r="145" spans="1:115" ht="8.25" customHeight="1">
      <c r="A145" s="29"/>
      <c r="B145" s="29"/>
      <c r="C145" s="29"/>
      <c r="D145" s="1377"/>
      <c r="E145" s="1378"/>
      <c r="F145" s="1379"/>
      <c r="G145" s="1443"/>
      <c r="H145" s="1444"/>
      <c r="I145" s="1444"/>
      <c r="J145" s="1444"/>
      <c r="K145" s="1716"/>
      <c r="L145" s="1717"/>
      <c r="M145" s="1717"/>
      <c r="N145" s="1717"/>
      <c r="O145" s="1717"/>
      <c r="P145" s="1717"/>
      <c r="Q145" s="1717"/>
      <c r="R145" s="1717"/>
      <c r="S145" s="1717"/>
      <c r="T145" s="1717"/>
      <c r="U145" s="1717"/>
      <c r="V145" s="1717"/>
      <c r="W145" s="1367"/>
      <c r="X145" s="1368"/>
      <c r="Y145" s="1383"/>
      <c r="Z145" s="1398"/>
      <c r="AA145" s="1398"/>
      <c r="AB145" s="1398"/>
      <c r="AC145" s="1398"/>
      <c r="AD145" s="1398"/>
      <c r="AE145" s="1398"/>
      <c r="AF145" s="1398"/>
      <c r="AG145" s="1398"/>
      <c r="AH145" s="1398"/>
      <c r="AI145" s="1398"/>
      <c r="AJ145" s="1398"/>
      <c r="AK145" s="1365"/>
      <c r="AL145" s="1366"/>
      <c r="AM145" s="1716"/>
      <c r="AN145" s="1717"/>
      <c r="AO145" s="1717"/>
      <c r="AP145" s="1717"/>
      <c r="AQ145" s="1717"/>
      <c r="AR145" s="1717"/>
      <c r="AS145" s="1717"/>
      <c r="AT145" s="1717"/>
      <c r="AU145" s="1717"/>
      <c r="AV145" s="1717"/>
      <c r="AW145" s="1717"/>
      <c r="AX145" s="1717"/>
      <c r="AY145" s="1367"/>
      <c r="AZ145" s="1368"/>
      <c r="BA145" s="89"/>
      <c r="BB145" s="212"/>
      <c r="BC145" s="753"/>
      <c r="BD145" s="298"/>
      <c r="BE145" s="739"/>
      <c r="BF145" s="1765"/>
      <c r="BG145" s="1765"/>
      <c r="BH145" s="1765"/>
      <c r="BI145" s="1765"/>
      <c r="BJ145" s="1765"/>
      <c r="BK145" s="1765"/>
      <c r="BL145" s="1765"/>
      <c r="BM145" s="1765"/>
      <c r="BN145" s="1765"/>
      <c r="BO145" s="739"/>
      <c r="BP145" s="300"/>
      <c r="BQ145" s="1753"/>
      <c r="BR145" s="1754"/>
      <c r="BS145" s="1754"/>
      <c r="BT145" s="1754"/>
      <c r="BU145" s="1754"/>
      <c r="BV145" s="1754"/>
      <c r="BW145" s="1754"/>
      <c r="BX145" s="1754"/>
      <c r="BY145" s="1754"/>
      <c r="BZ145" s="1754"/>
      <c r="CA145" s="1754"/>
      <c r="CB145" s="1754"/>
      <c r="CC145" s="1754"/>
      <c r="CD145" s="1754"/>
      <c r="CE145" s="1754"/>
      <c r="CF145" s="1754"/>
      <c r="CG145" s="1754"/>
      <c r="CH145" s="1754"/>
      <c r="CI145" s="1754"/>
      <c r="CJ145" s="1754"/>
      <c r="CK145" s="1754"/>
      <c r="CL145" s="1754"/>
      <c r="CM145" s="1754"/>
      <c r="CN145" s="1754"/>
      <c r="CO145" s="1754"/>
      <c r="CP145" s="1754"/>
      <c r="CQ145" s="1754"/>
      <c r="CR145" s="1754"/>
      <c r="CS145" s="1754"/>
      <c r="CT145" s="1754"/>
      <c r="CU145" s="1754"/>
      <c r="CV145" s="1755"/>
      <c r="CW145" s="108"/>
      <c r="CX145" s="1704">
        <v>24</v>
      </c>
      <c r="CY145" s="1705"/>
      <c r="CZ145" s="1708" t="s">
        <v>260</v>
      </c>
      <c r="DA145" s="1709"/>
      <c r="DB145" s="1709"/>
      <c r="DC145" s="1709"/>
      <c r="DD145" s="1709"/>
      <c r="DE145" s="1709"/>
      <c r="DF145" s="1709"/>
      <c r="DG145" s="1709"/>
      <c r="DH145" s="1710"/>
      <c r="DI145" s="1710"/>
      <c r="DJ145" s="1711"/>
    </row>
    <row r="146" spans="1:115" ht="12" customHeight="1" thickBot="1">
      <c r="A146" s="29"/>
      <c r="B146" s="29"/>
      <c r="C146" s="29"/>
      <c r="D146" s="1377"/>
      <c r="E146" s="1378"/>
      <c r="F146" s="1379"/>
      <c r="G146" s="1439" t="s">
        <v>62</v>
      </c>
      <c r="H146" s="1440"/>
      <c r="I146" s="1440"/>
      <c r="J146" s="1440"/>
      <c r="K146" s="1361" t="s">
        <v>297</v>
      </c>
      <c r="L146" s="1362"/>
      <c r="M146" s="1362"/>
      <c r="N146" s="1362"/>
      <c r="O146" s="1362"/>
      <c r="P146" s="1362"/>
      <c r="Q146" s="1362"/>
      <c r="R146" s="1362"/>
      <c r="S146" s="1362"/>
      <c r="T146" s="1362"/>
      <c r="U146" s="1362"/>
      <c r="V146" s="293"/>
      <c r="W146" s="293"/>
      <c r="X146" s="293"/>
      <c r="Y146" s="1369"/>
      <c r="Z146" s="1370"/>
      <c r="AA146" s="1370"/>
      <c r="AB146" s="1370"/>
      <c r="AC146" s="1370"/>
      <c r="AD146" s="1370"/>
      <c r="AE146" s="1370"/>
      <c r="AF146" s="1370"/>
      <c r="AG146" s="1370"/>
      <c r="AH146" s="1370"/>
      <c r="AI146" s="1370"/>
      <c r="AJ146" s="1371"/>
      <c r="AK146" s="1371"/>
      <c r="AL146" s="1372"/>
      <c r="AM146" s="1369" t="s">
        <v>298</v>
      </c>
      <c r="AN146" s="1403"/>
      <c r="AO146" s="1403"/>
      <c r="AP146" s="1403"/>
      <c r="AQ146" s="1403"/>
      <c r="AR146" s="1403"/>
      <c r="AS146" s="1403"/>
      <c r="AT146" s="1403"/>
      <c r="AU146" s="1403"/>
      <c r="AV146" s="1403"/>
      <c r="AW146" s="1404"/>
      <c r="AX146" s="1404"/>
      <c r="AY146" s="1404"/>
      <c r="AZ146" s="1405"/>
      <c r="BA146" s="89"/>
      <c r="BB146" s="212"/>
      <c r="BC146" s="754"/>
      <c r="BD146" s="755"/>
      <c r="BE146" s="755"/>
      <c r="BF146" s="755"/>
      <c r="BG146" s="755"/>
      <c r="BH146" s="755"/>
      <c r="BI146" s="755"/>
      <c r="BJ146" s="755"/>
      <c r="BK146" s="755"/>
      <c r="BL146" s="755"/>
      <c r="BM146" s="755"/>
      <c r="BN146" s="755"/>
      <c r="BO146" s="755"/>
      <c r="BP146" s="756"/>
      <c r="BQ146" s="1756"/>
      <c r="BR146" s="1757"/>
      <c r="BS146" s="1757"/>
      <c r="BT146" s="1757"/>
      <c r="BU146" s="1757"/>
      <c r="BV146" s="1757"/>
      <c r="BW146" s="1757"/>
      <c r="BX146" s="1757"/>
      <c r="BY146" s="1757"/>
      <c r="BZ146" s="1757"/>
      <c r="CA146" s="1757"/>
      <c r="CB146" s="1757"/>
      <c r="CC146" s="1757"/>
      <c r="CD146" s="1757"/>
      <c r="CE146" s="1757"/>
      <c r="CF146" s="1757"/>
      <c r="CG146" s="1757"/>
      <c r="CH146" s="1757"/>
      <c r="CI146" s="1757"/>
      <c r="CJ146" s="1757"/>
      <c r="CK146" s="1757"/>
      <c r="CL146" s="1757"/>
      <c r="CM146" s="1757"/>
      <c r="CN146" s="1757"/>
      <c r="CO146" s="1757"/>
      <c r="CP146" s="1757"/>
      <c r="CQ146" s="1757"/>
      <c r="CR146" s="1757"/>
      <c r="CS146" s="1757"/>
      <c r="CT146" s="1757"/>
      <c r="CU146" s="1757"/>
      <c r="CV146" s="1758"/>
      <c r="CW146" s="108"/>
      <c r="CX146" s="1706"/>
      <c r="CY146" s="1707"/>
      <c r="CZ146" s="1712"/>
      <c r="DA146" s="1712"/>
      <c r="DB146" s="1712"/>
      <c r="DC146" s="1712"/>
      <c r="DD146" s="1712"/>
      <c r="DE146" s="1712"/>
      <c r="DF146" s="1712"/>
      <c r="DG146" s="1712"/>
      <c r="DH146" s="1713"/>
      <c r="DI146" s="1713"/>
      <c r="DJ146" s="1714"/>
    </row>
    <row r="147" spans="1:115" ht="4.95" customHeight="1" thickTop="1">
      <c r="A147" s="29"/>
      <c r="B147" s="29"/>
      <c r="C147" s="29"/>
      <c r="D147" s="1377"/>
      <c r="E147" s="1378"/>
      <c r="F147" s="1379"/>
      <c r="G147" s="1441"/>
      <c r="H147" s="1442"/>
      <c r="I147" s="1442"/>
      <c r="J147" s="1442"/>
      <c r="K147" s="1363"/>
      <c r="L147" s="1364"/>
      <c r="M147" s="1364"/>
      <c r="N147" s="1364"/>
      <c r="O147" s="1364"/>
      <c r="P147" s="1364"/>
      <c r="Q147" s="1364"/>
      <c r="R147" s="1364"/>
      <c r="S147" s="1364"/>
      <c r="T147" s="1364"/>
      <c r="U147" s="1364"/>
      <c r="V147" s="348"/>
      <c r="W147" s="348"/>
      <c r="X147" s="446"/>
      <c r="Y147" s="1373"/>
      <c r="Z147" s="1374"/>
      <c r="AA147" s="1374"/>
      <c r="AB147" s="1374"/>
      <c r="AC147" s="1374"/>
      <c r="AD147" s="1374"/>
      <c r="AE147" s="1374"/>
      <c r="AF147" s="1374"/>
      <c r="AG147" s="1374"/>
      <c r="AH147" s="1374"/>
      <c r="AI147" s="1374"/>
      <c r="AJ147" s="1375"/>
      <c r="AK147" s="1375"/>
      <c r="AL147" s="1376"/>
      <c r="AM147" s="1406"/>
      <c r="AN147" s="1407"/>
      <c r="AO147" s="1407"/>
      <c r="AP147" s="1407"/>
      <c r="AQ147" s="1407"/>
      <c r="AR147" s="1407"/>
      <c r="AS147" s="1407"/>
      <c r="AT147" s="1407"/>
      <c r="AU147" s="1407"/>
      <c r="AV147" s="1407"/>
      <c r="AW147" s="1408"/>
      <c r="AX147" s="1408"/>
      <c r="AY147" s="1408"/>
      <c r="AZ147" s="1409"/>
      <c r="BA147" s="89"/>
      <c r="BB147" s="89"/>
      <c r="BC147" s="108"/>
      <c r="BD147" s="108"/>
      <c r="BE147" s="108"/>
      <c r="BF147" s="109"/>
      <c r="BG147" s="109"/>
      <c r="BH147" s="109"/>
      <c r="BI147" s="109"/>
      <c r="BJ147" s="109"/>
      <c r="BK147" s="109"/>
      <c r="BL147" s="109"/>
      <c r="BM147" s="109"/>
      <c r="BN147" s="109"/>
      <c r="BO147" s="109"/>
      <c r="BP147" s="109"/>
      <c r="BQ147" s="109"/>
      <c r="BR147" s="109"/>
      <c r="BS147" s="109"/>
      <c r="BT147" s="109"/>
      <c r="BU147" s="109"/>
      <c r="BV147" s="109"/>
      <c r="BW147" s="109"/>
      <c r="BX147" s="109"/>
      <c r="BY147" s="109"/>
      <c r="BZ147" s="109"/>
      <c r="CA147" s="109"/>
      <c r="CB147" s="109"/>
      <c r="CC147" s="109"/>
      <c r="CD147" s="109"/>
      <c r="CE147" s="109"/>
      <c r="CF147" s="109"/>
      <c r="CG147" s="109"/>
      <c r="CH147" s="109"/>
      <c r="CI147" s="109"/>
      <c r="CJ147" s="109"/>
      <c r="CK147" s="109"/>
      <c r="CL147" s="109"/>
      <c r="CM147" s="109"/>
      <c r="CN147" s="109"/>
      <c r="CO147" s="109"/>
      <c r="CP147" s="109"/>
      <c r="CQ147" s="109"/>
      <c r="CR147" s="109"/>
      <c r="CS147" s="109"/>
      <c r="CT147" s="109"/>
      <c r="CU147" s="109"/>
      <c r="CV147" s="109"/>
      <c r="CW147" s="109"/>
      <c r="CX147" s="1265" t="s">
        <v>299</v>
      </c>
      <c r="CY147" s="1266"/>
      <c r="CZ147" s="1266"/>
      <c r="DA147" s="1266"/>
      <c r="DB147" s="1266"/>
      <c r="DC147" s="1266"/>
      <c r="DD147" s="1266"/>
      <c r="DE147" s="1266"/>
      <c r="DF147" s="1266"/>
      <c r="DG147" s="1266"/>
      <c r="DH147" s="1266"/>
      <c r="DI147" s="1266"/>
      <c r="DJ147" s="1267"/>
      <c r="DK147" s="372"/>
    </row>
    <row r="148" spans="1:115" ht="8.25" customHeight="1">
      <c r="A148" s="29"/>
      <c r="B148" s="29"/>
      <c r="C148" s="29"/>
      <c r="D148" s="1377"/>
      <c r="E148" s="1378"/>
      <c r="F148" s="1379"/>
      <c r="G148" s="1441"/>
      <c r="H148" s="1442"/>
      <c r="I148" s="1442"/>
      <c r="J148" s="1442"/>
      <c r="K148" s="1363"/>
      <c r="L148" s="1364"/>
      <c r="M148" s="1364"/>
      <c r="N148" s="1364"/>
      <c r="O148" s="1364"/>
      <c r="P148" s="1364"/>
      <c r="Q148" s="1364"/>
      <c r="R148" s="1364"/>
      <c r="S148" s="1364"/>
      <c r="T148" s="1364"/>
      <c r="U148" s="1364"/>
      <c r="V148" s="348"/>
      <c r="W148" s="348"/>
      <c r="X148" s="446"/>
      <c r="Y148" s="1373"/>
      <c r="Z148" s="1374"/>
      <c r="AA148" s="1374"/>
      <c r="AB148" s="1374"/>
      <c r="AC148" s="1374"/>
      <c r="AD148" s="1374"/>
      <c r="AE148" s="1374"/>
      <c r="AF148" s="1374"/>
      <c r="AG148" s="1374"/>
      <c r="AH148" s="1374"/>
      <c r="AI148" s="1374"/>
      <c r="AJ148" s="1375"/>
      <c r="AK148" s="1375"/>
      <c r="AL148" s="1376"/>
      <c r="AM148" s="1406"/>
      <c r="AN148" s="1407"/>
      <c r="AO148" s="1407"/>
      <c r="AP148" s="1407"/>
      <c r="AQ148" s="1407"/>
      <c r="AR148" s="1407"/>
      <c r="AS148" s="1407"/>
      <c r="AT148" s="1407"/>
      <c r="AU148" s="1407"/>
      <c r="AV148" s="1407"/>
      <c r="AW148" s="1408"/>
      <c r="AX148" s="1408"/>
      <c r="AY148" s="1408"/>
      <c r="AZ148" s="1409"/>
      <c r="BA148" s="29"/>
      <c r="BB148" s="29"/>
      <c r="BC148" s="408"/>
      <c r="BD148" s="306"/>
      <c r="BE148" s="307"/>
      <c r="BF148" s="1445" t="s">
        <v>66</v>
      </c>
      <c r="BG148" s="1294"/>
      <c r="BH148" s="1294"/>
      <c r="BI148" s="1294"/>
      <c r="BJ148" s="1294"/>
      <c r="BK148" s="1294"/>
      <c r="BL148" s="349"/>
      <c r="BM148" s="349"/>
      <c r="BN148" s="349"/>
      <c r="BO148" s="349"/>
      <c r="BP148" s="349"/>
      <c r="BQ148" s="349"/>
      <c r="BR148" s="349"/>
      <c r="BS148" s="312"/>
      <c r="BT148" s="1445" t="s">
        <v>68</v>
      </c>
      <c r="BU148" s="1294"/>
      <c r="BV148" s="1294"/>
      <c r="BW148" s="1294"/>
      <c r="BX148" s="1294"/>
      <c r="BY148" s="1294"/>
      <c r="BZ148" s="349"/>
      <c r="CA148" s="349"/>
      <c r="CB148" s="349"/>
      <c r="CC148" s="349"/>
      <c r="CD148" s="349"/>
      <c r="CE148" s="349"/>
      <c r="CF148" s="349"/>
      <c r="CG148" s="349"/>
      <c r="CH148" s="349"/>
      <c r="CI148" s="349"/>
      <c r="CJ148" s="349"/>
      <c r="CK148" s="349"/>
      <c r="CL148" s="349"/>
      <c r="CM148" s="349"/>
      <c r="CN148" s="349"/>
      <c r="CO148" s="349"/>
      <c r="CP148" s="349"/>
      <c r="CQ148" s="349"/>
      <c r="CR148" s="349"/>
      <c r="CS148" s="349"/>
      <c r="CT148" s="349"/>
      <c r="CU148" s="349"/>
      <c r="CV148" s="312"/>
      <c r="CW148" s="88"/>
      <c r="CX148" s="1268"/>
      <c r="CY148" s="1269"/>
      <c r="CZ148" s="1269"/>
      <c r="DA148" s="1269"/>
      <c r="DB148" s="1269"/>
      <c r="DC148" s="1269"/>
      <c r="DD148" s="1269"/>
      <c r="DE148" s="1269"/>
      <c r="DF148" s="1269"/>
      <c r="DG148" s="1269"/>
      <c r="DH148" s="1269"/>
      <c r="DI148" s="1269"/>
      <c r="DJ148" s="1270"/>
      <c r="DK148" s="372"/>
    </row>
    <row r="149" spans="1:115" ht="8.25" customHeight="1">
      <c r="A149" s="29"/>
      <c r="B149" s="29"/>
      <c r="C149" s="29"/>
      <c r="D149" s="1377"/>
      <c r="E149" s="1378"/>
      <c r="F149" s="1379"/>
      <c r="G149" s="1441"/>
      <c r="H149" s="1442"/>
      <c r="I149" s="1442"/>
      <c r="J149" s="1442"/>
      <c r="K149" s="1383">
        <f>'保険料計算シート（非表示）'!D27</f>
        <v>0</v>
      </c>
      <c r="L149" s="1398"/>
      <c r="M149" s="1398"/>
      <c r="N149" s="1398"/>
      <c r="O149" s="1398"/>
      <c r="P149" s="1398"/>
      <c r="Q149" s="1398"/>
      <c r="R149" s="1398"/>
      <c r="S149" s="1398"/>
      <c r="T149" s="1398"/>
      <c r="U149" s="1398"/>
      <c r="V149" s="1398"/>
      <c r="W149" s="348"/>
      <c r="X149" s="446"/>
      <c r="Y149" s="1383">
        <f>'保険料計算シート（非表示）'!E27</f>
        <v>0</v>
      </c>
      <c r="Z149" s="1398"/>
      <c r="AA149" s="1398"/>
      <c r="AB149" s="1398"/>
      <c r="AC149" s="1398"/>
      <c r="AD149" s="1398"/>
      <c r="AE149" s="1398"/>
      <c r="AF149" s="1398"/>
      <c r="AG149" s="1398"/>
      <c r="AH149" s="1398"/>
      <c r="AI149" s="1398"/>
      <c r="AJ149" s="1398"/>
      <c r="AK149" s="446"/>
      <c r="AL149" s="295"/>
      <c r="AM149" s="1398">
        <f>'保険料計算シート（非表示）'!J27</f>
        <v>0</v>
      </c>
      <c r="AN149" s="1398"/>
      <c r="AO149" s="1398"/>
      <c r="AP149" s="1398"/>
      <c r="AQ149" s="1398"/>
      <c r="AR149" s="1398"/>
      <c r="AS149" s="1398"/>
      <c r="AT149" s="1398"/>
      <c r="AU149" s="1398"/>
      <c r="AV149" s="1398"/>
      <c r="AW149" s="1398"/>
      <c r="AX149" s="1398"/>
      <c r="AY149" s="348"/>
      <c r="AZ149" s="295"/>
      <c r="BA149" s="29"/>
      <c r="BB149" s="29"/>
      <c r="BC149" s="299"/>
      <c r="BD149" s="298"/>
      <c r="BE149" s="300"/>
      <c r="BF149" s="1446"/>
      <c r="BG149" s="1296"/>
      <c r="BH149" s="1296"/>
      <c r="BI149" s="1296"/>
      <c r="BJ149" s="1296"/>
      <c r="BK149" s="1296"/>
      <c r="BL149" s="350"/>
      <c r="BM149" s="350"/>
      <c r="BN149" s="350"/>
      <c r="BO149" s="350"/>
      <c r="BP149" s="350"/>
      <c r="BQ149" s="350"/>
      <c r="BR149" s="350"/>
      <c r="BS149" s="315"/>
      <c r="BT149" s="1446"/>
      <c r="BU149" s="1296"/>
      <c r="BV149" s="1296"/>
      <c r="BW149" s="1296"/>
      <c r="BX149" s="1296"/>
      <c r="BY149" s="1296"/>
      <c r="BZ149" s="350"/>
      <c r="CA149" s="350"/>
      <c r="CB149" s="350"/>
      <c r="CC149" s="350"/>
      <c r="CD149" s="350"/>
      <c r="CE149" s="350"/>
      <c r="CF149" s="350"/>
      <c r="CG149" s="350"/>
      <c r="CH149" s="350"/>
      <c r="CI149" s="350"/>
      <c r="CJ149" s="350"/>
      <c r="CK149" s="350"/>
      <c r="CL149" s="350"/>
      <c r="CM149" s="350"/>
      <c r="CN149" s="350"/>
      <c r="CO149" s="350"/>
      <c r="CP149" s="350"/>
      <c r="CQ149" s="350"/>
      <c r="CR149" s="350"/>
      <c r="CS149" s="350"/>
      <c r="CT149" s="350"/>
      <c r="CU149" s="350"/>
      <c r="CV149" s="315"/>
      <c r="CW149" s="88"/>
      <c r="CX149" s="1268"/>
      <c r="CY149" s="1269"/>
      <c r="CZ149" s="1269"/>
      <c r="DA149" s="1269"/>
      <c r="DB149" s="1269"/>
      <c r="DC149" s="1269"/>
      <c r="DD149" s="1269"/>
      <c r="DE149" s="1269"/>
      <c r="DF149" s="1269"/>
      <c r="DG149" s="1269"/>
      <c r="DH149" s="1269"/>
      <c r="DI149" s="1269"/>
      <c r="DJ149" s="1270"/>
      <c r="DK149" s="372"/>
    </row>
    <row r="150" spans="1:115" ht="8.25" customHeight="1">
      <c r="A150" s="29"/>
      <c r="B150" s="29"/>
      <c r="C150" s="29"/>
      <c r="D150" s="1377"/>
      <c r="E150" s="1378"/>
      <c r="F150" s="1379"/>
      <c r="G150" s="1441"/>
      <c r="H150" s="1442"/>
      <c r="I150" s="1442"/>
      <c r="J150" s="1442"/>
      <c r="K150" s="1383"/>
      <c r="L150" s="1398"/>
      <c r="M150" s="1398"/>
      <c r="N150" s="1398"/>
      <c r="O150" s="1398"/>
      <c r="P150" s="1398"/>
      <c r="Q150" s="1398"/>
      <c r="R150" s="1398"/>
      <c r="S150" s="1398"/>
      <c r="T150" s="1398"/>
      <c r="U150" s="1398"/>
      <c r="V150" s="1398"/>
      <c r="W150" s="1365" t="s">
        <v>24</v>
      </c>
      <c r="X150" s="1365"/>
      <c r="Y150" s="1383"/>
      <c r="Z150" s="1398"/>
      <c r="AA150" s="1398"/>
      <c r="AB150" s="1398"/>
      <c r="AC150" s="1398"/>
      <c r="AD150" s="1398"/>
      <c r="AE150" s="1398"/>
      <c r="AF150" s="1398"/>
      <c r="AG150" s="1398"/>
      <c r="AH150" s="1398"/>
      <c r="AI150" s="1398"/>
      <c r="AJ150" s="1398"/>
      <c r="AK150" s="1365" t="s">
        <v>24</v>
      </c>
      <c r="AL150" s="1366"/>
      <c r="AM150" s="1398"/>
      <c r="AN150" s="1398"/>
      <c r="AO150" s="1398"/>
      <c r="AP150" s="1398"/>
      <c r="AQ150" s="1398"/>
      <c r="AR150" s="1398"/>
      <c r="AS150" s="1398"/>
      <c r="AT150" s="1398"/>
      <c r="AU150" s="1398"/>
      <c r="AV150" s="1398"/>
      <c r="AW150" s="1398"/>
      <c r="AX150" s="1398"/>
      <c r="AY150" s="1365" t="s">
        <v>24</v>
      </c>
      <c r="AZ150" s="1366"/>
      <c r="BA150" s="29"/>
      <c r="BB150" s="29"/>
      <c r="BC150" s="299"/>
      <c r="BD150" s="298"/>
      <c r="BE150" s="300"/>
      <c r="BF150" s="360"/>
      <c r="BG150" s="418"/>
      <c r="BH150" s="418"/>
      <c r="BI150" s="418"/>
      <c r="BJ150" s="353"/>
      <c r="BK150" s="353"/>
      <c r="BL150" s="353" t="s">
        <v>271</v>
      </c>
      <c r="BM150" s="419"/>
      <c r="BN150" s="419"/>
      <c r="BO150" s="419"/>
      <c r="BP150" s="350"/>
      <c r="BQ150" s="354"/>
      <c r="BR150" s="354"/>
      <c r="BS150" s="315"/>
      <c r="BT150" s="423"/>
      <c r="BU150" s="354" t="s">
        <v>272</v>
      </c>
      <c r="BV150" s="356"/>
      <c r="BW150" s="356"/>
      <c r="BX150" s="424"/>
      <c r="BY150" s="356"/>
      <c r="BZ150" s="356" t="s">
        <v>273</v>
      </c>
      <c r="CA150" s="424"/>
      <c r="CB150" s="424"/>
      <c r="CC150" s="424"/>
      <c r="CD150" s="424"/>
      <c r="CE150" s="356"/>
      <c r="CF150" s="356"/>
      <c r="CG150" s="353" t="s">
        <v>271</v>
      </c>
      <c r="CH150" s="353"/>
      <c r="CI150" s="419"/>
      <c r="CJ150" s="419"/>
      <c r="CK150" s="419"/>
      <c r="CL150" s="419"/>
      <c r="CM150" s="419"/>
      <c r="CN150" s="353"/>
      <c r="CO150" s="353"/>
      <c r="CP150" s="419"/>
      <c r="CQ150" s="419"/>
      <c r="CR150" s="419"/>
      <c r="CS150" s="419"/>
      <c r="CT150" s="419"/>
      <c r="CU150" s="419"/>
      <c r="CV150" s="425"/>
      <c r="CW150" s="88"/>
      <c r="CX150" s="1268"/>
      <c r="CY150" s="1269"/>
      <c r="CZ150" s="1269"/>
      <c r="DA150" s="1269"/>
      <c r="DB150" s="1269"/>
      <c r="DC150" s="1269"/>
      <c r="DD150" s="1269"/>
      <c r="DE150" s="1269"/>
      <c r="DF150" s="1269"/>
      <c r="DG150" s="1269"/>
      <c r="DH150" s="1269"/>
      <c r="DI150" s="1269"/>
      <c r="DJ150" s="1270"/>
    </row>
    <row r="151" spans="1:115" ht="8.25" customHeight="1">
      <c r="A151" s="29"/>
      <c r="B151" s="29"/>
      <c r="C151" s="29"/>
      <c r="D151" s="1380"/>
      <c r="E151" s="1381"/>
      <c r="F151" s="1382"/>
      <c r="G151" s="1443"/>
      <c r="H151" s="1444"/>
      <c r="I151" s="1444"/>
      <c r="J151" s="1444"/>
      <c r="K151" s="1716"/>
      <c r="L151" s="1717"/>
      <c r="M151" s="1717"/>
      <c r="N151" s="1717"/>
      <c r="O151" s="1717"/>
      <c r="P151" s="1717"/>
      <c r="Q151" s="1717"/>
      <c r="R151" s="1717"/>
      <c r="S151" s="1717"/>
      <c r="T151" s="1717"/>
      <c r="U151" s="1717"/>
      <c r="V151" s="1717"/>
      <c r="W151" s="1367"/>
      <c r="X151" s="1367"/>
      <c r="Y151" s="1716"/>
      <c r="Z151" s="1717"/>
      <c r="AA151" s="1717"/>
      <c r="AB151" s="1717"/>
      <c r="AC151" s="1717"/>
      <c r="AD151" s="1717"/>
      <c r="AE151" s="1717"/>
      <c r="AF151" s="1717"/>
      <c r="AG151" s="1717"/>
      <c r="AH151" s="1717"/>
      <c r="AI151" s="1717"/>
      <c r="AJ151" s="1717"/>
      <c r="AK151" s="1367"/>
      <c r="AL151" s="1368"/>
      <c r="AM151" s="1717"/>
      <c r="AN151" s="1717"/>
      <c r="AO151" s="1717"/>
      <c r="AP151" s="1717"/>
      <c r="AQ151" s="1717"/>
      <c r="AR151" s="1717"/>
      <c r="AS151" s="1717"/>
      <c r="AT151" s="1717"/>
      <c r="AU151" s="1717"/>
      <c r="AV151" s="1717"/>
      <c r="AW151" s="1717"/>
      <c r="AX151" s="1717"/>
      <c r="AY151" s="1367"/>
      <c r="AZ151" s="1368"/>
      <c r="BA151" s="29"/>
      <c r="BB151" s="29"/>
      <c r="BC151" s="299"/>
      <c r="BD151" s="298"/>
      <c r="BE151" s="300"/>
      <c r="BF151" s="360"/>
      <c r="BG151" s="418"/>
      <c r="BH151" s="418"/>
      <c r="BI151" s="418"/>
      <c r="BJ151" s="353"/>
      <c r="BK151" s="353"/>
      <c r="BL151" s="419"/>
      <c r="BM151" s="419"/>
      <c r="BN151" s="419"/>
      <c r="BO151" s="419"/>
      <c r="BP151" s="350"/>
      <c r="BQ151" s="354"/>
      <c r="BR151" s="354"/>
      <c r="BS151" s="315"/>
      <c r="BT151" s="423"/>
      <c r="BU151" s="350"/>
      <c r="BV151" s="356"/>
      <c r="BW151" s="356"/>
      <c r="BX151" s="424"/>
      <c r="BY151" s="356"/>
      <c r="BZ151" s="356"/>
      <c r="CA151" s="424"/>
      <c r="CB151" s="424"/>
      <c r="CC151" s="424"/>
      <c r="CD151" s="424"/>
      <c r="CE151" s="356"/>
      <c r="CF151" s="356"/>
      <c r="CG151" s="353"/>
      <c r="CH151" s="353"/>
      <c r="CI151" s="419"/>
      <c r="CJ151" s="419"/>
      <c r="CK151" s="419"/>
      <c r="CL151" s="419"/>
      <c r="CM151" s="419"/>
      <c r="CN151" s="353"/>
      <c r="CO151" s="353"/>
      <c r="CP151" s="419"/>
      <c r="CQ151" s="419"/>
      <c r="CR151" s="419"/>
      <c r="CS151" s="419"/>
      <c r="CT151" s="419"/>
      <c r="CU151" s="419"/>
      <c r="CV151" s="425"/>
      <c r="CW151" s="88"/>
      <c r="CX151" s="1271"/>
      <c r="CY151" s="1272"/>
      <c r="CZ151" s="1272"/>
      <c r="DA151" s="1272"/>
      <c r="DB151" s="1272"/>
      <c r="DC151" s="1272"/>
      <c r="DD151" s="1272"/>
      <c r="DE151" s="1272"/>
      <c r="DF151" s="1272"/>
      <c r="DG151" s="1272"/>
      <c r="DH151" s="1272"/>
      <c r="DI151" s="1272"/>
      <c r="DJ151" s="1273"/>
    </row>
    <row r="152" spans="1:115" ht="5.25" customHeight="1">
      <c r="A152" s="29"/>
      <c r="B152" s="29"/>
      <c r="C152" s="29"/>
      <c r="D152" s="89"/>
      <c r="E152" s="29"/>
      <c r="F152" s="29"/>
      <c r="G152" s="29"/>
      <c r="H152" s="29"/>
      <c r="I152" s="29"/>
      <c r="J152" s="29"/>
      <c r="K152" s="29"/>
      <c r="L152" s="29"/>
      <c r="M152" s="29"/>
      <c r="N152" s="29"/>
      <c r="O152" s="29"/>
      <c r="P152" s="29"/>
      <c r="Q152" s="29"/>
      <c r="R152" s="29"/>
      <c r="S152" s="29"/>
      <c r="T152" s="29"/>
      <c r="U152" s="29"/>
      <c r="V152" s="29"/>
      <c r="W152" s="29"/>
      <c r="X152" s="29"/>
      <c r="Y152" s="29"/>
      <c r="Z152" s="29"/>
      <c r="AA152" s="29"/>
      <c r="AB152" s="29"/>
      <c r="AC152" s="29"/>
      <c r="AD152" s="29"/>
      <c r="AE152" s="29"/>
      <c r="AF152" s="29"/>
      <c r="AG152" s="29"/>
      <c r="AH152" s="29"/>
      <c r="AI152" s="29"/>
      <c r="AJ152" s="29"/>
      <c r="AK152" s="29"/>
      <c r="AL152" s="29"/>
      <c r="AM152" s="29"/>
      <c r="AN152" s="29"/>
      <c r="AO152" s="29"/>
      <c r="AP152" s="29"/>
      <c r="AQ152" s="29"/>
      <c r="AR152" s="29"/>
      <c r="AS152" s="29"/>
      <c r="AT152" s="29"/>
      <c r="AU152" s="29"/>
      <c r="AV152" s="29"/>
      <c r="AW152" s="29"/>
      <c r="AX152" s="29"/>
      <c r="AY152" s="29"/>
      <c r="AZ152" s="29"/>
      <c r="BA152" s="29"/>
      <c r="BB152" s="29"/>
      <c r="BC152" s="1743">
        <v>29</v>
      </c>
      <c r="BD152" s="1744"/>
      <c r="BE152" s="1745"/>
      <c r="BF152" s="303"/>
      <c r="BG152" s="304"/>
      <c r="BH152" s="304"/>
      <c r="BI152" s="420"/>
      <c r="BJ152" s="421"/>
      <c r="BK152" s="421"/>
      <c r="BL152" s="421"/>
      <c r="BM152" s="358"/>
      <c r="BN152" s="358"/>
      <c r="BO152" s="422"/>
      <c r="BP152" s="422"/>
      <c r="BQ152" s="422"/>
      <c r="BR152" s="422"/>
      <c r="BS152" s="322"/>
      <c r="BT152" s="426"/>
      <c r="BU152" s="355"/>
      <c r="BV152" s="420"/>
      <c r="BW152" s="422"/>
      <c r="BX152" s="420"/>
      <c r="BY152" s="357"/>
      <c r="BZ152" s="357"/>
      <c r="CA152" s="427"/>
      <c r="CB152" s="357"/>
      <c r="CC152" s="357"/>
      <c r="CD152" s="427"/>
      <c r="CE152" s="427"/>
      <c r="CF152" s="427"/>
      <c r="CG152" s="427"/>
      <c r="CH152" s="357"/>
      <c r="CI152" s="357"/>
      <c r="CJ152" s="358"/>
      <c r="CK152" s="358"/>
      <c r="CL152" s="422"/>
      <c r="CM152" s="422"/>
      <c r="CN152" s="422"/>
      <c r="CO152" s="422"/>
      <c r="CP152" s="422"/>
      <c r="CQ152" s="358"/>
      <c r="CR152" s="358"/>
      <c r="CS152" s="422"/>
      <c r="CT152" s="422"/>
      <c r="CU152" s="422"/>
      <c r="CV152" s="428"/>
      <c r="CW152" s="389"/>
      <c r="CX152" s="389"/>
      <c r="CY152" s="389"/>
      <c r="CZ152" s="373"/>
      <c r="DA152" s="373"/>
      <c r="DB152" s="373"/>
      <c r="DC152" s="373"/>
      <c r="DD152" s="373"/>
      <c r="DE152" s="373"/>
      <c r="DF152" s="373"/>
      <c r="DG152" s="373"/>
      <c r="DH152" s="373"/>
      <c r="DI152" s="373"/>
      <c r="DJ152" s="373"/>
      <c r="DK152" s="89"/>
    </row>
    <row r="153" spans="1:115" ht="8.25" customHeight="1">
      <c r="A153" s="29"/>
      <c r="B153" s="29"/>
      <c r="C153" s="29"/>
      <c r="D153" s="404"/>
      <c r="E153" s="1416" t="s">
        <v>265</v>
      </c>
      <c r="F153" s="1417"/>
      <c r="G153" s="1417"/>
      <c r="H153" s="1417"/>
      <c r="I153" s="1417"/>
      <c r="J153" s="1417"/>
      <c r="K153" s="1417"/>
      <c r="L153" s="1417"/>
      <c r="M153" s="1417"/>
      <c r="N153" s="1418"/>
      <c r="O153" s="408"/>
      <c r="P153" s="306"/>
      <c r="Q153" s="1521" t="s">
        <v>64</v>
      </c>
      <c r="R153" s="1521"/>
      <c r="S153" s="1521"/>
      <c r="T153" s="1521"/>
      <c r="U153" s="1521"/>
      <c r="V153" s="1521"/>
      <c r="W153" s="1521"/>
      <c r="X153" s="1521"/>
      <c r="Y153" s="1521"/>
      <c r="Z153" s="1521"/>
      <c r="AA153" s="1521"/>
      <c r="AB153" s="309"/>
      <c r="AC153" s="306"/>
      <c r="AD153" s="307"/>
      <c r="AE153" s="408"/>
      <c r="AF153" s="306"/>
      <c r="AG153" s="306"/>
      <c r="AH153" s="306"/>
      <c r="AI153" s="306"/>
      <c r="AJ153" s="306"/>
      <c r="AK153" s="306"/>
      <c r="AL153" s="306"/>
      <c r="AM153" s="306"/>
      <c r="AN153" s="307"/>
      <c r="AO153" s="408"/>
      <c r="AP153" s="306"/>
      <c r="AQ153" s="1524" t="s">
        <v>65</v>
      </c>
      <c r="AR153" s="1525"/>
      <c r="AS153" s="1525"/>
      <c r="AT153" s="1525"/>
      <c r="AU153" s="1525"/>
      <c r="AV153" s="1525"/>
      <c r="AW153" s="1525"/>
      <c r="AX153" s="1525"/>
      <c r="AY153" s="1525"/>
      <c r="AZ153" s="1525"/>
      <c r="BA153" s="1525"/>
      <c r="BB153" s="1525"/>
      <c r="BC153" s="1743"/>
      <c r="BD153" s="1744"/>
      <c r="BE153" s="1745"/>
      <c r="BF153" s="408"/>
      <c r="BG153" s="1343" t="s">
        <v>274</v>
      </c>
      <c r="BH153" s="1344"/>
      <c r="BI153" s="1344"/>
      <c r="BJ153" s="1344"/>
      <c r="BK153" s="1344"/>
      <c r="BL153" s="1344"/>
      <c r="BM153" s="1344"/>
      <c r="BN153" s="1344"/>
      <c r="BO153" s="1344"/>
      <c r="BP153" s="306"/>
      <c r="BQ153" s="312"/>
      <c r="BR153" s="311"/>
      <c r="BS153" s="1339">
        <f>R151</f>
        <v>0</v>
      </c>
      <c r="BT153" s="1340"/>
      <c r="BU153" s="1340"/>
      <c r="BV153" s="1340"/>
      <c r="BW153" s="1340"/>
      <c r="BX153" s="1340"/>
      <c r="BY153" s="1340"/>
      <c r="BZ153" s="1340"/>
      <c r="CA153" s="1340"/>
      <c r="CB153" s="1340"/>
      <c r="CC153" s="1340"/>
      <c r="CD153" s="1340"/>
      <c r="CE153" s="1340"/>
      <c r="CF153" s="1340"/>
      <c r="CG153" s="1340"/>
      <c r="CH153" s="1340"/>
      <c r="CI153" s="1340"/>
      <c r="CJ153" s="1340"/>
      <c r="CK153" s="1340"/>
      <c r="CL153" s="1340"/>
      <c r="CM153" s="1340"/>
      <c r="CN153" s="1340"/>
      <c r="CO153" s="1340"/>
      <c r="CP153" s="1340"/>
      <c r="CQ153" s="1340"/>
      <c r="CR153" s="1340"/>
      <c r="CS153" s="1340"/>
      <c r="CT153" s="1340"/>
      <c r="CU153" s="1340"/>
      <c r="CV153" s="1340"/>
      <c r="CW153" s="1340"/>
      <c r="CX153" s="1340"/>
      <c r="CY153" s="1340"/>
      <c r="CZ153" s="1340"/>
      <c r="DA153" s="1340"/>
      <c r="DB153" s="1340"/>
      <c r="DC153" s="1340"/>
      <c r="DD153" s="1340"/>
      <c r="DE153" s="413"/>
      <c r="DF153" s="1"/>
      <c r="DG153" s="1"/>
      <c r="DH153" s="1"/>
      <c r="DI153" s="29"/>
      <c r="DJ153" s="29"/>
    </row>
    <row r="154" spans="1:115" ht="8.25" customHeight="1">
      <c r="A154" s="29"/>
      <c r="B154" s="29"/>
      <c r="C154" s="29"/>
      <c r="D154" s="405"/>
      <c r="E154" s="1419"/>
      <c r="F154" s="1419"/>
      <c r="G154" s="1419"/>
      <c r="H154" s="1419"/>
      <c r="I154" s="1419"/>
      <c r="J154" s="1419"/>
      <c r="K154" s="1419"/>
      <c r="L154" s="1419"/>
      <c r="M154" s="1419"/>
      <c r="N154" s="1420"/>
      <c r="O154" s="299"/>
      <c r="P154" s="298"/>
      <c r="Q154" s="1522"/>
      <c r="R154" s="1522"/>
      <c r="S154" s="1522"/>
      <c r="T154" s="1522"/>
      <c r="U154" s="1522"/>
      <c r="V154" s="1522"/>
      <c r="W154" s="1522"/>
      <c r="X154" s="1522"/>
      <c r="Y154" s="1522"/>
      <c r="Z154" s="1522"/>
      <c r="AA154" s="1522"/>
      <c r="AB154" s="351"/>
      <c r="AC154" s="298"/>
      <c r="AD154" s="300"/>
      <c r="AE154" s="1530" t="s">
        <v>266</v>
      </c>
      <c r="AF154" s="1531"/>
      <c r="AG154" s="1531"/>
      <c r="AH154" s="1531"/>
      <c r="AI154" s="1531"/>
      <c r="AJ154" s="1531"/>
      <c r="AK154" s="1531"/>
      <c r="AL154" s="1531"/>
      <c r="AM154" s="1531"/>
      <c r="AN154" s="1532"/>
      <c r="AO154" s="299"/>
      <c r="AP154" s="298"/>
      <c r="AQ154" s="1526"/>
      <c r="AR154" s="1526"/>
      <c r="AS154" s="1526"/>
      <c r="AT154" s="1526"/>
      <c r="AU154" s="1526"/>
      <c r="AV154" s="1526"/>
      <c r="AW154" s="1526"/>
      <c r="AX154" s="1526"/>
      <c r="AY154" s="1526"/>
      <c r="AZ154" s="1526"/>
      <c r="BA154" s="1526"/>
      <c r="BB154" s="1526"/>
      <c r="BC154" s="409"/>
      <c r="BD154" s="316"/>
      <c r="BE154" s="317"/>
      <c r="BF154" s="299"/>
      <c r="BG154" s="1345"/>
      <c r="BH154" s="1345"/>
      <c r="BI154" s="1345"/>
      <c r="BJ154" s="1345"/>
      <c r="BK154" s="1345"/>
      <c r="BL154" s="1345"/>
      <c r="BM154" s="1345"/>
      <c r="BN154" s="1345"/>
      <c r="BO154" s="1345"/>
      <c r="BP154" s="298"/>
      <c r="BQ154" s="315"/>
      <c r="BR154" s="360"/>
      <c r="BS154" s="1341"/>
      <c r="BT154" s="1341"/>
      <c r="BU154" s="1341"/>
      <c r="BV154" s="1341"/>
      <c r="BW154" s="1341"/>
      <c r="BX154" s="1341"/>
      <c r="BY154" s="1341"/>
      <c r="BZ154" s="1341"/>
      <c r="CA154" s="1341"/>
      <c r="CB154" s="1341"/>
      <c r="CC154" s="1341"/>
      <c r="CD154" s="1341"/>
      <c r="CE154" s="1341"/>
      <c r="CF154" s="1341"/>
      <c r="CG154" s="1341"/>
      <c r="CH154" s="1341"/>
      <c r="CI154" s="1341"/>
      <c r="CJ154" s="1341"/>
      <c r="CK154" s="1341"/>
      <c r="CL154" s="1341"/>
      <c r="CM154" s="1341"/>
      <c r="CN154" s="1341"/>
      <c r="CO154" s="1341"/>
      <c r="CP154" s="1341"/>
      <c r="CQ154" s="1341"/>
      <c r="CR154" s="1341"/>
      <c r="CS154" s="1341"/>
      <c r="CT154" s="1341"/>
      <c r="CU154" s="1341"/>
      <c r="CV154" s="1341"/>
      <c r="CW154" s="1341"/>
      <c r="CX154" s="1341"/>
      <c r="CY154" s="1341"/>
      <c r="CZ154" s="1341"/>
      <c r="DA154" s="1341"/>
      <c r="DB154" s="1341"/>
      <c r="DC154" s="1341"/>
      <c r="DD154" s="1341"/>
      <c r="DE154" s="414"/>
      <c r="DF154" s="1"/>
      <c r="DG154" s="1"/>
      <c r="DH154" s="1"/>
      <c r="DI154" s="29"/>
      <c r="DJ154" s="29"/>
    </row>
    <row r="155" spans="1:115" ht="8.25" customHeight="1">
      <c r="A155" s="29"/>
      <c r="B155" s="29"/>
      <c r="C155" s="29"/>
      <c r="D155" s="406"/>
      <c r="E155" s="1411" t="s">
        <v>86</v>
      </c>
      <c r="F155" s="1411"/>
      <c r="G155" s="1411"/>
      <c r="H155" s="1411"/>
      <c r="I155" s="1411"/>
      <c r="J155" s="1411"/>
      <c r="K155" s="1411"/>
      <c r="L155" s="1411"/>
      <c r="M155" s="1411"/>
      <c r="N155" s="301"/>
      <c r="O155" s="299"/>
      <c r="P155" s="298"/>
      <c r="Q155" s="1522"/>
      <c r="R155" s="1522"/>
      <c r="S155" s="1522"/>
      <c r="T155" s="1522"/>
      <c r="U155" s="1522"/>
      <c r="V155" s="1522"/>
      <c r="W155" s="1522"/>
      <c r="X155" s="1522"/>
      <c r="Y155" s="1522"/>
      <c r="Z155" s="1522"/>
      <c r="AA155" s="1522"/>
      <c r="AB155" s="351"/>
      <c r="AC155" s="298"/>
      <c r="AD155" s="300"/>
      <c r="AE155" s="1533"/>
      <c r="AF155" s="1531"/>
      <c r="AG155" s="1531"/>
      <c r="AH155" s="1531"/>
      <c r="AI155" s="1531"/>
      <c r="AJ155" s="1531"/>
      <c r="AK155" s="1531"/>
      <c r="AL155" s="1531"/>
      <c r="AM155" s="1531"/>
      <c r="AN155" s="1532"/>
      <c r="AO155" s="299"/>
      <c r="AP155" s="298"/>
      <c r="AQ155" s="1526"/>
      <c r="AR155" s="1526"/>
      <c r="AS155" s="1526"/>
      <c r="AT155" s="1526"/>
      <c r="AU155" s="1526"/>
      <c r="AV155" s="1526"/>
      <c r="AW155" s="1526"/>
      <c r="AX155" s="1526"/>
      <c r="AY155" s="1526"/>
      <c r="AZ155" s="1526"/>
      <c r="BA155" s="1526"/>
      <c r="BB155" s="1526"/>
      <c r="BC155" s="1421" t="s">
        <v>270</v>
      </c>
      <c r="BD155" s="1534"/>
      <c r="BE155" s="1535"/>
      <c r="BF155" s="299"/>
      <c r="BG155" s="1345"/>
      <c r="BH155" s="1345"/>
      <c r="BI155" s="1345"/>
      <c r="BJ155" s="1345"/>
      <c r="BK155" s="1345"/>
      <c r="BL155" s="1345"/>
      <c r="BM155" s="1345"/>
      <c r="BN155" s="1345"/>
      <c r="BO155" s="1345"/>
      <c r="BP155" s="298"/>
      <c r="BQ155" s="315"/>
      <c r="BR155" s="360"/>
      <c r="BS155" s="1341"/>
      <c r="BT155" s="1341"/>
      <c r="BU155" s="1341"/>
      <c r="BV155" s="1341"/>
      <c r="BW155" s="1341"/>
      <c r="BX155" s="1341"/>
      <c r="BY155" s="1341"/>
      <c r="BZ155" s="1341"/>
      <c r="CA155" s="1341"/>
      <c r="CB155" s="1341"/>
      <c r="CC155" s="1341"/>
      <c r="CD155" s="1341"/>
      <c r="CE155" s="1341"/>
      <c r="CF155" s="1341"/>
      <c r="CG155" s="1341"/>
      <c r="CH155" s="1341"/>
      <c r="CI155" s="1341"/>
      <c r="CJ155" s="1341"/>
      <c r="CK155" s="1341"/>
      <c r="CL155" s="1341"/>
      <c r="CM155" s="1341"/>
      <c r="CN155" s="1341"/>
      <c r="CO155" s="1341"/>
      <c r="CP155" s="1341"/>
      <c r="CQ155" s="1341"/>
      <c r="CR155" s="1341"/>
      <c r="CS155" s="1341"/>
      <c r="CT155" s="1341"/>
      <c r="CU155" s="1341"/>
      <c r="CV155" s="1341"/>
      <c r="CW155" s="1341"/>
      <c r="CX155" s="1341"/>
      <c r="CY155" s="1341"/>
      <c r="CZ155" s="1341"/>
      <c r="DA155" s="1341"/>
      <c r="DB155" s="1341"/>
      <c r="DC155" s="1341"/>
      <c r="DD155" s="1341"/>
      <c r="DE155" s="414"/>
      <c r="DF155" s="1"/>
      <c r="DG155" s="1"/>
      <c r="DH155" s="1"/>
      <c r="DI155" s="29"/>
      <c r="DJ155" s="29"/>
    </row>
    <row r="156" spans="1:115" ht="8.25" customHeight="1">
      <c r="A156" s="29"/>
      <c r="B156" s="29"/>
      <c r="C156" s="29"/>
      <c r="D156" s="407"/>
      <c r="E156" s="1412"/>
      <c r="F156" s="1412"/>
      <c r="G156" s="1412"/>
      <c r="H156" s="1412"/>
      <c r="I156" s="1412"/>
      <c r="J156" s="1412"/>
      <c r="K156" s="1412"/>
      <c r="L156" s="1412"/>
      <c r="M156" s="1412"/>
      <c r="N156" s="302"/>
      <c r="O156" s="303"/>
      <c r="P156" s="304"/>
      <c r="Q156" s="1523"/>
      <c r="R156" s="1523"/>
      <c r="S156" s="1523"/>
      <c r="T156" s="1523"/>
      <c r="U156" s="1523"/>
      <c r="V156" s="1523"/>
      <c r="W156" s="1523"/>
      <c r="X156" s="1523"/>
      <c r="Y156" s="1523"/>
      <c r="Z156" s="1523"/>
      <c r="AA156" s="1523"/>
      <c r="AB156" s="352"/>
      <c r="AC156" s="304"/>
      <c r="AD156" s="305"/>
      <c r="AE156" s="303"/>
      <c r="AF156" s="304"/>
      <c r="AG156" s="304"/>
      <c r="AH156" s="304"/>
      <c r="AI156" s="304"/>
      <c r="AJ156" s="304"/>
      <c r="AK156" s="304"/>
      <c r="AL156" s="304"/>
      <c r="AM156" s="304"/>
      <c r="AN156" s="305"/>
      <c r="AO156" s="303"/>
      <c r="AP156" s="304"/>
      <c r="AQ156" s="1527"/>
      <c r="AR156" s="1527"/>
      <c r="AS156" s="1527"/>
      <c r="AT156" s="1527"/>
      <c r="AU156" s="1527"/>
      <c r="AV156" s="1527"/>
      <c r="AW156" s="1527"/>
      <c r="AX156" s="1527"/>
      <c r="AY156" s="1527"/>
      <c r="AZ156" s="1527"/>
      <c r="BA156" s="1527"/>
      <c r="BB156" s="1527"/>
      <c r="BC156" s="1536"/>
      <c r="BD156" s="1534"/>
      <c r="BE156" s="1535"/>
      <c r="BF156" s="303"/>
      <c r="BG156" s="1346"/>
      <c r="BH156" s="1346"/>
      <c r="BI156" s="1346"/>
      <c r="BJ156" s="1346"/>
      <c r="BK156" s="1346"/>
      <c r="BL156" s="1346"/>
      <c r="BM156" s="1346"/>
      <c r="BN156" s="1346"/>
      <c r="BO156" s="1346"/>
      <c r="BP156" s="304"/>
      <c r="BQ156" s="322"/>
      <c r="BR156" s="321"/>
      <c r="BS156" s="1342"/>
      <c r="BT156" s="1342"/>
      <c r="BU156" s="1342"/>
      <c r="BV156" s="1342"/>
      <c r="BW156" s="1342"/>
      <c r="BX156" s="1342"/>
      <c r="BY156" s="1342"/>
      <c r="BZ156" s="1342"/>
      <c r="CA156" s="1342"/>
      <c r="CB156" s="1342"/>
      <c r="CC156" s="1342"/>
      <c r="CD156" s="1342"/>
      <c r="CE156" s="1342"/>
      <c r="CF156" s="1342"/>
      <c r="CG156" s="1342"/>
      <c r="CH156" s="1342"/>
      <c r="CI156" s="1342"/>
      <c r="CJ156" s="1342"/>
      <c r="CK156" s="1342"/>
      <c r="CL156" s="1342"/>
      <c r="CM156" s="1342"/>
      <c r="CN156" s="1342"/>
      <c r="CO156" s="1342"/>
      <c r="CP156" s="1342"/>
      <c r="CQ156" s="1342"/>
      <c r="CR156" s="1342"/>
      <c r="CS156" s="1342"/>
      <c r="CT156" s="1342"/>
      <c r="CU156" s="1342"/>
      <c r="CV156" s="1342"/>
      <c r="CW156" s="1342"/>
      <c r="CX156" s="1342"/>
      <c r="CY156" s="1342"/>
      <c r="CZ156" s="1342"/>
      <c r="DA156" s="1342"/>
      <c r="DB156" s="1342"/>
      <c r="DC156" s="1342"/>
      <c r="DD156" s="1342"/>
      <c r="DE156" s="415"/>
      <c r="DF156" s="1"/>
      <c r="DG156" s="1"/>
      <c r="DH156" s="1"/>
      <c r="DI156" s="29"/>
      <c r="DJ156" s="29"/>
    </row>
    <row r="157" spans="1:115" ht="8.25" customHeight="1">
      <c r="A157" s="29"/>
      <c r="B157" s="29"/>
      <c r="C157" s="29"/>
      <c r="D157" s="408"/>
      <c r="E157" s="306"/>
      <c r="F157" s="307"/>
      <c r="G157" s="308"/>
      <c r="H157" s="309"/>
      <c r="I157" s="309"/>
      <c r="J157" s="309"/>
      <c r="K157" s="309"/>
      <c r="L157" s="309"/>
      <c r="M157" s="309"/>
      <c r="N157" s="309"/>
      <c r="O157" s="309"/>
      <c r="P157" s="309"/>
      <c r="Q157" s="309"/>
      <c r="R157" s="310"/>
      <c r="S157" s="408"/>
      <c r="T157" s="1388" t="s">
        <v>268</v>
      </c>
      <c r="U157" s="1340"/>
      <c r="V157" s="1340"/>
      <c r="W157" s="1340"/>
      <c r="X157" s="1340"/>
      <c r="Y157" s="1340"/>
      <c r="Z157" s="1340"/>
      <c r="AA157" s="1340"/>
      <c r="AB157" s="1340"/>
      <c r="AC157" s="1340"/>
      <c r="AD157" s="1340"/>
      <c r="AE157" s="1340"/>
      <c r="AF157" s="1340"/>
      <c r="AG157" s="1340"/>
      <c r="AH157" s="1340"/>
      <c r="AI157" s="1340"/>
      <c r="AJ157" s="1340"/>
      <c r="AK157" s="1340"/>
      <c r="AL157" s="1340"/>
      <c r="AM157" s="1340"/>
      <c r="AN157" s="1340"/>
      <c r="AO157" s="1340"/>
      <c r="AP157" s="1340"/>
      <c r="AQ157" s="1340"/>
      <c r="AR157" s="1340"/>
      <c r="AS157" s="1340"/>
      <c r="AT157" s="1340"/>
      <c r="AU157" s="1340"/>
      <c r="AV157" s="1340"/>
      <c r="AW157" s="1340"/>
      <c r="AX157" s="1340"/>
      <c r="AY157" s="1340"/>
      <c r="AZ157" s="1340"/>
      <c r="BA157" s="1340"/>
      <c r="BB157" s="410"/>
      <c r="BC157" s="1536"/>
      <c r="BD157" s="1534"/>
      <c r="BE157" s="1535"/>
      <c r="BF157" s="408"/>
      <c r="BG157" s="1343" t="s">
        <v>67</v>
      </c>
      <c r="BH157" s="1344"/>
      <c r="BI157" s="1344"/>
      <c r="BJ157" s="1344"/>
      <c r="BK157" s="1344"/>
      <c r="BL157" s="1344"/>
      <c r="BM157" s="1344"/>
      <c r="BN157" s="1344"/>
      <c r="BO157" s="1344"/>
      <c r="BP157" s="306"/>
      <c r="BQ157" s="312"/>
      <c r="BR157" s="311"/>
      <c r="BS157" s="1290"/>
      <c r="BT157" s="1291"/>
      <c r="BU157" s="1291"/>
      <c r="BV157" s="1291"/>
      <c r="BW157" s="1291"/>
      <c r="BX157" s="1291"/>
      <c r="BY157" s="1291"/>
      <c r="BZ157" s="1291"/>
      <c r="CA157" s="1291"/>
      <c r="CB157" s="1291"/>
      <c r="CC157" s="1291"/>
      <c r="CD157" s="1291"/>
      <c r="CE157" s="1291"/>
      <c r="CF157" s="1291"/>
      <c r="CG157" s="1291"/>
      <c r="CH157" s="1291"/>
      <c r="CI157" s="1291"/>
      <c r="CJ157" s="1291"/>
      <c r="CK157" s="1291"/>
      <c r="CL157" s="1291"/>
      <c r="CM157" s="1291"/>
      <c r="CN157" s="1291"/>
      <c r="CO157" s="1291"/>
      <c r="CP157" s="1291"/>
      <c r="CQ157" s="1291"/>
      <c r="CR157" s="1291"/>
      <c r="CS157" s="1291"/>
      <c r="CT157" s="1291"/>
      <c r="CU157" s="1291"/>
      <c r="CV157" s="1291"/>
      <c r="CW157" s="1291"/>
      <c r="CX157" s="1291"/>
      <c r="CY157" s="1291"/>
      <c r="CZ157" s="1291"/>
      <c r="DA157" s="1291"/>
      <c r="DB157" s="1291"/>
      <c r="DC157" s="1291"/>
      <c r="DD157" s="1291"/>
      <c r="DE157" s="312"/>
      <c r="DF157" s="1"/>
      <c r="DG157" s="1"/>
      <c r="DH157" s="1"/>
      <c r="DI157" s="29"/>
      <c r="DJ157" s="29"/>
    </row>
    <row r="158" spans="1:115" ht="8.25" customHeight="1">
      <c r="A158" s="29"/>
      <c r="B158" s="29"/>
      <c r="C158" s="29"/>
      <c r="D158" s="1413">
        <v>28</v>
      </c>
      <c r="E158" s="1414"/>
      <c r="F158" s="1415"/>
      <c r="G158" s="313"/>
      <c r="H158" s="351"/>
      <c r="I158" s="1537" t="s">
        <v>63</v>
      </c>
      <c r="J158" s="1537"/>
      <c r="K158" s="1537"/>
      <c r="L158" s="1537"/>
      <c r="M158" s="1537"/>
      <c r="N158" s="1537"/>
      <c r="O158" s="1537"/>
      <c r="P158" s="1537"/>
      <c r="Q158" s="351"/>
      <c r="R158" s="314"/>
      <c r="S158" s="299"/>
      <c r="T158" s="1341"/>
      <c r="U158" s="1341"/>
      <c r="V158" s="1341"/>
      <c r="W158" s="1341"/>
      <c r="X158" s="1341"/>
      <c r="Y158" s="1341"/>
      <c r="Z158" s="1341"/>
      <c r="AA158" s="1341"/>
      <c r="AB158" s="1341"/>
      <c r="AC158" s="1341"/>
      <c r="AD158" s="1341"/>
      <c r="AE158" s="1341"/>
      <c r="AF158" s="1341"/>
      <c r="AG158" s="1341"/>
      <c r="AH158" s="1341"/>
      <c r="AI158" s="1341"/>
      <c r="AJ158" s="1341"/>
      <c r="AK158" s="1341"/>
      <c r="AL158" s="1341"/>
      <c r="AM158" s="1341"/>
      <c r="AN158" s="1341"/>
      <c r="AO158" s="1341"/>
      <c r="AP158" s="1341"/>
      <c r="AQ158" s="1341"/>
      <c r="AR158" s="1341"/>
      <c r="AS158" s="1341"/>
      <c r="AT158" s="1341"/>
      <c r="AU158" s="1341"/>
      <c r="AV158" s="1341"/>
      <c r="AW158" s="1341"/>
      <c r="AX158" s="1341"/>
      <c r="AY158" s="1341"/>
      <c r="AZ158" s="1341"/>
      <c r="BA158" s="1341"/>
      <c r="BB158" s="411"/>
      <c r="BC158" s="1536"/>
      <c r="BD158" s="1534"/>
      <c r="BE158" s="1535"/>
      <c r="BF158" s="299"/>
      <c r="BG158" s="1345"/>
      <c r="BH158" s="1345"/>
      <c r="BI158" s="1345"/>
      <c r="BJ158" s="1345"/>
      <c r="BK158" s="1345"/>
      <c r="BL158" s="1345"/>
      <c r="BM158" s="1345"/>
      <c r="BN158" s="1345"/>
      <c r="BO158" s="1345"/>
      <c r="BP158" s="298"/>
      <c r="BQ158" s="315"/>
      <c r="BR158" s="360"/>
      <c r="BS158" s="1292"/>
      <c r="BT158" s="1292"/>
      <c r="BU158" s="1292"/>
      <c r="BV158" s="1292"/>
      <c r="BW158" s="1292"/>
      <c r="BX158" s="1292"/>
      <c r="BY158" s="1292"/>
      <c r="BZ158" s="1292"/>
      <c r="CA158" s="1292"/>
      <c r="CB158" s="1292"/>
      <c r="CC158" s="1292"/>
      <c r="CD158" s="1292"/>
      <c r="CE158" s="1292"/>
      <c r="CF158" s="1292"/>
      <c r="CG158" s="1292"/>
      <c r="CH158" s="1292"/>
      <c r="CI158" s="1292"/>
      <c r="CJ158" s="1292"/>
      <c r="CK158" s="1292"/>
      <c r="CL158" s="1292"/>
      <c r="CM158" s="1292"/>
      <c r="CN158" s="1292"/>
      <c r="CO158" s="1292"/>
      <c r="CP158" s="1292"/>
      <c r="CQ158" s="1292"/>
      <c r="CR158" s="1292"/>
      <c r="CS158" s="1292"/>
      <c r="CT158" s="1292"/>
      <c r="CU158" s="1292"/>
      <c r="CV158" s="1292"/>
      <c r="CW158" s="1292"/>
      <c r="CX158" s="1292"/>
      <c r="CY158" s="1292"/>
      <c r="CZ158" s="1292"/>
      <c r="DA158" s="1292"/>
      <c r="DB158" s="1292"/>
      <c r="DC158" s="1292"/>
      <c r="DD158" s="1292"/>
      <c r="DE158" s="315"/>
      <c r="DF158" s="1"/>
      <c r="DG158" s="1"/>
      <c r="DH158" s="1"/>
      <c r="DI158" s="29"/>
      <c r="DJ158" s="29"/>
    </row>
    <row r="159" spans="1:115" ht="8.25" customHeight="1">
      <c r="A159" s="29"/>
      <c r="B159" s="29"/>
      <c r="C159" s="29"/>
      <c r="D159" s="1413"/>
      <c r="E159" s="1414"/>
      <c r="F159" s="1415"/>
      <c r="G159" s="313"/>
      <c r="H159" s="351"/>
      <c r="I159" s="1537"/>
      <c r="J159" s="1537"/>
      <c r="K159" s="1537"/>
      <c r="L159" s="1537"/>
      <c r="M159" s="1537"/>
      <c r="N159" s="1537"/>
      <c r="O159" s="1537"/>
      <c r="P159" s="1537"/>
      <c r="Q159" s="351"/>
      <c r="R159" s="314"/>
      <c r="S159" s="299"/>
      <c r="T159" s="1341"/>
      <c r="U159" s="1341"/>
      <c r="V159" s="1341"/>
      <c r="W159" s="1341"/>
      <c r="X159" s="1341"/>
      <c r="Y159" s="1341"/>
      <c r="Z159" s="1341"/>
      <c r="AA159" s="1341"/>
      <c r="AB159" s="1341"/>
      <c r="AC159" s="1341"/>
      <c r="AD159" s="1341"/>
      <c r="AE159" s="1341"/>
      <c r="AF159" s="1341"/>
      <c r="AG159" s="1341"/>
      <c r="AH159" s="1341"/>
      <c r="AI159" s="1341"/>
      <c r="AJ159" s="1341"/>
      <c r="AK159" s="1341"/>
      <c r="AL159" s="1341"/>
      <c r="AM159" s="1341"/>
      <c r="AN159" s="1341"/>
      <c r="AO159" s="1341"/>
      <c r="AP159" s="1341"/>
      <c r="AQ159" s="1341"/>
      <c r="AR159" s="1341"/>
      <c r="AS159" s="1341"/>
      <c r="AT159" s="1341"/>
      <c r="AU159" s="1341"/>
      <c r="AV159" s="1341"/>
      <c r="AW159" s="1341"/>
      <c r="AX159" s="1341"/>
      <c r="AY159" s="1341"/>
      <c r="AZ159" s="1341"/>
      <c r="BA159" s="1341"/>
      <c r="BB159" s="411"/>
      <c r="BC159" s="1536"/>
      <c r="BD159" s="1534"/>
      <c r="BE159" s="1535"/>
      <c r="BF159" s="299"/>
      <c r="BG159" s="1345"/>
      <c r="BH159" s="1345"/>
      <c r="BI159" s="1345"/>
      <c r="BJ159" s="1345"/>
      <c r="BK159" s="1345"/>
      <c r="BL159" s="1345"/>
      <c r="BM159" s="1345"/>
      <c r="BN159" s="1345"/>
      <c r="BO159" s="1345"/>
      <c r="BP159" s="298"/>
      <c r="BQ159" s="315"/>
      <c r="BR159" s="360"/>
      <c r="BS159" s="1292"/>
      <c r="BT159" s="1292"/>
      <c r="BU159" s="1292"/>
      <c r="BV159" s="1292"/>
      <c r="BW159" s="1292"/>
      <c r="BX159" s="1292"/>
      <c r="BY159" s="1292"/>
      <c r="BZ159" s="1292"/>
      <c r="CA159" s="1292"/>
      <c r="CB159" s="1292"/>
      <c r="CC159" s="1292"/>
      <c r="CD159" s="1292"/>
      <c r="CE159" s="1292"/>
      <c r="CF159" s="1292"/>
      <c r="CG159" s="1292"/>
      <c r="CH159" s="1292"/>
      <c r="CI159" s="1292"/>
      <c r="CJ159" s="1292"/>
      <c r="CK159" s="1292"/>
      <c r="CL159" s="1292"/>
      <c r="CM159" s="1292"/>
      <c r="CN159" s="1292"/>
      <c r="CO159" s="1292"/>
      <c r="CP159" s="1292"/>
      <c r="CQ159" s="1292"/>
      <c r="CR159" s="1292"/>
      <c r="CS159" s="1292"/>
      <c r="CT159" s="1292"/>
      <c r="CU159" s="1292"/>
      <c r="CV159" s="1292"/>
      <c r="CW159" s="1292"/>
      <c r="CX159" s="1292"/>
      <c r="CY159" s="1292"/>
      <c r="CZ159" s="1292"/>
      <c r="DA159" s="1292"/>
      <c r="DB159" s="1292"/>
      <c r="DC159" s="1292"/>
      <c r="DD159" s="1292"/>
      <c r="DE159" s="315"/>
      <c r="DF159" s="1"/>
      <c r="DG159" s="1"/>
      <c r="DH159" s="1"/>
      <c r="DI159" s="29"/>
      <c r="DJ159" s="29"/>
    </row>
    <row r="160" spans="1:115" ht="8.25" customHeight="1">
      <c r="A160" s="29"/>
      <c r="B160" s="29"/>
      <c r="C160" s="29"/>
      <c r="D160" s="409"/>
      <c r="E160" s="316"/>
      <c r="F160" s="317"/>
      <c r="G160" s="318"/>
      <c r="H160" s="352"/>
      <c r="I160" s="319"/>
      <c r="J160" s="319"/>
      <c r="K160" s="319"/>
      <c r="L160" s="319"/>
      <c r="M160" s="319"/>
      <c r="N160" s="319"/>
      <c r="O160" s="319"/>
      <c r="P160" s="319"/>
      <c r="Q160" s="352"/>
      <c r="R160" s="320"/>
      <c r="S160" s="303"/>
      <c r="T160" s="1342"/>
      <c r="U160" s="1342"/>
      <c r="V160" s="1342"/>
      <c r="W160" s="1342"/>
      <c r="X160" s="1342"/>
      <c r="Y160" s="1342"/>
      <c r="Z160" s="1342"/>
      <c r="AA160" s="1342"/>
      <c r="AB160" s="1342"/>
      <c r="AC160" s="1342"/>
      <c r="AD160" s="1342"/>
      <c r="AE160" s="1342"/>
      <c r="AF160" s="1342"/>
      <c r="AG160" s="1342"/>
      <c r="AH160" s="1342"/>
      <c r="AI160" s="1342"/>
      <c r="AJ160" s="1342"/>
      <c r="AK160" s="1342"/>
      <c r="AL160" s="1342"/>
      <c r="AM160" s="1342"/>
      <c r="AN160" s="1342"/>
      <c r="AO160" s="1342"/>
      <c r="AP160" s="1342"/>
      <c r="AQ160" s="1342"/>
      <c r="AR160" s="1342"/>
      <c r="AS160" s="1342"/>
      <c r="AT160" s="1342"/>
      <c r="AU160" s="1342"/>
      <c r="AV160" s="1342"/>
      <c r="AW160" s="1342"/>
      <c r="AX160" s="1342"/>
      <c r="AY160" s="1342"/>
      <c r="AZ160" s="1342"/>
      <c r="BA160" s="1342"/>
      <c r="BB160" s="412"/>
      <c r="BC160" s="1536"/>
      <c r="BD160" s="1534"/>
      <c r="BE160" s="1535"/>
      <c r="BF160" s="303"/>
      <c r="BG160" s="1346"/>
      <c r="BH160" s="1346"/>
      <c r="BI160" s="1346"/>
      <c r="BJ160" s="1346"/>
      <c r="BK160" s="1346"/>
      <c r="BL160" s="1346"/>
      <c r="BM160" s="1346"/>
      <c r="BN160" s="1346"/>
      <c r="BO160" s="1346"/>
      <c r="BP160" s="304"/>
      <c r="BQ160" s="322"/>
      <c r="BR160" s="321"/>
      <c r="BS160" s="1293"/>
      <c r="BT160" s="1293"/>
      <c r="BU160" s="1293"/>
      <c r="BV160" s="1293"/>
      <c r="BW160" s="1293"/>
      <c r="BX160" s="1293"/>
      <c r="BY160" s="1293"/>
      <c r="BZ160" s="1293"/>
      <c r="CA160" s="1293"/>
      <c r="CB160" s="1293"/>
      <c r="CC160" s="1293"/>
      <c r="CD160" s="1293"/>
      <c r="CE160" s="1293"/>
      <c r="CF160" s="1293"/>
      <c r="CG160" s="1293"/>
      <c r="CH160" s="1293"/>
      <c r="CI160" s="1293"/>
      <c r="CJ160" s="1293"/>
      <c r="CK160" s="1293"/>
      <c r="CL160" s="1293"/>
      <c r="CM160" s="1293"/>
      <c r="CN160" s="1293"/>
      <c r="CO160" s="1293"/>
      <c r="CP160" s="1293"/>
      <c r="CQ160" s="1293"/>
      <c r="CR160" s="1293"/>
      <c r="CS160" s="1293"/>
      <c r="CT160" s="1293"/>
      <c r="CU160" s="1293"/>
      <c r="CV160" s="1293"/>
      <c r="CW160" s="1293"/>
      <c r="CX160" s="1293"/>
      <c r="CY160" s="1293"/>
      <c r="CZ160" s="1293"/>
      <c r="DA160" s="1293"/>
      <c r="DB160" s="1293"/>
      <c r="DC160" s="1293"/>
      <c r="DD160" s="1293"/>
      <c r="DE160" s="322"/>
      <c r="DF160" s="1"/>
      <c r="DG160" s="1"/>
      <c r="DH160" s="1"/>
      <c r="DI160" s="29"/>
      <c r="DJ160" s="29"/>
    </row>
    <row r="161" spans="1:116" ht="8.25" customHeight="1">
      <c r="A161" s="29"/>
      <c r="B161" s="29"/>
      <c r="C161" s="29"/>
      <c r="D161" s="1421" t="s">
        <v>267</v>
      </c>
      <c r="E161" s="1422"/>
      <c r="F161" s="1423"/>
      <c r="G161" s="308"/>
      <c r="H161" s="309"/>
      <c r="I161" s="323"/>
      <c r="J161" s="323"/>
      <c r="K161" s="323"/>
      <c r="L161" s="323"/>
      <c r="M161" s="323"/>
      <c r="N161" s="323"/>
      <c r="O161" s="323"/>
      <c r="P161" s="323"/>
      <c r="Q161" s="309"/>
      <c r="R161" s="310"/>
      <c r="S161" s="408"/>
      <c r="T161" s="1388" t="s">
        <v>269</v>
      </c>
      <c r="U161" s="1340"/>
      <c r="V161" s="1340"/>
      <c r="W161" s="1340"/>
      <c r="X161" s="1340"/>
      <c r="Y161" s="1340"/>
      <c r="Z161" s="1340"/>
      <c r="AA161" s="1340"/>
      <c r="AB161" s="1340"/>
      <c r="AC161" s="1340"/>
      <c r="AD161" s="1340"/>
      <c r="AE161" s="1340"/>
      <c r="AF161" s="1340"/>
      <c r="AG161" s="1340"/>
      <c r="AH161" s="1340"/>
      <c r="AI161" s="1340"/>
      <c r="AJ161" s="1340"/>
      <c r="AK161" s="1340"/>
      <c r="AL161" s="1340"/>
      <c r="AM161" s="1340"/>
      <c r="AN161" s="1340"/>
      <c r="AO161" s="1340"/>
      <c r="AP161" s="1340"/>
      <c r="AQ161" s="1340"/>
      <c r="AR161" s="1340"/>
      <c r="AS161" s="1340"/>
      <c r="AT161" s="1340"/>
      <c r="AU161" s="1340"/>
      <c r="AV161" s="1340"/>
      <c r="AW161" s="1340"/>
      <c r="AX161" s="1340"/>
      <c r="AY161" s="1340"/>
      <c r="AZ161" s="1340"/>
      <c r="BA161" s="1340"/>
      <c r="BB161" s="410"/>
      <c r="BC161" s="1536"/>
      <c r="BD161" s="1534"/>
      <c r="BE161" s="1535"/>
      <c r="BF161" s="408"/>
      <c r="BG161" s="1343" t="s">
        <v>275</v>
      </c>
      <c r="BH161" s="1344"/>
      <c r="BI161" s="1344"/>
      <c r="BJ161" s="1344"/>
      <c r="BK161" s="1344"/>
      <c r="BL161" s="1344"/>
      <c r="BM161" s="1344"/>
      <c r="BN161" s="1344"/>
      <c r="BO161" s="1344"/>
      <c r="BP161" s="306"/>
      <c r="BQ161" s="312"/>
      <c r="BR161" s="311"/>
      <c r="BS161" s="1715" t="s">
        <v>92</v>
      </c>
      <c r="BT161" s="1340"/>
      <c r="BU161" s="1340"/>
      <c r="BV161" s="1340"/>
      <c r="BW161" s="1340"/>
      <c r="BX161" s="1340"/>
      <c r="BY161" s="1340"/>
      <c r="BZ161" s="1340"/>
      <c r="CA161" s="1340"/>
      <c r="CB161" s="1340"/>
      <c r="CC161" s="1340"/>
      <c r="CD161" s="1340"/>
      <c r="CE161" s="1340"/>
      <c r="CF161" s="1340"/>
      <c r="CG161" s="1340"/>
      <c r="CH161" s="1340"/>
      <c r="CI161" s="1340"/>
      <c r="CJ161" s="1340"/>
      <c r="CK161" s="1340"/>
      <c r="CL161" s="1340"/>
      <c r="CM161" s="1340"/>
      <c r="CN161" s="1340"/>
      <c r="CO161" s="1340"/>
      <c r="CP161" s="1340"/>
      <c r="CQ161" s="1340"/>
      <c r="CR161" s="1340"/>
      <c r="CS161" s="430"/>
      <c r="CT161" s="430"/>
      <c r="CU161" s="1294"/>
      <c r="CV161" s="1294"/>
      <c r="CW161" s="1294"/>
      <c r="CX161" s="1294"/>
      <c r="CY161" s="1294"/>
      <c r="CZ161" s="1294"/>
      <c r="DA161" s="1294"/>
      <c r="DB161" s="1294"/>
      <c r="DC161" s="1294"/>
      <c r="DD161" s="1294"/>
      <c r="DE161" s="1295"/>
      <c r="DF161" s="1"/>
      <c r="DG161" s="1"/>
      <c r="DH161" s="1"/>
      <c r="DI161" s="29"/>
      <c r="DJ161" s="29"/>
    </row>
    <row r="162" spans="1:116" ht="8.25" customHeight="1">
      <c r="A162" s="29"/>
      <c r="B162" s="29"/>
      <c r="C162" s="29"/>
      <c r="D162" s="1421"/>
      <c r="E162" s="1422"/>
      <c r="F162" s="1423"/>
      <c r="G162" s="313"/>
      <c r="H162" s="351"/>
      <c r="I162" s="1537" t="s">
        <v>87</v>
      </c>
      <c r="J162" s="1537"/>
      <c r="K162" s="1537"/>
      <c r="L162" s="1537"/>
      <c r="M162" s="1537"/>
      <c r="N162" s="1537"/>
      <c r="O162" s="1537"/>
      <c r="P162" s="1537"/>
      <c r="Q162" s="351"/>
      <c r="R162" s="314"/>
      <c r="S162" s="299"/>
      <c r="T162" s="1341"/>
      <c r="U162" s="1341"/>
      <c r="V162" s="1341"/>
      <c r="W162" s="1341"/>
      <c r="X162" s="1341"/>
      <c r="Y162" s="1341"/>
      <c r="Z162" s="1341"/>
      <c r="AA162" s="1341"/>
      <c r="AB162" s="1341"/>
      <c r="AC162" s="1341"/>
      <c r="AD162" s="1341"/>
      <c r="AE162" s="1341"/>
      <c r="AF162" s="1341"/>
      <c r="AG162" s="1341"/>
      <c r="AH162" s="1341"/>
      <c r="AI162" s="1341"/>
      <c r="AJ162" s="1341"/>
      <c r="AK162" s="1341"/>
      <c r="AL162" s="1341"/>
      <c r="AM162" s="1341"/>
      <c r="AN162" s="1341"/>
      <c r="AO162" s="1341"/>
      <c r="AP162" s="1341"/>
      <c r="AQ162" s="1341"/>
      <c r="AR162" s="1341"/>
      <c r="AS162" s="1341"/>
      <c r="AT162" s="1341"/>
      <c r="AU162" s="1341"/>
      <c r="AV162" s="1341"/>
      <c r="AW162" s="1341"/>
      <c r="AX162" s="1341"/>
      <c r="AY162" s="1341"/>
      <c r="AZ162" s="1341"/>
      <c r="BA162" s="1341"/>
      <c r="BB162" s="411"/>
      <c r="BC162" s="1536"/>
      <c r="BD162" s="1534"/>
      <c r="BE162" s="1535"/>
      <c r="BF162" s="299"/>
      <c r="BG162" s="1345"/>
      <c r="BH162" s="1345"/>
      <c r="BI162" s="1345"/>
      <c r="BJ162" s="1345"/>
      <c r="BK162" s="1345"/>
      <c r="BL162" s="1345"/>
      <c r="BM162" s="1345"/>
      <c r="BN162" s="1345"/>
      <c r="BO162" s="1345"/>
      <c r="BP162" s="298"/>
      <c r="BQ162" s="315"/>
      <c r="BR162" s="360"/>
      <c r="BS162" s="1341"/>
      <c r="BT162" s="1341"/>
      <c r="BU162" s="1341"/>
      <c r="BV162" s="1341"/>
      <c r="BW162" s="1341"/>
      <c r="BX162" s="1341"/>
      <c r="BY162" s="1341"/>
      <c r="BZ162" s="1341"/>
      <c r="CA162" s="1341"/>
      <c r="CB162" s="1341"/>
      <c r="CC162" s="1341"/>
      <c r="CD162" s="1341"/>
      <c r="CE162" s="1341"/>
      <c r="CF162" s="1341"/>
      <c r="CG162" s="1341"/>
      <c r="CH162" s="1341"/>
      <c r="CI162" s="1341"/>
      <c r="CJ162" s="1341"/>
      <c r="CK162" s="1341"/>
      <c r="CL162" s="1341"/>
      <c r="CM162" s="1341"/>
      <c r="CN162" s="1341"/>
      <c r="CO162" s="1341"/>
      <c r="CP162" s="1341"/>
      <c r="CQ162" s="1341"/>
      <c r="CR162" s="1341"/>
      <c r="CS162" s="431"/>
      <c r="CT162" s="431"/>
      <c r="CU162" s="1296"/>
      <c r="CV162" s="1296"/>
      <c r="CW162" s="1296"/>
      <c r="CX162" s="1296"/>
      <c r="CY162" s="1296"/>
      <c r="CZ162" s="1296"/>
      <c r="DA162" s="1296"/>
      <c r="DB162" s="1296"/>
      <c r="DC162" s="1296"/>
      <c r="DD162" s="1296"/>
      <c r="DE162" s="1297"/>
      <c r="DF162" s="1"/>
      <c r="DG162" s="1"/>
      <c r="DH162" s="1"/>
      <c r="DI162" s="29"/>
      <c r="DJ162" s="29"/>
    </row>
    <row r="163" spans="1:116" ht="8.25" customHeight="1">
      <c r="A163" s="29"/>
      <c r="B163" s="29"/>
      <c r="C163" s="29"/>
      <c r="D163" s="1421"/>
      <c r="E163" s="1422"/>
      <c r="F163" s="1423"/>
      <c r="G163" s="313"/>
      <c r="H163" s="351"/>
      <c r="I163" s="1537"/>
      <c r="J163" s="1537"/>
      <c r="K163" s="1537"/>
      <c r="L163" s="1537"/>
      <c r="M163" s="1537"/>
      <c r="N163" s="1537"/>
      <c r="O163" s="1537"/>
      <c r="P163" s="1537"/>
      <c r="Q163" s="351"/>
      <c r="R163" s="314"/>
      <c r="S163" s="299"/>
      <c r="T163" s="1341"/>
      <c r="U163" s="1341"/>
      <c r="V163" s="1341"/>
      <c r="W163" s="1341"/>
      <c r="X163" s="1341"/>
      <c r="Y163" s="1341"/>
      <c r="Z163" s="1341"/>
      <c r="AA163" s="1341"/>
      <c r="AB163" s="1341"/>
      <c r="AC163" s="1341"/>
      <c r="AD163" s="1341"/>
      <c r="AE163" s="1341"/>
      <c r="AF163" s="1341"/>
      <c r="AG163" s="1341"/>
      <c r="AH163" s="1341"/>
      <c r="AI163" s="1341"/>
      <c r="AJ163" s="1341"/>
      <c r="AK163" s="1341"/>
      <c r="AL163" s="1341"/>
      <c r="AM163" s="1341"/>
      <c r="AN163" s="1341"/>
      <c r="AO163" s="1341"/>
      <c r="AP163" s="1341"/>
      <c r="AQ163" s="1341"/>
      <c r="AR163" s="1341"/>
      <c r="AS163" s="1341"/>
      <c r="AT163" s="1341"/>
      <c r="AU163" s="1341"/>
      <c r="AV163" s="1341"/>
      <c r="AW163" s="1341"/>
      <c r="AX163" s="1341"/>
      <c r="AY163" s="1341"/>
      <c r="AZ163" s="1341"/>
      <c r="BA163" s="1341"/>
      <c r="BB163" s="411"/>
      <c r="BC163" s="299"/>
      <c r="BD163" s="298"/>
      <c r="BE163" s="300"/>
      <c r="BF163" s="299"/>
      <c r="BG163" s="1345"/>
      <c r="BH163" s="1345"/>
      <c r="BI163" s="1345"/>
      <c r="BJ163" s="1345"/>
      <c r="BK163" s="1345"/>
      <c r="BL163" s="1345"/>
      <c r="BM163" s="1345"/>
      <c r="BN163" s="1345"/>
      <c r="BO163" s="1345"/>
      <c r="BP163" s="298"/>
      <c r="BQ163" s="315"/>
      <c r="BR163" s="360"/>
      <c r="BS163" s="1341"/>
      <c r="BT163" s="1341"/>
      <c r="BU163" s="1341"/>
      <c r="BV163" s="1341"/>
      <c r="BW163" s="1341"/>
      <c r="BX163" s="1341"/>
      <c r="BY163" s="1341"/>
      <c r="BZ163" s="1341"/>
      <c r="CA163" s="1341"/>
      <c r="CB163" s="1341"/>
      <c r="CC163" s="1341"/>
      <c r="CD163" s="1341"/>
      <c r="CE163" s="1341"/>
      <c r="CF163" s="1341"/>
      <c r="CG163" s="1341"/>
      <c r="CH163" s="1341"/>
      <c r="CI163" s="1341"/>
      <c r="CJ163" s="1341"/>
      <c r="CK163" s="1341"/>
      <c r="CL163" s="1341"/>
      <c r="CM163" s="1341"/>
      <c r="CN163" s="1341"/>
      <c r="CO163" s="1341"/>
      <c r="CP163" s="1341"/>
      <c r="CQ163" s="1341"/>
      <c r="CR163" s="1341"/>
      <c r="CS163" s="431"/>
      <c r="CT163" s="431"/>
      <c r="CU163" s="350"/>
      <c r="CV163" s="350"/>
      <c r="CW163" s="350"/>
      <c r="CX163" s="350"/>
      <c r="CY163" s="350"/>
      <c r="CZ163" s="350"/>
      <c r="DA163" s="1337"/>
      <c r="DB163" s="1337"/>
      <c r="DC163" s="1337"/>
      <c r="DD163" s="350"/>
      <c r="DE163" s="315"/>
      <c r="DF163" s="1"/>
      <c r="DG163" s="1"/>
      <c r="DH163" s="1"/>
      <c r="DI163" s="29"/>
      <c r="DJ163" s="29"/>
    </row>
    <row r="164" spans="1:116" ht="8.25" customHeight="1">
      <c r="A164" s="29"/>
      <c r="B164" s="29"/>
      <c r="C164" s="29"/>
      <c r="D164" s="1421"/>
      <c r="E164" s="1422"/>
      <c r="F164" s="1423"/>
      <c r="G164" s="313"/>
      <c r="H164" s="351"/>
      <c r="I164" s="1537"/>
      <c r="J164" s="1537"/>
      <c r="K164" s="1537"/>
      <c r="L164" s="1537"/>
      <c r="M164" s="1537"/>
      <c r="N164" s="1537"/>
      <c r="O164" s="1537"/>
      <c r="P164" s="1537"/>
      <c r="Q164" s="351"/>
      <c r="R164" s="314"/>
      <c r="S164" s="299"/>
      <c r="T164" s="1341"/>
      <c r="U164" s="1341"/>
      <c r="V164" s="1341"/>
      <c r="W164" s="1341"/>
      <c r="X164" s="1341"/>
      <c r="Y164" s="1341"/>
      <c r="Z164" s="1341"/>
      <c r="AA164" s="1341"/>
      <c r="AB164" s="1341"/>
      <c r="AC164" s="1341"/>
      <c r="AD164" s="1341"/>
      <c r="AE164" s="1341"/>
      <c r="AF164" s="1341"/>
      <c r="AG164" s="1341"/>
      <c r="AH164" s="1341"/>
      <c r="AI164" s="1341"/>
      <c r="AJ164" s="1341"/>
      <c r="AK164" s="1341"/>
      <c r="AL164" s="1341"/>
      <c r="AM164" s="1341"/>
      <c r="AN164" s="1341"/>
      <c r="AO164" s="1341"/>
      <c r="AP164" s="1341"/>
      <c r="AQ164" s="1341"/>
      <c r="AR164" s="1341"/>
      <c r="AS164" s="1341"/>
      <c r="AT164" s="1341"/>
      <c r="AU164" s="1341"/>
      <c r="AV164" s="1341"/>
      <c r="AW164" s="1341"/>
      <c r="AX164" s="1341"/>
      <c r="AY164" s="1341"/>
      <c r="AZ164" s="1341"/>
      <c r="BA164" s="1341"/>
      <c r="BB164" s="411"/>
      <c r="BC164" s="416"/>
      <c r="BD164" s="411"/>
      <c r="BE164" s="300"/>
      <c r="BF164" s="299"/>
      <c r="BG164" s="1345"/>
      <c r="BH164" s="1345"/>
      <c r="BI164" s="1345"/>
      <c r="BJ164" s="1345"/>
      <c r="BK164" s="1345"/>
      <c r="BL164" s="1345"/>
      <c r="BM164" s="1345"/>
      <c r="BN164" s="1345"/>
      <c r="BO164" s="1345"/>
      <c r="BP164" s="298"/>
      <c r="BQ164" s="315"/>
      <c r="BR164" s="360"/>
      <c r="BS164" s="1341"/>
      <c r="BT164" s="1341"/>
      <c r="BU164" s="1341"/>
      <c r="BV164" s="1341"/>
      <c r="BW164" s="1341"/>
      <c r="BX164" s="1341"/>
      <c r="BY164" s="1341"/>
      <c r="BZ164" s="1341"/>
      <c r="CA164" s="1341"/>
      <c r="CB164" s="1341"/>
      <c r="CC164" s="1341"/>
      <c r="CD164" s="1341"/>
      <c r="CE164" s="1341"/>
      <c r="CF164" s="1341"/>
      <c r="CG164" s="1341"/>
      <c r="CH164" s="1341"/>
      <c r="CI164" s="1341"/>
      <c r="CJ164" s="1341"/>
      <c r="CK164" s="1341"/>
      <c r="CL164" s="1341"/>
      <c r="CM164" s="1341"/>
      <c r="CN164" s="1341"/>
      <c r="CO164" s="1341"/>
      <c r="CP164" s="1341"/>
      <c r="CQ164" s="1341"/>
      <c r="CR164" s="1341"/>
      <c r="CS164" s="431"/>
      <c r="CT164" s="431"/>
      <c r="CU164" s="350"/>
      <c r="CV164" s="350"/>
      <c r="CW164" s="350"/>
      <c r="CX164" s="350"/>
      <c r="CY164" s="350"/>
      <c r="CZ164" s="350"/>
      <c r="DA164" s="1337"/>
      <c r="DB164" s="1337"/>
      <c r="DC164" s="1337"/>
      <c r="DD164" s="350"/>
      <c r="DE164" s="315"/>
      <c r="DF164" s="1"/>
      <c r="DG164" s="1"/>
      <c r="DH164" s="1"/>
      <c r="DI164" s="29"/>
      <c r="DJ164" s="29"/>
    </row>
    <row r="165" spans="1:116" ht="8.25" customHeight="1">
      <c r="A165" s="29"/>
      <c r="B165" s="29"/>
      <c r="C165" s="29"/>
      <c r="D165" s="394"/>
      <c r="E165" s="402"/>
      <c r="F165" s="403"/>
      <c r="G165" s="352"/>
      <c r="H165" s="352"/>
      <c r="I165" s="352"/>
      <c r="J165" s="352"/>
      <c r="K165" s="352"/>
      <c r="L165" s="352"/>
      <c r="M165" s="352"/>
      <c r="N165" s="352"/>
      <c r="O165" s="352"/>
      <c r="P165" s="352"/>
      <c r="Q165" s="352"/>
      <c r="R165" s="320"/>
      <c r="S165" s="303"/>
      <c r="T165" s="1342"/>
      <c r="U165" s="1342"/>
      <c r="V165" s="1342"/>
      <c r="W165" s="1342"/>
      <c r="X165" s="1342"/>
      <c r="Y165" s="1342"/>
      <c r="Z165" s="1342"/>
      <c r="AA165" s="1342"/>
      <c r="AB165" s="1342"/>
      <c r="AC165" s="1342"/>
      <c r="AD165" s="1342"/>
      <c r="AE165" s="1342"/>
      <c r="AF165" s="1342"/>
      <c r="AG165" s="1342"/>
      <c r="AH165" s="1342"/>
      <c r="AI165" s="1342"/>
      <c r="AJ165" s="1342"/>
      <c r="AK165" s="1342"/>
      <c r="AL165" s="1342"/>
      <c r="AM165" s="1342"/>
      <c r="AN165" s="1342"/>
      <c r="AO165" s="1342"/>
      <c r="AP165" s="1342"/>
      <c r="AQ165" s="1342"/>
      <c r="AR165" s="1342"/>
      <c r="AS165" s="1342"/>
      <c r="AT165" s="1342"/>
      <c r="AU165" s="1342"/>
      <c r="AV165" s="1342"/>
      <c r="AW165" s="1342"/>
      <c r="AX165" s="1342"/>
      <c r="AY165" s="1342"/>
      <c r="AZ165" s="1342"/>
      <c r="BA165" s="1342"/>
      <c r="BB165" s="412"/>
      <c r="BC165" s="417"/>
      <c r="BD165" s="412"/>
      <c r="BE165" s="305"/>
      <c r="BF165" s="303"/>
      <c r="BG165" s="429"/>
      <c r="BH165" s="429"/>
      <c r="BI165" s="429"/>
      <c r="BJ165" s="429"/>
      <c r="BK165" s="429"/>
      <c r="BL165" s="429"/>
      <c r="BM165" s="429"/>
      <c r="BN165" s="429"/>
      <c r="BO165" s="429"/>
      <c r="BP165" s="304"/>
      <c r="BQ165" s="322"/>
      <c r="BR165" s="321"/>
      <c r="BS165" s="1342"/>
      <c r="BT165" s="1342"/>
      <c r="BU165" s="1342"/>
      <c r="BV165" s="1342"/>
      <c r="BW165" s="1342"/>
      <c r="BX165" s="1342"/>
      <c r="BY165" s="1342"/>
      <c r="BZ165" s="1342"/>
      <c r="CA165" s="1342"/>
      <c r="CB165" s="1342"/>
      <c r="CC165" s="1342"/>
      <c r="CD165" s="1342"/>
      <c r="CE165" s="1342"/>
      <c r="CF165" s="1342"/>
      <c r="CG165" s="1342"/>
      <c r="CH165" s="1342"/>
      <c r="CI165" s="1342"/>
      <c r="CJ165" s="1342"/>
      <c r="CK165" s="1342"/>
      <c r="CL165" s="1342"/>
      <c r="CM165" s="1342"/>
      <c r="CN165" s="1342"/>
      <c r="CO165" s="1342"/>
      <c r="CP165" s="1342"/>
      <c r="CQ165" s="1342"/>
      <c r="CR165" s="1342"/>
      <c r="CS165" s="432"/>
      <c r="CT165" s="432"/>
      <c r="CU165" s="420"/>
      <c r="CV165" s="420"/>
      <c r="CW165" s="420"/>
      <c r="CX165" s="420"/>
      <c r="CY165" s="420"/>
      <c r="CZ165" s="420"/>
      <c r="DA165" s="1338"/>
      <c r="DB165" s="1338"/>
      <c r="DC165" s="1338"/>
      <c r="DD165" s="420"/>
      <c r="DE165" s="322"/>
      <c r="DF165" s="1"/>
      <c r="DG165" s="1"/>
      <c r="DH165" s="1"/>
      <c r="DI165" s="29"/>
      <c r="DJ165" s="29"/>
    </row>
    <row r="166" spans="1:116" s="1" customFormat="1" ht="15" customHeight="1">
      <c r="A166" s="199"/>
      <c r="B166" s="199"/>
      <c r="C166" s="199"/>
      <c r="D166" s="199"/>
      <c r="E166" s="199"/>
      <c r="F166" s="199"/>
      <c r="G166" s="199"/>
      <c r="H166" s="199"/>
      <c r="I166" s="199"/>
      <c r="J166" s="199"/>
      <c r="K166" s="199"/>
      <c r="L166" s="199"/>
      <c r="M166" s="199"/>
      <c r="N166" s="199"/>
      <c r="O166" s="199"/>
      <c r="P166" s="199"/>
      <c r="Q166" s="199"/>
      <c r="R166" s="199"/>
      <c r="S166" s="199"/>
      <c r="T166" s="199"/>
      <c r="U166" s="199"/>
      <c r="V166" s="199"/>
      <c r="W166" s="199"/>
      <c r="X166" s="199"/>
      <c r="Y166" s="199"/>
      <c r="Z166" s="199"/>
      <c r="AA166" s="199"/>
      <c r="AB166" s="199"/>
      <c r="AC166" s="199"/>
      <c r="AD166" s="199"/>
      <c r="AE166" s="199"/>
      <c r="AF166" s="199"/>
      <c r="AG166" s="199"/>
      <c r="AH166" s="199"/>
      <c r="AI166" s="199"/>
      <c r="AJ166" s="199"/>
      <c r="AK166" s="199"/>
      <c r="AL166" s="199"/>
      <c r="AM166" s="199"/>
      <c r="AN166" s="199"/>
      <c r="AO166" s="199"/>
      <c r="AP166" s="199"/>
      <c r="AQ166" s="199"/>
      <c r="AR166" s="199"/>
      <c r="AS166" s="199"/>
      <c r="AT166" s="199"/>
      <c r="AU166" s="199"/>
      <c r="AV166" s="199"/>
      <c r="AW166" s="199"/>
      <c r="AX166" s="199"/>
      <c r="AY166" s="199"/>
      <c r="AZ166" s="199"/>
      <c r="BA166" s="199"/>
      <c r="BB166" s="199"/>
      <c r="BC166" s="199"/>
      <c r="BD166" s="199"/>
      <c r="BE166" s="199"/>
      <c r="BF166" s="199"/>
      <c r="BG166" s="199"/>
      <c r="BH166" s="199"/>
      <c r="BI166" s="199"/>
      <c r="BJ166" s="199"/>
      <c r="BK166" s="199"/>
      <c r="BL166" s="199"/>
      <c r="BM166" s="199"/>
      <c r="BN166" s="199"/>
      <c r="BO166" s="199"/>
      <c r="BP166" s="199"/>
      <c r="BQ166" s="199"/>
      <c r="BR166" s="199"/>
      <c r="BS166" s="199"/>
      <c r="BT166" s="199"/>
      <c r="BU166" s="199"/>
      <c r="BV166" s="199"/>
      <c r="BW166" s="199"/>
      <c r="BX166" s="199"/>
      <c r="BY166" s="199"/>
      <c r="BZ166" s="199"/>
      <c r="CA166" s="199"/>
      <c r="CB166" s="199"/>
      <c r="CC166" s="199"/>
      <c r="CD166" s="199"/>
      <c r="CE166" s="199"/>
      <c r="CF166" s="199"/>
      <c r="CG166" s="199"/>
      <c r="CH166" s="199"/>
      <c r="CI166" s="199"/>
      <c r="CJ166" s="199"/>
      <c r="CK166" s="199"/>
      <c r="CL166" s="199"/>
      <c r="CM166" s="199"/>
      <c r="CN166" s="199"/>
      <c r="CO166" s="199"/>
      <c r="CP166" s="199"/>
      <c r="CQ166" s="199"/>
      <c r="CR166" s="199"/>
      <c r="CS166" s="199"/>
      <c r="CT166" s="199"/>
      <c r="CU166" s="199"/>
      <c r="CV166" s="199"/>
      <c r="CW166" s="199"/>
      <c r="CX166" s="199"/>
      <c r="CY166" s="199"/>
      <c r="CZ166" s="199"/>
      <c r="DA166" s="199"/>
      <c r="DB166" s="199"/>
      <c r="DC166" s="199"/>
      <c r="DD166" s="199"/>
      <c r="DE166" s="199"/>
      <c r="DF166" s="199"/>
      <c r="DG166" s="199"/>
      <c r="DH166" s="199"/>
      <c r="DI166" s="199"/>
      <c r="DJ166" s="199"/>
      <c r="DK166" s="242"/>
      <c r="DL166" s="242"/>
    </row>
    <row r="167" spans="1:116" s="1" customFormat="1" ht="6" customHeight="1">
      <c r="A167" s="198"/>
      <c r="B167" s="198"/>
      <c r="C167" s="198"/>
      <c r="D167" s="198"/>
      <c r="E167" s="198"/>
      <c r="F167" s="198"/>
      <c r="G167" s="198"/>
      <c r="H167" s="198"/>
      <c r="I167" s="198"/>
      <c r="J167" s="198"/>
      <c r="K167" s="198"/>
      <c r="L167" s="198"/>
      <c r="M167" s="198"/>
      <c r="N167" s="198"/>
      <c r="O167" s="198"/>
      <c r="P167" s="198"/>
      <c r="Q167" s="198"/>
      <c r="R167" s="198"/>
      <c r="S167" s="198"/>
      <c r="T167" s="198"/>
      <c r="U167" s="198"/>
      <c r="V167" s="198"/>
      <c r="W167" s="198"/>
      <c r="X167" s="198"/>
      <c r="Y167" s="198"/>
      <c r="Z167" s="198"/>
      <c r="AA167" s="198"/>
      <c r="AB167" s="198"/>
      <c r="AC167" s="198"/>
      <c r="AD167" s="198"/>
      <c r="AE167" s="198"/>
      <c r="AF167" s="198"/>
      <c r="AG167" s="198"/>
      <c r="AH167" s="198"/>
      <c r="AI167" s="198"/>
      <c r="AJ167" s="198"/>
      <c r="AK167" s="198"/>
      <c r="AL167" s="198"/>
      <c r="AM167" s="198"/>
      <c r="AN167" s="198"/>
      <c r="AO167" s="198"/>
      <c r="AP167" s="198"/>
      <c r="AQ167" s="198"/>
      <c r="AR167" s="198"/>
      <c r="AS167" s="198"/>
      <c r="AT167" s="198"/>
      <c r="AU167" s="198"/>
      <c r="AV167" s="198"/>
      <c r="AW167" s="198"/>
      <c r="AX167" s="198"/>
      <c r="AY167" s="198"/>
      <c r="AZ167" s="198"/>
      <c r="BA167" s="198"/>
      <c r="BB167" s="198"/>
      <c r="BC167" s="198"/>
      <c r="BD167" s="198"/>
      <c r="BE167" s="198"/>
      <c r="BF167" s="198"/>
      <c r="BG167" s="198"/>
      <c r="BH167" s="198"/>
      <c r="BI167" s="198"/>
      <c r="BJ167" s="198"/>
      <c r="BK167" s="198"/>
      <c r="BL167" s="198"/>
      <c r="BM167" s="198"/>
      <c r="BN167" s="198"/>
      <c r="BO167" s="198"/>
      <c r="BP167" s="198"/>
      <c r="BQ167" s="198"/>
      <c r="BR167" s="198"/>
      <c r="BS167" s="198"/>
      <c r="BT167" s="198"/>
      <c r="BU167" s="198"/>
      <c r="BV167" s="198"/>
      <c r="BW167" s="198"/>
      <c r="BX167" s="198"/>
      <c r="BY167" s="198"/>
      <c r="BZ167" s="198"/>
      <c r="CA167" s="198"/>
      <c r="CB167" s="198"/>
      <c r="CC167" s="198"/>
      <c r="CD167" s="198"/>
      <c r="CE167" s="198"/>
      <c r="CF167" s="198"/>
      <c r="CG167" s="198"/>
      <c r="CH167" s="198"/>
      <c r="CI167" s="198"/>
      <c r="CJ167" s="198"/>
      <c r="CK167" s="198"/>
      <c r="CL167" s="198"/>
      <c r="CM167" s="198"/>
      <c r="CN167" s="198"/>
      <c r="CO167" s="198"/>
      <c r="CP167" s="198"/>
      <c r="CQ167" s="198"/>
      <c r="CR167" s="198"/>
      <c r="CS167" s="198"/>
      <c r="CT167" s="198"/>
      <c r="CU167" s="198"/>
      <c r="CV167" s="198"/>
      <c r="CW167" s="198"/>
      <c r="CX167" s="198"/>
      <c r="CY167" s="198"/>
      <c r="CZ167" s="198"/>
      <c r="DA167" s="198"/>
      <c r="DB167" s="198"/>
      <c r="DC167" s="198"/>
      <c r="DD167" s="198"/>
      <c r="DE167" s="198"/>
      <c r="DF167" s="198"/>
      <c r="DG167" s="198"/>
      <c r="DH167" s="198"/>
      <c r="DI167" s="198"/>
      <c r="DJ167" s="242"/>
    </row>
    <row r="168" spans="1:116" ht="25.5" customHeight="1">
      <c r="N168" s="1401" t="s">
        <v>634</v>
      </c>
      <c r="O168" s="1401"/>
      <c r="P168" s="1401"/>
      <c r="Q168" s="1401"/>
      <c r="R168" s="1401"/>
      <c r="S168" s="1401"/>
      <c r="T168" s="1401"/>
      <c r="U168" s="1401"/>
      <c r="V168" s="1401"/>
      <c r="W168" s="1401"/>
      <c r="X168" s="1401"/>
      <c r="Y168" s="1401"/>
      <c r="Z168" s="1401"/>
      <c r="AA168" s="1401"/>
      <c r="AB168" s="1401"/>
      <c r="AC168" s="1401"/>
      <c r="AD168" s="1401"/>
      <c r="AE168" s="1401"/>
      <c r="AF168" s="1401"/>
      <c r="AG168" s="1401"/>
      <c r="AH168" s="1401"/>
      <c r="AI168" s="1401"/>
      <c r="AJ168" s="1401"/>
      <c r="AK168" s="1401"/>
      <c r="AL168" s="1401"/>
      <c r="AM168" s="1402"/>
      <c r="AN168" s="1402"/>
      <c r="AO168" s="1402"/>
      <c r="AP168" s="1402"/>
      <c r="AQ168" s="1402"/>
      <c r="AX168" s="1317" t="s">
        <v>86</v>
      </c>
      <c r="AY168" s="1317"/>
      <c r="AZ168" s="1317"/>
      <c r="BA168" s="1317"/>
      <c r="BB168" s="1317"/>
      <c r="BC168" s="1317"/>
      <c r="BD168" s="1317"/>
      <c r="BE168" s="1317"/>
      <c r="BF168" s="1317"/>
      <c r="BL168" s="1317" t="s">
        <v>121</v>
      </c>
      <c r="BM168" s="1317"/>
      <c r="BN168" s="1317"/>
      <c r="BO168" s="1317"/>
      <c r="BP168" s="1317"/>
      <c r="BQ168" s="1317"/>
      <c r="BV168" s="1546" t="s">
        <v>116</v>
      </c>
      <c r="BW168" s="1546"/>
      <c r="BX168" s="1546"/>
      <c r="BY168" s="1546"/>
      <c r="BZ168" s="1546"/>
      <c r="CA168" s="1547"/>
      <c r="CB168" s="1556" t="s">
        <v>240</v>
      </c>
      <c r="CC168" s="1557"/>
      <c r="CD168" s="1558"/>
      <c r="CE168" s="1559">
        <v>0</v>
      </c>
      <c r="CF168" s="1553"/>
      <c r="CG168" s="1554"/>
      <c r="CH168" s="1552">
        <v>1</v>
      </c>
      <c r="CI168" s="1553"/>
      <c r="CJ168" s="1554"/>
      <c r="CK168" s="1552">
        <v>2</v>
      </c>
      <c r="CL168" s="1553"/>
      <c r="CM168" s="1554"/>
      <c r="CN168" s="1552">
        <v>3</v>
      </c>
      <c r="CO168" s="1553"/>
      <c r="CP168" s="1554"/>
      <c r="CQ168" s="1552">
        <v>4</v>
      </c>
      <c r="CR168" s="1553"/>
      <c r="CS168" s="1554"/>
      <c r="CT168" s="1552">
        <v>5</v>
      </c>
      <c r="CU168" s="1288"/>
      <c r="CV168" s="1555"/>
      <c r="CW168" s="1552">
        <v>6</v>
      </c>
      <c r="CX168" s="1288"/>
      <c r="CY168" s="1555"/>
      <c r="CZ168" s="1552">
        <v>7</v>
      </c>
      <c r="DA168" s="1288"/>
      <c r="DB168" s="1555"/>
      <c r="DC168" s="1552">
        <v>8</v>
      </c>
      <c r="DD168" s="1288"/>
      <c r="DE168" s="1555"/>
      <c r="DF168" s="1287">
        <v>9</v>
      </c>
      <c r="DG168" s="1288"/>
      <c r="DH168" s="1289"/>
    </row>
    <row r="169" spans="1:116" ht="9" customHeight="1">
      <c r="BU169" s="1539" t="s">
        <v>128</v>
      </c>
      <c r="BV169" s="1539"/>
      <c r="BW169" s="1539"/>
      <c r="BX169" s="1539"/>
      <c r="BY169" s="1539"/>
      <c r="BZ169" s="1539"/>
      <c r="CA169" s="1539"/>
      <c r="CB169" s="1539"/>
      <c r="CC169" s="1539"/>
      <c r="CD169" s="1539"/>
      <c r="CE169" s="1539"/>
      <c r="CF169" s="1539"/>
      <c r="CG169" s="1539"/>
      <c r="CH169" s="1539"/>
      <c r="CI169" s="1539"/>
      <c r="CJ169" s="1539"/>
      <c r="CK169" s="1539"/>
      <c r="CL169" s="1539"/>
      <c r="CM169" s="1539"/>
      <c r="CN169" s="1539"/>
      <c r="CO169" s="1539"/>
      <c r="CP169" s="1539"/>
      <c r="CQ169" s="1539"/>
      <c r="CR169" s="1539"/>
      <c r="CS169" s="1539"/>
      <c r="CT169" s="1539"/>
      <c r="CU169" s="1539"/>
      <c r="CV169" s="1539"/>
      <c r="CW169" s="1539"/>
      <c r="CX169" s="1539"/>
      <c r="CY169" s="1539"/>
      <c r="CZ169" s="1539"/>
      <c r="DA169" s="1539"/>
      <c r="DB169" s="1539"/>
      <c r="DC169" s="1539"/>
      <c r="DD169" s="1539"/>
      <c r="DE169" s="1539"/>
      <c r="DF169" s="1539"/>
      <c r="DG169" s="1539"/>
      <c r="DH169" s="1539"/>
    </row>
    <row r="170" spans="1:116" ht="15" customHeight="1">
      <c r="S170" s="1483" t="s">
        <v>118</v>
      </c>
      <c r="T170" s="1483"/>
      <c r="U170" s="1483"/>
      <c r="V170" s="1483"/>
      <c r="W170" s="1483"/>
      <c r="X170" s="1483"/>
      <c r="Y170" s="1483"/>
      <c r="Z170" s="1483"/>
      <c r="AA170" s="1483"/>
      <c r="AB170" s="1483"/>
      <c r="AC170" s="1483"/>
      <c r="AD170" s="1483"/>
      <c r="AE170" s="1483"/>
      <c r="AF170" s="1483"/>
      <c r="AG170" s="1483"/>
      <c r="AH170" s="1483"/>
      <c r="AP170" s="1460" t="s">
        <v>119</v>
      </c>
      <c r="AQ170" s="1460"/>
      <c r="AR170" s="1460"/>
      <c r="AS170" s="1460"/>
      <c r="AT170" s="1460"/>
      <c r="AU170" s="1460"/>
      <c r="AV170" s="1460"/>
      <c r="AW170" s="1460"/>
      <c r="AX170" s="1460"/>
      <c r="AY170" s="242"/>
      <c r="AZ170" s="242"/>
      <c r="BA170" s="242"/>
      <c r="BB170" s="242"/>
      <c r="BC170" s="242"/>
      <c r="BD170" s="242"/>
      <c r="CL170" s="242"/>
      <c r="CM170" s="242"/>
      <c r="CN170" s="242"/>
      <c r="CO170" s="242"/>
      <c r="CP170" s="242"/>
      <c r="CQ170" s="242"/>
      <c r="CR170" s="242"/>
      <c r="CS170" s="242"/>
      <c r="CT170" s="242"/>
      <c r="CU170" s="242"/>
      <c r="CV170" s="242"/>
      <c r="CW170" s="242"/>
      <c r="CX170" s="242"/>
      <c r="CY170" s="242"/>
      <c r="DA170" s="242"/>
      <c r="DB170" s="242"/>
      <c r="DC170" s="242"/>
      <c r="DD170" s="242"/>
      <c r="DF170" s="242"/>
      <c r="DG170" s="242"/>
      <c r="DH170" s="242"/>
      <c r="DJ170" s="29"/>
    </row>
    <row r="171" spans="1:116" ht="3" customHeight="1">
      <c r="Q171" s="1561" t="s">
        <v>117</v>
      </c>
      <c r="R171" s="1562"/>
      <c r="S171" s="1562"/>
      <c r="T171" s="1562"/>
      <c r="U171" s="1562"/>
      <c r="V171" s="1562"/>
      <c r="W171" s="1562"/>
      <c r="X171" s="1562"/>
      <c r="Y171" s="1562"/>
      <c r="Z171" s="1562"/>
      <c r="AA171" s="1562"/>
      <c r="AB171" s="1562"/>
      <c r="AC171" s="1562"/>
      <c r="AD171" s="1562"/>
      <c r="AE171" s="1562"/>
      <c r="AF171" s="1562"/>
      <c r="AG171" s="1562"/>
      <c r="AH171" s="1562"/>
      <c r="AI171" s="1562"/>
      <c r="AJ171" s="1563"/>
      <c r="BP171" s="242"/>
      <c r="BQ171" s="242"/>
      <c r="BR171" s="242"/>
      <c r="BS171" s="242"/>
      <c r="BT171" s="962" t="s">
        <v>140</v>
      </c>
      <c r="BU171" s="962"/>
      <c r="BV171" s="962"/>
      <c r="BW171" s="962"/>
      <c r="BX171" s="962"/>
      <c r="BY171" s="962"/>
      <c r="BZ171" s="242"/>
      <c r="CA171" s="242"/>
      <c r="CB171" s="242"/>
      <c r="CC171" s="242"/>
      <c r="CD171" s="242"/>
      <c r="CE171" s="242"/>
      <c r="CF171" s="962" t="s">
        <v>646</v>
      </c>
      <c r="CG171" s="962"/>
      <c r="CH171" s="962"/>
      <c r="CI171" s="962"/>
      <c r="CJ171" s="962"/>
      <c r="CK171" s="962"/>
      <c r="CL171" s="962"/>
      <c r="CM171" s="962"/>
      <c r="CN171" s="97">
        <v>2</v>
      </c>
      <c r="CO171" s="97"/>
      <c r="CP171" s="97"/>
      <c r="CQ171" s="97">
        <v>0</v>
      </c>
      <c r="CR171" s="97"/>
      <c r="CS171" s="97"/>
      <c r="CT171" s="242"/>
      <c r="CU171" s="242"/>
      <c r="CV171" s="242"/>
      <c r="CW171" s="242"/>
      <c r="CX171" s="242"/>
      <c r="CY171" s="242"/>
      <c r="CZ171" s="969">
        <f>F194</f>
        <v>0</v>
      </c>
      <c r="DA171" s="945"/>
      <c r="DB171" s="946"/>
      <c r="DC171" s="1540">
        <f>I194</f>
        <v>7</v>
      </c>
      <c r="DD171" s="1477"/>
      <c r="DE171" s="1478"/>
      <c r="DF171" s="242"/>
      <c r="DG171" s="242"/>
      <c r="DH171" s="242"/>
      <c r="DJ171" s="29"/>
    </row>
    <row r="172" spans="1:116" ht="18" customHeight="1">
      <c r="E172" s="1347">
        <v>30840</v>
      </c>
      <c r="F172" s="1348"/>
      <c r="G172" s="1348"/>
      <c r="H172" s="1348"/>
      <c r="I172" s="1348"/>
      <c r="J172" s="1348"/>
      <c r="K172" s="1349"/>
      <c r="L172" s="100"/>
      <c r="M172" s="242"/>
      <c r="N172" s="242"/>
      <c r="O172" s="242"/>
      <c r="P172" s="242"/>
      <c r="Q172" s="1564"/>
      <c r="R172" s="1565"/>
      <c r="S172" s="1565"/>
      <c r="T172" s="1565"/>
      <c r="U172" s="1565"/>
      <c r="V172" s="1565"/>
      <c r="W172" s="1565"/>
      <c r="X172" s="1565"/>
      <c r="Y172" s="1565"/>
      <c r="Z172" s="1565"/>
      <c r="AA172" s="1565"/>
      <c r="AB172" s="1565"/>
      <c r="AC172" s="1565"/>
      <c r="AD172" s="1565"/>
      <c r="AE172" s="1565"/>
      <c r="AF172" s="1565"/>
      <c r="AG172" s="1565"/>
      <c r="AH172" s="1565"/>
      <c r="AI172" s="1565"/>
      <c r="AJ172" s="1566"/>
      <c r="AN172" s="1350" t="s">
        <v>241</v>
      </c>
      <c r="AO172" s="1351"/>
      <c r="AP172" s="1351"/>
      <c r="AQ172" s="1351"/>
      <c r="AR172" s="1351"/>
      <c r="AS172" s="1351"/>
      <c r="AT172" s="1351"/>
      <c r="AU172" s="1351"/>
      <c r="AV172" s="1351"/>
      <c r="AW172" s="1351"/>
      <c r="AX172" s="1351"/>
      <c r="AY172" s="1351"/>
      <c r="AZ172" s="1352"/>
      <c r="BC172" s="1353" t="s">
        <v>120</v>
      </c>
      <c r="BD172" s="1354"/>
      <c r="BE172" s="1354"/>
      <c r="BF172" s="1354"/>
      <c r="BG172" s="1355"/>
      <c r="BH172" s="1733" t="s">
        <v>303</v>
      </c>
      <c r="BI172" s="1734"/>
      <c r="BJ172" s="1734"/>
      <c r="BK172" s="1734"/>
      <c r="BL172" s="1734"/>
      <c r="BM172" s="1734"/>
      <c r="BN172" s="1734"/>
      <c r="BO172" s="1734"/>
      <c r="BP172" s="1735"/>
      <c r="BQ172" s="242"/>
      <c r="BR172" s="242"/>
      <c r="BS172" s="242"/>
      <c r="BT172" s="962"/>
      <c r="BU172" s="962"/>
      <c r="BV172" s="962"/>
      <c r="BW172" s="962"/>
      <c r="BX172" s="962"/>
      <c r="BY172" s="962"/>
      <c r="BZ172" s="1543">
        <v>847</v>
      </c>
      <c r="CA172" s="1544"/>
      <c r="CB172" s="1544"/>
      <c r="CC172" s="1544"/>
      <c r="CD172" s="1544"/>
      <c r="CE172" s="1545"/>
      <c r="CF172" s="962"/>
      <c r="CG172" s="962"/>
      <c r="CH172" s="962"/>
      <c r="CI172" s="962"/>
      <c r="CJ172" s="962"/>
      <c r="CK172" s="962"/>
      <c r="CL172" s="962"/>
      <c r="CM172" s="962"/>
      <c r="CN172" s="1548">
        <v>6118</v>
      </c>
      <c r="CO172" s="1549"/>
      <c r="CP172" s="1549"/>
      <c r="CQ172" s="1549"/>
      <c r="CR172" s="1549"/>
      <c r="CS172" s="1550"/>
      <c r="CT172" s="242"/>
      <c r="CU172" s="1081" t="str">
        <f>"※"&amp;TEXT(DATE(LEFT('設定シート（非表示）'!C6,4),4,1),"ggg")</f>
        <v>※令和</v>
      </c>
      <c r="CV172" s="1081"/>
      <c r="CW172" s="1081"/>
      <c r="CX172" s="1081"/>
      <c r="CY172" s="1551"/>
      <c r="CZ172" s="970"/>
      <c r="DA172" s="948"/>
      <c r="DB172" s="949"/>
      <c r="DC172" s="1541"/>
      <c r="DD172" s="967"/>
      <c r="DE172" s="968"/>
      <c r="DF172" s="1082" t="s">
        <v>129</v>
      </c>
      <c r="DG172" s="1081"/>
      <c r="DH172" s="1081"/>
    </row>
    <row r="173" spans="1:116" ht="3" customHeight="1">
      <c r="E173" s="240"/>
      <c r="F173" s="240"/>
      <c r="G173" s="240"/>
      <c r="H173" s="240"/>
      <c r="I173" s="240"/>
      <c r="J173" s="240"/>
      <c r="K173" s="240"/>
      <c r="L173" s="240"/>
      <c r="M173" s="242"/>
      <c r="N173" s="242"/>
      <c r="O173" s="242"/>
      <c r="P173" s="242"/>
      <c r="Q173" s="1567"/>
      <c r="R173" s="1568"/>
      <c r="S173" s="1568"/>
      <c r="T173" s="1568"/>
      <c r="U173" s="1568"/>
      <c r="V173" s="1568"/>
      <c r="W173" s="1568"/>
      <c r="X173" s="1568"/>
      <c r="Y173" s="1568"/>
      <c r="Z173" s="1568"/>
      <c r="AA173" s="1568"/>
      <c r="AB173" s="1568"/>
      <c r="AC173" s="1568"/>
      <c r="AD173" s="1568"/>
      <c r="AE173" s="1568"/>
      <c r="AF173" s="1568"/>
      <c r="AG173" s="1568"/>
      <c r="AH173" s="1568"/>
      <c r="AI173" s="1568"/>
      <c r="AJ173" s="1569"/>
      <c r="BP173" s="242"/>
      <c r="BQ173" s="242"/>
      <c r="BR173" s="242"/>
      <c r="BS173" s="242"/>
      <c r="BT173" s="962"/>
      <c r="BU173" s="962"/>
      <c r="BV173" s="962"/>
      <c r="BW173" s="962"/>
      <c r="BX173" s="962"/>
      <c r="BY173" s="962"/>
      <c r="BZ173" s="242"/>
      <c r="CA173" s="242"/>
      <c r="CB173" s="242"/>
      <c r="CC173" s="242"/>
      <c r="CD173" s="242"/>
      <c r="CE173" s="242"/>
      <c r="CF173" s="962"/>
      <c r="CG173" s="962"/>
      <c r="CH173" s="962"/>
      <c r="CI173" s="962"/>
      <c r="CJ173" s="962"/>
      <c r="CK173" s="962"/>
      <c r="CL173" s="962"/>
      <c r="CM173" s="962"/>
      <c r="CN173" s="97"/>
      <c r="CO173" s="97"/>
      <c r="CP173" s="97"/>
      <c r="CQ173" s="97"/>
      <c r="CR173" s="97"/>
      <c r="CS173" s="97"/>
      <c r="CT173" s="242"/>
      <c r="CU173" s="242"/>
      <c r="CV173" s="242"/>
      <c r="CW173" s="242"/>
      <c r="CX173" s="242"/>
      <c r="CY173" s="242"/>
      <c r="CZ173" s="971"/>
      <c r="DA173" s="951"/>
      <c r="DB173" s="952"/>
      <c r="DC173" s="1542"/>
      <c r="DD173" s="1481"/>
      <c r="DE173" s="1482"/>
      <c r="DF173" s="242"/>
      <c r="DG173" s="242"/>
      <c r="DH173" s="242"/>
      <c r="DJ173" s="29"/>
    </row>
    <row r="174" spans="1:116" ht="10.5" customHeight="1">
      <c r="CL174" s="242"/>
      <c r="CM174" s="242"/>
      <c r="CN174" s="242"/>
      <c r="CO174" s="242"/>
      <c r="CP174" s="242"/>
      <c r="CQ174" s="242"/>
      <c r="CR174" s="242"/>
      <c r="CS174" s="242"/>
      <c r="CT174" s="242"/>
      <c r="CU174" s="242"/>
      <c r="CV174" s="242"/>
      <c r="CW174" s="242"/>
      <c r="CX174" s="242"/>
      <c r="CY174" s="242"/>
      <c r="DA174" s="242"/>
      <c r="DB174" s="242"/>
      <c r="DC174" s="242"/>
      <c r="DD174" s="242"/>
      <c r="DF174" s="242"/>
      <c r="DG174" s="242"/>
      <c r="DH174" s="242"/>
    </row>
    <row r="175" spans="1:116" ht="8.25" customHeight="1">
      <c r="B175" s="924" t="s">
        <v>145</v>
      </c>
      <c r="C175" s="925"/>
      <c r="D175" s="926"/>
      <c r="E175" s="930" t="s">
        <v>27</v>
      </c>
      <c r="F175" s="931"/>
      <c r="G175" s="931"/>
      <c r="H175" s="931"/>
      <c r="I175" s="931"/>
      <c r="J175" s="931"/>
      <c r="K175" s="932"/>
      <c r="L175" s="936" t="s">
        <v>17</v>
      </c>
      <c r="M175" s="936"/>
      <c r="N175" s="936"/>
      <c r="O175" s="938" t="s">
        <v>18</v>
      </c>
      <c r="P175" s="938"/>
      <c r="Q175" s="938"/>
      <c r="R175" s="938"/>
      <c r="S175" s="938"/>
      <c r="T175" s="938"/>
      <c r="U175" s="940" t="s">
        <v>19</v>
      </c>
      <c r="V175" s="940"/>
      <c r="W175" s="940"/>
      <c r="X175" s="940"/>
      <c r="Y175" s="940"/>
      <c r="Z175" s="940"/>
      <c r="AA175" s="940"/>
      <c r="AB175" s="940"/>
      <c r="AC175" s="940"/>
      <c r="AD175" s="940"/>
      <c r="AE175" s="940"/>
      <c r="AF175" s="940"/>
      <c r="AG175" s="940"/>
      <c r="AH175" s="940"/>
      <c r="AI175" s="940"/>
      <c r="AJ175" s="940"/>
      <c r="AK175" s="940"/>
      <c r="AL175" s="940"/>
      <c r="AM175" s="940" t="s">
        <v>20</v>
      </c>
      <c r="AN175" s="940"/>
      <c r="AO175" s="940"/>
      <c r="AP175" s="940"/>
      <c r="AQ175" s="940"/>
      <c r="AR175" s="940"/>
      <c r="AS175" s="940"/>
      <c r="AT175" s="940"/>
      <c r="AU175" s="940"/>
      <c r="AV175" s="940"/>
      <c r="AW175" s="940"/>
      <c r="AX175" s="942"/>
      <c r="AY175" s="5"/>
      <c r="BA175" s="1459" t="s">
        <v>242</v>
      </c>
      <c r="BB175" s="1459"/>
      <c r="BC175" s="1459"/>
      <c r="BD175" s="1459"/>
      <c r="BE175" s="95"/>
      <c r="BF175" s="95"/>
      <c r="BG175" s="1538" t="s">
        <v>135</v>
      </c>
      <c r="BH175" s="1538"/>
      <c r="BI175" s="1538"/>
      <c r="BJ175" s="1538"/>
      <c r="BK175" s="1538"/>
      <c r="BL175" s="1538"/>
      <c r="BM175" s="1538"/>
      <c r="BN175" s="96"/>
      <c r="BO175" s="96"/>
      <c r="BP175" s="96"/>
      <c r="BQ175" s="96"/>
      <c r="BR175" s="96"/>
      <c r="BS175" s="96"/>
      <c r="BT175" s="96"/>
      <c r="BU175" s="95"/>
      <c r="BV175" s="95"/>
      <c r="BW175" s="95"/>
      <c r="BX175" s="95"/>
      <c r="BY175" s="95"/>
      <c r="CB175" s="242"/>
      <c r="CC175" s="242"/>
      <c r="CD175" s="242"/>
      <c r="CE175" s="242"/>
      <c r="CO175" s="757"/>
      <c r="DJ175" s="29"/>
    </row>
    <row r="176" spans="1:116" ht="8.25" customHeight="1">
      <c r="B176" s="927"/>
      <c r="C176" s="928"/>
      <c r="D176" s="929"/>
      <c r="E176" s="933"/>
      <c r="F176" s="934"/>
      <c r="G176" s="934"/>
      <c r="H176" s="934"/>
      <c r="I176" s="934"/>
      <c r="J176" s="934"/>
      <c r="K176" s="935"/>
      <c r="L176" s="937"/>
      <c r="M176" s="937"/>
      <c r="N176" s="937"/>
      <c r="O176" s="939"/>
      <c r="P176" s="939"/>
      <c r="Q176" s="939"/>
      <c r="R176" s="939"/>
      <c r="S176" s="939"/>
      <c r="T176" s="939"/>
      <c r="U176" s="941"/>
      <c r="V176" s="941"/>
      <c r="W176" s="941"/>
      <c r="X176" s="941"/>
      <c r="Y176" s="941"/>
      <c r="Z176" s="941"/>
      <c r="AA176" s="941"/>
      <c r="AB176" s="941"/>
      <c r="AC176" s="941"/>
      <c r="AD176" s="941"/>
      <c r="AE176" s="941"/>
      <c r="AF176" s="941"/>
      <c r="AG176" s="941"/>
      <c r="AH176" s="941"/>
      <c r="AI176" s="941"/>
      <c r="AJ176" s="941"/>
      <c r="AK176" s="941"/>
      <c r="AL176" s="941"/>
      <c r="AM176" s="941"/>
      <c r="AN176" s="941"/>
      <c r="AO176" s="941"/>
      <c r="AP176" s="941"/>
      <c r="AQ176" s="941"/>
      <c r="AR176" s="941"/>
      <c r="AS176" s="941"/>
      <c r="AT176" s="941"/>
      <c r="AU176" s="941"/>
      <c r="AV176" s="941"/>
      <c r="AW176" s="941"/>
      <c r="AX176" s="943"/>
      <c r="AY176" s="252"/>
      <c r="BA176" s="1459"/>
      <c r="BB176" s="1459"/>
      <c r="BC176" s="1459"/>
      <c r="BD176" s="1459"/>
      <c r="BE176" s="95"/>
      <c r="BF176" s="95"/>
      <c r="BG176" s="1538"/>
      <c r="BH176" s="1538"/>
      <c r="BI176" s="1538"/>
      <c r="BJ176" s="1538"/>
      <c r="BK176" s="1538"/>
      <c r="BL176" s="1538"/>
      <c r="BM176" s="1538"/>
      <c r="BN176" s="96"/>
      <c r="BO176" s="96"/>
      <c r="BP176" s="96"/>
      <c r="BQ176" s="96"/>
      <c r="BR176" s="96"/>
      <c r="BS176" s="96"/>
      <c r="BT176" s="96"/>
      <c r="BU176" s="95"/>
      <c r="BV176" s="95"/>
      <c r="BW176" s="95"/>
      <c r="BX176" s="95"/>
      <c r="BY176" s="95"/>
      <c r="CB176" s="242"/>
      <c r="CC176" s="242"/>
      <c r="CD176" s="242"/>
      <c r="CE176" s="12"/>
      <c r="DJ176" s="29"/>
    </row>
    <row r="177" spans="1:115" ht="2.25" customHeight="1">
      <c r="B177" s="927"/>
      <c r="C177" s="928"/>
      <c r="D177" s="929"/>
      <c r="E177" s="20"/>
      <c r="F177" s="14"/>
      <c r="G177" s="14"/>
      <c r="H177" s="14"/>
      <c r="I177" s="14"/>
      <c r="J177" s="14"/>
      <c r="K177" s="14"/>
      <c r="L177" s="14"/>
      <c r="M177" s="14"/>
      <c r="N177" s="14"/>
      <c r="O177" s="99"/>
      <c r="P177" s="99"/>
      <c r="Q177" s="99"/>
      <c r="R177" s="99"/>
      <c r="S177" s="99"/>
      <c r="T177" s="99"/>
      <c r="U177" s="15"/>
      <c r="V177" s="15"/>
      <c r="W177" s="15"/>
      <c r="X177" s="15"/>
      <c r="Y177" s="15"/>
      <c r="Z177" s="15"/>
      <c r="AA177" s="15"/>
      <c r="AB177" s="15"/>
      <c r="AC177" s="15"/>
      <c r="AD177" s="15"/>
      <c r="AE177" s="15"/>
      <c r="AF177" s="15"/>
      <c r="AG177" s="15"/>
      <c r="AH177" s="15"/>
      <c r="AI177" s="15"/>
      <c r="AJ177" s="15"/>
      <c r="AK177" s="15"/>
      <c r="AL177" s="15"/>
      <c r="AM177" s="17"/>
      <c r="AN177" s="17"/>
      <c r="AO177" s="17"/>
      <c r="AP177" s="15"/>
      <c r="AQ177" s="15"/>
      <c r="AR177" s="15"/>
      <c r="AS177" s="15"/>
      <c r="AT177" s="15"/>
      <c r="AU177" s="15"/>
      <c r="AV177" s="15"/>
      <c r="AW177" s="15"/>
      <c r="AX177" s="15"/>
      <c r="AY177" s="243"/>
      <c r="BC177" s="242"/>
      <c r="BD177" s="242"/>
      <c r="BE177" s="242"/>
      <c r="BF177" s="242"/>
      <c r="BG177" s="242"/>
      <c r="BH177" s="242"/>
      <c r="BI177" s="242"/>
      <c r="BJ177" s="242"/>
      <c r="BK177" s="242"/>
      <c r="BL177" s="242"/>
      <c r="BM177" s="242"/>
      <c r="BN177" s="242"/>
      <c r="BO177" s="242"/>
      <c r="BP177" s="242"/>
      <c r="BQ177" s="242"/>
      <c r="BR177" s="242"/>
      <c r="BS177" s="242"/>
      <c r="BT177" s="242"/>
      <c r="BU177" s="242"/>
      <c r="BV177" s="242"/>
      <c r="BW177" s="242"/>
      <c r="BX177" s="242"/>
      <c r="BY177" s="242"/>
      <c r="CB177" s="242"/>
      <c r="CC177" s="242"/>
      <c r="CD177" s="242"/>
      <c r="CE177" s="12"/>
      <c r="DJ177" s="29"/>
    </row>
    <row r="178" spans="1:115" ht="8.25" customHeight="1">
      <c r="B178" s="927"/>
      <c r="C178" s="928"/>
      <c r="D178" s="929"/>
      <c r="E178" s="21"/>
      <c r="F178" s="1484">
        <f>G35</f>
        <v>0</v>
      </c>
      <c r="G178" s="1485"/>
      <c r="H178" s="1485"/>
      <c r="I178" s="1461">
        <f>J35</f>
        <v>0</v>
      </c>
      <c r="J178" s="1462"/>
      <c r="K178" s="1463"/>
      <c r="L178" s="1461">
        <f>M35</f>
        <v>0</v>
      </c>
      <c r="M178" s="1462"/>
      <c r="N178" s="1463"/>
      <c r="O178" s="1495">
        <f>P35</f>
        <v>0</v>
      </c>
      <c r="P178" s="1496"/>
      <c r="Q178" s="1497"/>
      <c r="R178" s="1495">
        <f>S35</f>
        <v>0</v>
      </c>
      <c r="S178" s="1496"/>
      <c r="T178" s="1497"/>
      <c r="U178" s="1461">
        <f>V35</f>
        <v>0</v>
      </c>
      <c r="V178" s="1462"/>
      <c r="W178" s="1463"/>
      <c r="X178" s="1461">
        <f>Y35</f>
        <v>0</v>
      </c>
      <c r="Y178" s="1462"/>
      <c r="Z178" s="1463"/>
      <c r="AA178" s="1461">
        <f>AB35</f>
        <v>0</v>
      </c>
      <c r="AB178" s="1462"/>
      <c r="AC178" s="1463"/>
      <c r="AD178" s="1461">
        <f>AE35</f>
        <v>0</v>
      </c>
      <c r="AE178" s="1462"/>
      <c r="AF178" s="1463"/>
      <c r="AG178" s="1461">
        <f>AH35</f>
        <v>0</v>
      </c>
      <c r="AH178" s="1462"/>
      <c r="AI178" s="1463"/>
      <c r="AJ178" s="1461">
        <f>AK35</f>
        <v>0</v>
      </c>
      <c r="AK178" s="1462"/>
      <c r="AL178" s="1470"/>
      <c r="AM178" s="966" t="s">
        <v>212</v>
      </c>
      <c r="AN178" s="967"/>
      <c r="AO178" s="968"/>
      <c r="AP178" s="1473">
        <f>AQ35</f>
        <v>0</v>
      </c>
      <c r="AQ178" s="1462"/>
      <c r="AR178" s="1463"/>
      <c r="AS178" s="1461">
        <f>AT35</f>
        <v>0</v>
      </c>
      <c r="AT178" s="1462"/>
      <c r="AU178" s="1463"/>
      <c r="AV178" s="1461">
        <f>AW35</f>
        <v>0</v>
      </c>
      <c r="AW178" s="1462"/>
      <c r="AX178" s="1470"/>
      <c r="AY178" s="18"/>
      <c r="AZ178" s="928"/>
      <c r="BA178" s="928"/>
      <c r="BB178" s="1476">
        <v>1</v>
      </c>
      <c r="BC178" s="1477"/>
      <c r="BD178" s="1478"/>
      <c r="BE178" s="242"/>
      <c r="BF178" s="242"/>
      <c r="BG178" s="242"/>
      <c r="BH178" s="1596" t="s">
        <v>137</v>
      </c>
      <c r="BI178" s="1487"/>
      <c r="BJ178" s="1597"/>
      <c r="BK178" s="1486" t="s">
        <v>136</v>
      </c>
      <c r="BL178" s="1487"/>
      <c r="BM178" s="1488"/>
      <c r="BN178" s="257"/>
      <c r="BO178" s="242"/>
      <c r="BP178" s="242"/>
      <c r="BQ178" s="242"/>
      <c r="BR178" s="242"/>
      <c r="BS178" s="242"/>
      <c r="BT178" s="242"/>
      <c r="BU178" s="242"/>
      <c r="BV178" s="242"/>
      <c r="BW178" s="242"/>
      <c r="BX178" s="242"/>
      <c r="BY178" s="242"/>
      <c r="CB178" s="242"/>
      <c r="CC178" s="242"/>
      <c r="CD178" s="242"/>
      <c r="CE178" s="12"/>
      <c r="CF178" s="1560" t="s">
        <v>122</v>
      </c>
      <c r="CG178" s="1560"/>
      <c r="CH178" s="1560"/>
      <c r="CI178" s="1560"/>
      <c r="CJ178" s="1560"/>
      <c r="CK178" s="1560"/>
      <c r="CL178" s="1560"/>
      <c r="CM178" s="1560"/>
      <c r="CN178" s="1560"/>
      <c r="CO178" s="1560"/>
      <c r="CP178" s="1560"/>
      <c r="CQ178" s="1560"/>
      <c r="CR178" s="1560"/>
      <c r="CS178" s="1560"/>
      <c r="CT178" s="1560"/>
      <c r="CU178" s="1560"/>
      <c r="CV178" s="1560"/>
      <c r="CW178" s="1560"/>
      <c r="CX178" s="1560"/>
      <c r="CY178" s="1560"/>
      <c r="CZ178" s="1560"/>
      <c r="DA178" s="1560"/>
      <c r="DB178" s="1560"/>
      <c r="DC178" s="1560"/>
      <c r="DD178" s="1560"/>
      <c r="DE178" s="1560"/>
      <c r="DF178" s="1560"/>
      <c r="DG178" s="1560"/>
      <c r="DJ178" s="29"/>
    </row>
    <row r="179" spans="1:115" ht="8.25" customHeight="1">
      <c r="B179" s="927"/>
      <c r="C179" s="928"/>
      <c r="D179" s="929"/>
      <c r="E179" s="21"/>
      <c r="F179" s="1484"/>
      <c r="G179" s="1485"/>
      <c r="H179" s="1485"/>
      <c r="I179" s="1464"/>
      <c r="J179" s="1465"/>
      <c r="K179" s="1466"/>
      <c r="L179" s="1464"/>
      <c r="M179" s="1465"/>
      <c r="N179" s="1466"/>
      <c r="O179" s="1498"/>
      <c r="P179" s="1499"/>
      <c r="Q179" s="1500"/>
      <c r="R179" s="1498"/>
      <c r="S179" s="1499"/>
      <c r="T179" s="1500"/>
      <c r="U179" s="1464"/>
      <c r="V179" s="1465"/>
      <c r="W179" s="1466"/>
      <c r="X179" s="1464"/>
      <c r="Y179" s="1465"/>
      <c r="Z179" s="1466"/>
      <c r="AA179" s="1464"/>
      <c r="AB179" s="1465"/>
      <c r="AC179" s="1466"/>
      <c r="AD179" s="1464"/>
      <c r="AE179" s="1465"/>
      <c r="AF179" s="1466"/>
      <c r="AG179" s="1464"/>
      <c r="AH179" s="1465"/>
      <c r="AI179" s="1466"/>
      <c r="AJ179" s="1464"/>
      <c r="AK179" s="1465"/>
      <c r="AL179" s="1471"/>
      <c r="AM179" s="966"/>
      <c r="AN179" s="967"/>
      <c r="AO179" s="968"/>
      <c r="AP179" s="1474"/>
      <c r="AQ179" s="1465"/>
      <c r="AR179" s="1466"/>
      <c r="AS179" s="1464"/>
      <c r="AT179" s="1465"/>
      <c r="AU179" s="1466"/>
      <c r="AV179" s="1464"/>
      <c r="AW179" s="1465"/>
      <c r="AX179" s="1471"/>
      <c r="AY179" s="19"/>
      <c r="AZ179" s="928"/>
      <c r="BA179" s="928"/>
      <c r="BB179" s="966"/>
      <c r="BC179" s="1479"/>
      <c r="BD179" s="968"/>
      <c r="BE179" s="242"/>
      <c r="BF179" s="242"/>
      <c r="BG179" s="242"/>
      <c r="BH179" s="1598"/>
      <c r="BI179" s="1490"/>
      <c r="BJ179" s="1599"/>
      <c r="BK179" s="1489"/>
      <c r="BL179" s="1490"/>
      <c r="BM179" s="1491"/>
      <c r="BN179" s="257"/>
      <c r="BO179" s="242"/>
      <c r="BP179" s="242"/>
      <c r="BQ179" s="242"/>
      <c r="BR179" s="242"/>
      <c r="BS179" s="242"/>
      <c r="BT179" s="242"/>
      <c r="BU179" s="242"/>
      <c r="BV179" s="242"/>
      <c r="BW179" s="242"/>
      <c r="BX179" s="242"/>
      <c r="BY179" s="242"/>
      <c r="CF179" s="1560"/>
      <c r="CG179" s="1560"/>
      <c r="CH179" s="1560"/>
      <c r="CI179" s="1560"/>
      <c r="CJ179" s="1560"/>
      <c r="CK179" s="1560"/>
      <c r="CL179" s="1560"/>
      <c r="CM179" s="1560"/>
      <c r="CN179" s="1560"/>
      <c r="CO179" s="1560"/>
      <c r="CP179" s="1560"/>
      <c r="CQ179" s="1560"/>
      <c r="CR179" s="1560"/>
      <c r="CS179" s="1560"/>
      <c r="CT179" s="1560"/>
      <c r="CU179" s="1560"/>
      <c r="CV179" s="1560"/>
      <c r="CW179" s="1560"/>
      <c r="CX179" s="1560"/>
      <c r="CY179" s="1560"/>
      <c r="CZ179" s="1560"/>
      <c r="DA179" s="1560"/>
      <c r="DB179" s="1560"/>
      <c r="DC179" s="1560"/>
      <c r="DD179" s="1560"/>
      <c r="DE179" s="1560"/>
      <c r="DF179" s="1560"/>
      <c r="DG179" s="1560"/>
      <c r="DJ179" s="29"/>
    </row>
    <row r="180" spans="1:115" ht="8.25" customHeight="1">
      <c r="B180" s="927"/>
      <c r="C180" s="928"/>
      <c r="D180" s="929"/>
      <c r="E180" s="21"/>
      <c r="F180" s="1484"/>
      <c r="G180" s="1485"/>
      <c r="H180" s="1485"/>
      <c r="I180" s="1467"/>
      <c r="J180" s="1468"/>
      <c r="K180" s="1469"/>
      <c r="L180" s="1467"/>
      <c r="M180" s="1468"/>
      <c r="N180" s="1469"/>
      <c r="O180" s="1501"/>
      <c r="P180" s="1502"/>
      <c r="Q180" s="1503"/>
      <c r="R180" s="1501"/>
      <c r="S180" s="1502"/>
      <c r="T180" s="1503"/>
      <c r="U180" s="1467"/>
      <c r="V180" s="1468"/>
      <c r="W180" s="1469"/>
      <c r="X180" s="1467"/>
      <c r="Y180" s="1468"/>
      <c r="Z180" s="1469"/>
      <c r="AA180" s="1467"/>
      <c r="AB180" s="1468"/>
      <c r="AC180" s="1469"/>
      <c r="AD180" s="1467"/>
      <c r="AE180" s="1468"/>
      <c r="AF180" s="1469"/>
      <c r="AG180" s="1467"/>
      <c r="AH180" s="1468"/>
      <c r="AI180" s="1469"/>
      <c r="AJ180" s="1467"/>
      <c r="AK180" s="1468"/>
      <c r="AL180" s="1472"/>
      <c r="AM180" s="966"/>
      <c r="AN180" s="967"/>
      <c r="AO180" s="968"/>
      <c r="AP180" s="1475"/>
      <c r="AQ180" s="1468"/>
      <c r="AR180" s="1469"/>
      <c r="AS180" s="1467"/>
      <c r="AT180" s="1468"/>
      <c r="AU180" s="1469"/>
      <c r="AV180" s="1467"/>
      <c r="AW180" s="1468"/>
      <c r="AX180" s="1472"/>
      <c r="AY180" s="19"/>
      <c r="AZ180" s="928"/>
      <c r="BA180" s="928"/>
      <c r="BB180" s="1480"/>
      <c r="BC180" s="1481"/>
      <c r="BD180" s="1482"/>
      <c r="BE180" s="242"/>
      <c r="BF180" s="242"/>
      <c r="BG180" s="242"/>
      <c r="BH180" s="1600"/>
      <c r="BI180" s="1493"/>
      <c r="BJ180" s="1601"/>
      <c r="BK180" s="1492"/>
      <c r="BL180" s="1493"/>
      <c r="BM180" s="1494"/>
      <c r="BN180" s="257"/>
      <c r="CF180" s="1560"/>
      <c r="CG180" s="1560"/>
      <c r="CH180" s="1560"/>
      <c r="CI180" s="1560"/>
      <c r="CJ180" s="1560"/>
      <c r="CK180" s="1560"/>
      <c r="CL180" s="1560"/>
      <c r="CM180" s="1560"/>
      <c r="CN180" s="1560"/>
      <c r="CO180" s="1560"/>
      <c r="CP180" s="1560"/>
      <c r="CQ180" s="1560"/>
      <c r="CR180" s="1560"/>
      <c r="CS180" s="1560"/>
      <c r="CT180" s="1560"/>
      <c r="CU180" s="1560"/>
      <c r="CV180" s="1560"/>
      <c r="CW180" s="1560"/>
      <c r="CX180" s="1560"/>
      <c r="CY180" s="1560"/>
      <c r="CZ180" s="1560"/>
      <c r="DA180" s="1560"/>
      <c r="DB180" s="1560"/>
      <c r="DC180" s="1560"/>
      <c r="DD180" s="1560"/>
      <c r="DE180" s="1560"/>
      <c r="DF180" s="1560"/>
      <c r="DG180" s="1560"/>
      <c r="DJ180" s="29"/>
    </row>
    <row r="181" spans="1:115" ht="2.25" customHeight="1">
      <c r="B181" s="6"/>
      <c r="C181" s="238"/>
      <c r="D181" s="22"/>
      <c r="E181" s="16"/>
      <c r="F181" s="241"/>
      <c r="G181" s="241"/>
      <c r="H181" s="241"/>
      <c r="I181" s="241"/>
      <c r="J181" s="241"/>
      <c r="K181" s="241"/>
      <c r="L181" s="241"/>
      <c r="M181" s="241"/>
      <c r="N181" s="241"/>
      <c r="O181" s="46"/>
      <c r="P181" s="46"/>
      <c r="Q181" s="46"/>
      <c r="R181" s="46"/>
      <c r="S181" s="46"/>
      <c r="T181" s="46"/>
      <c r="U181" s="241"/>
      <c r="V181" s="241"/>
      <c r="W181" s="241"/>
      <c r="X181" s="241"/>
      <c r="Y181" s="241"/>
      <c r="Z181" s="241"/>
      <c r="AA181" s="241"/>
      <c r="AB181" s="241"/>
      <c r="AC181" s="241"/>
      <c r="AD181" s="241"/>
      <c r="AE181" s="241"/>
      <c r="AF181" s="241"/>
      <c r="AG181" s="241"/>
      <c r="AH181" s="241"/>
      <c r="AI181" s="241"/>
      <c r="AJ181" s="241"/>
      <c r="AK181" s="241"/>
      <c r="AL181" s="241"/>
      <c r="AM181" s="239"/>
      <c r="AN181" s="239"/>
      <c r="AO181" s="239"/>
      <c r="AP181" s="241"/>
      <c r="AQ181" s="241"/>
      <c r="AR181" s="241"/>
      <c r="AS181" s="241"/>
      <c r="AT181" s="241"/>
      <c r="AU181" s="241"/>
      <c r="AV181" s="241"/>
      <c r="AW181" s="241"/>
      <c r="AX181" s="241"/>
      <c r="AY181" s="248"/>
      <c r="AZ181" s="240"/>
      <c r="BB181" s="242"/>
      <c r="BC181" s="242"/>
      <c r="BD181" s="242"/>
      <c r="BE181" s="242"/>
      <c r="BF181" s="242"/>
      <c r="BG181" s="242"/>
      <c r="BH181" s="242"/>
      <c r="BI181" s="242"/>
      <c r="BJ181" s="242"/>
      <c r="BK181" s="242"/>
      <c r="BL181" s="242"/>
      <c r="BM181" s="242"/>
      <c r="BN181" s="242"/>
      <c r="DJ181" s="29"/>
    </row>
    <row r="182" spans="1:115" ht="4.95" customHeight="1" thickBot="1"/>
    <row r="183" spans="1:115" ht="22.35" customHeight="1" thickTop="1">
      <c r="A183" s="633"/>
      <c r="B183" s="633"/>
      <c r="C183" s="633"/>
      <c r="D183" s="633"/>
      <c r="E183" s="632" t="s">
        <v>564</v>
      </c>
      <c r="G183" s="633"/>
      <c r="H183" s="633"/>
      <c r="I183" s="633"/>
      <c r="J183" s="633"/>
      <c r="K183" s="633"/>
      <c r="L183" s="633"/>
      <c r="M183" s="633"/>
      <c r="N183" s="633"/>
      <c r="O183" s="633"/>
      <c r="P183" s="633"/>
      <c r="Q183" s="633"/>
      <c r="R183" s="633"/>
      <c r="S183" s="633"/>
      <c r="T183" s="1632" t="s">
        <v>645</v>
      </c>
      <c r="U183" s="1732"/>
      <c r="V183" s="1732"/>
      <c r="W183" s="1732"/>
      <c r="X183" s="1732"/>
      <c r="Y183" s="1732"/>
      <c r="Z183" s="1732"/>
      <c r="AA183" s="1732"/>
      <c r="AB183" s="1732"/>
      <c r="AC183" s="1732"/>
      <c r="AD183" s="1732"/>
      <c r="AE183" s="1732"/>
      <c r="AF183" s="1732"/>
      <c r="AG183" s="1732"/>
      <c r="AH183" s="1732"/>
      <c r="AI183" s="633"/>
      <c r="AJ183" s="632" t="s">
        <v>565</v>
      </c>
      <c r="AK183" s="633"/>
      <c r="AL183" s="633"/>
      <c r="AM183" s="633"/>
      <c r="AN183" s="633"/>
      <c r="AO183" s="633"/>
      <c r="AP183" s="633"/>
      <c r="AQ183" s="633"/>
      <c r="AR183" s="633"/>
      <c r="AS183" s="633"/>
      <c r="AT183" s="633"/>
      <c r="AU183" s="633"/>
      <c r="AV183" s="633"/>
      <c r="AW183" s="633"/>
      <c r="AX183" s="633"/>
      <c r="AY183" s="633"/>
      <c r="AZ183" s="633"/>
      <c r="BA183" s="633"/>
      <c r="BB183" s="633"/>
      <c r="BC183" s="633"/>
      <c r="BD183" s="633"/>
      <c r="BE183" s="633"/>
      <c r="BF183" s="633"/>
      <c r="BG183" s="633"/>
      <c r="BH183" s="633"/>
      <c r="BI183" s="633"/>
      <c r="BJ183" s="633"/>
      <c r="BK183" s="633"/>
      <c r="BL183" s="633"/>
      <c r="BM183" s="633"/>
      <c r="BN183" s="633"/>
      <c r="BO183" s="633"/>
      <c r="BP183" s="633"/>
      <c r="BQ183" s="1577" t="s">
        <v>115</v>
      </c>
      <c r="BR183" s="1578"/>
      <c r="BS183" s="1579"/>
      <c r="BT183" s="1586" t="s">
        <v>113</v>
      </c>
      <c r="BU183" s="1587"/>
      <c r="BV183" s="1587"/>
      <c r="BW183" s="1587"/>
      <c r="BX183" s="1588"/>
      <c r="BY183" s="101"/>
      <c r="BZ183" s="1595"/>
      <c r="CA183" s="1595"/>
      <c r="CB183" s="1595"/>
      <c r="CC183" s="1570" t="s">
        <v>30</v>
      </c>
      <c r="CD183" s="1570"/>
      <c r="CE183" s="1570"/>
      <c r="CF183" s="1570" t="s">
        <v>31</v>
      </c>
      <c r="CG183" s="1570"/>
      <c r="CH183" s="1570"/>
      <c r="CI183" s="1570" t="s">
        <v>28</v>
      </c>
      <c r="CJ183" s="1570"/>
      <c r="CK183" s="1570"/>
      <c r="CL183" s="1570" t="s">
        <v>29</v>
      </c>
      <c r="CM183" s="1570"/>
      <c r="CN183" s="1570"/>
      <c r="CO183" s="1570" t="s">
        <v>30</v>
      </c>
      <c r="CP183" s="1570"/>
      <c r="CQ183" s="1570"/>
      <c r="CR183" s="1570" t="s">
        <v>32</v>
      </c>
      <c r="CS183" s="1570"/>
      <c r="CT183" s="1570"/>
      <c r="CU183" s="1570" t="s">
        <v>28</v>
      </c>
      <c r="CV183" s="1570"/>
      <c r="CW183" s="1570"/>
      <c r="CX183" s="1570" t="s">
        <v>29</v>
      </c>
      <c r="CY183" s="1570"/>
      <c r="CZ183" s="1570"/>
      <c r="DA183" s="1570" t="s">
        <v>30</v>
      </c>
      <c r="DB183" s="1570"/>
      <c r="DC183" s="1570"/>
      <c r="DD183" s="1570" t="s">
        <v>24</v>
      </c>
      <c r="DE183" s="1570"/>
      <c r="DF183" s="1570"/>
      <c r="DG183" s="32"/>
      <c r="DH183" s="33"/>
      <c r="DK183" s="2"/>
    </row>
    <row r="184" spans="1:115" ht="8.25" customHeight="1">
      <c r="F184" s="1094" t="s">
        <v>45</v>
      </c>
      <c r="G184" s="1090"/>
      <c r="H184" s="1091"/>
      <c r="I184" s="1625" t="s">
        <v>212</v>
      </c>
      <c r="J184" s="1626"/>
      <c r="K184" s="1627"/>
      <c r="L184" s="930"/>
      <c r="M184" s="931"/>
      <c r="N184" s="1576"/>
      <c r="O184" s="1089" t="s">
        <v>129</v>
      </c>
      <c r="P184" s="1090"/>
      <c r="Q184" s="1091"/>
      <c r="R184" s="927"/>
      <c r="S184" s="928"/>
      <c r="T184" s="242"/>
      <c r="U184" s="1094" t="s">
        <v>45</v>
      </c>
      <c r="V184" s="1090"/>
      <c r="W184" s="1091"/>
      <c r="X184" s="242"/>
      <c r="Y184" s="242"/>
      <c r="Z184" s="242"/>
      <c r="AA184" s="930"/>
      <c r="AB184" s="931"/>
      <c r="AC184" s="1576"/>
      <c r="AD184" s="1089" t="s">
        <v>129</v>
      </c>
      <c r="AE184" s="1090"/>
      <c r="AF184" s="1091"/>
      <c r="AG184" s="927"/>
      <c r="AH184" s="928"/>
      <c r="AI184" s="242"/>
      <c r="AJ184" s="1094" t="s">
        <v>45</v>
      </c>
      <c r="AK184" s="1090"/>
      <c r="AL184" s="1091"/>
      <c r="AM184" s="1573" t="s">
        <v>212</v>
      </c>
      <c r="AN184" s="1574"/>
      <c r="AO184" s="1575"/>
      <c r="AP184" s="930"/>
      <c r="AQ184" s="931"/>
      <c r="AR184" s="1576"/>
      <c r="AS184" s="1089" t="s">
        <v>25</v>
      </c>
      <c r="AT184" s="1090"/>
      <c r="AU184" s="1091"/>
      <c r="AV184" s="1573" t="s">
        <v>212</v>
      </c>
      <c r="AW184" s="1574"/>
      <c r="AX184" s="1575"/>
      <c r="AY184" s="930"/>
      <c r="AZ184" s="931"/>
      <c r="BA184" s="1576"/>
      <c r="BB184" s="1089" t="s">
        <v>139</v>
      </c>
      <c r="BC184" s="1090"/>
      <c r="BD184" s="1091"/>
      <c r="BE184" s="1573" t="s">
        <v>212</v>
      </c>
      <c r="BF184" s="1574"/>
      <c r="BG184" s="1575"/>
      <c r="BH184" s="930"/>
      <c r="BI184" s="931"/>
      <c r="BJ184" s="1576"/>
      <c r="BK184" s="1089" t="s">
        <v>138</v>
      </c>
      <c r="BL184" s="1090"/>
      <c r="BM184" s="1091"/>
      <c r="BN184" s="927"/>
      <c r="BO184" s="928"/>
      <c r="BQ184" s="1580"/>
      <c r="BR184" s="1581"/>
      <c r="BS184" s="1582"/>
      <c r="BT184" s="1589"/>
      <c r="BU184" s="1590"/>
      <c r="BV184" s="1590"/>
      <c r="BW184" s="1590"/>
      <c r="BX184" s="1591"/>
      <c r="BY184" s="256"/>
      <c r="BZ184" s="1602" t="str">
        <f>IF('保険料計算シート（非表示）'!G25&lt;10000000000,IF('保険料計算シート（非表示）'!G25&lt;1000000000,"","Ұ"),IF(ISERROR(MID('保険料計算シート（非表示）'!G25,LEN('保険料計算シート（非表示）'!G25)-10,1)),"",MID('保険料計算シート（非表示）'!G25,LEN('保険料計算シート（非表示）'!G25)-10,1)))</f>
        <v/>
      </c>
      <c r="CA184" s="1602"/>
      <c r="CB184" s="1603"/>
      <c r="CC184" s="1571" t="str">
        <f>IF('保険料計算シート（非表示）'!G25&lt;1000000000,IF('保険料計算シート（非表示）'!G25&lt;100000000,"","Ұ"),IF(ISERROR(MID('保険料計算シート（非表示）'!G25,LEN('保険料計算シート（非表示）'!G25)-9,1)),"",MID('保険料計算シート（非表示）'!G25,LEN('保険料計算シート（非表示）'!G25)-9,1)))</f>
        <v/>
      </c>
      <c r="CD184" s="1571"/>
      <c r="CE184" s="1571"/>
      <c r="CF184" s="1571" t="str">
        <f>IF('保険料計算シート（非表示）'!G25&lt;100000000,IF('保険料計算シート（非表示）'!G25&lt;10000000,"","Ұ"),IF(ISERROR(MID('保険料計算シート（非表示）'!G25,LEN('保険料計算シート（非表示）'!G25)-8,1)),"",MID('保険料計算シート（非表示）'!G25,LEN('保険料計算シート（非表示）'!G25)-8,1)))</f>
        <v/>
      </c>
      <c r="CG184" s="1571"/>
      <c r="CH184" s="1571"/>
      <c r="CI184" s="1571" t="str">
        <f>IF('保険料計算シート（非表示）'!G25&lt;10000000,IF('保険料計算シート（非表示）'!G25&lt;1000000,"","Ұ"),IF(ISERROR(MID('保険料計算シート（非表示）'!G25,LEN('保険料計算シート（非表示）'!G25)-7,1)),"",MID('保険料計算シート（非表示）'!G25,LEN('保険料計算シート（非表示）'!G25)-7,1)))</f>
        <v/>
      </c>
      <c r="CJ184" s="1571"/>
      <c r="CK184" s="1571"/>
      <c r="CL184" s="1571" t="str">
        <f>IF('保険料計算シート（非表示）'!G25&lt;1000000,IF('保険料計算シート（非表示）'!G25&lt;100000,"","Ұ"),IF(ISERROR(MID('保険料計算シート（非表示）'!G25,LEN('保険料計算シート（非表示）'!G25)-6,1)),"",MID('保険料計算シート（非表示）'!G25,LEN('保険料計算シート（非表示）'!G25)-6,1)))</f>
        <v/>
      </c>
      <c r="CM184" s="1571"/>
      <c r="CN184" s="1571"/>
      <c r="CO184" s="1571" t="str">
        <f>IF('保険料計算シート（非表示）'!G25&lt;100000,IF('保険料計算シート（非表示）'!G25&lt;10000,"","Ұ"),IF(ISERROR(MID('保険料計算シート（非表示）'!G25,LEN('保険料計算シート（非表示）'!G25)-5,1)),"",MID('保険料計算シート（非表示）'!G25,LEN('保険料計算シート（非表示）'!G25)-5,1)))</f>
        <v/>
      </c>
      <c r="CP184" s="1571"/>
      <c r="CQ184" s="1571"/>
      <c r="CR184" s="1571" t="str">
        <f>IF('保険料計算シート（非表示）'!G25&lt;10000,IF('保険料計算シート（非表示）'!G25&lt;1000,"","Ұ"),IF(ISERROR(MID('保険料計算シート（非表示）'!G25,LEN('保険料計算シート（非表示）'!G25)-4,1)),"",MID('保険料計算シート（非表示）'!G25,LEN('保険料計算シート（非表示）'!G25)-4,1)))</f>
        <v/>
      </c>
      <c r="CS184" s="1571"/>
      <c r="CT184" s="1571"/>
      <c r="CU184" s="1571" t="str">
        <f>IF('保険料計算シート（非表示）'!G25&lt;1000,IF('保険料計算シート（非表示）'!G25&lt;100,"","Ұ"),IF(ISERROR(MID('保険料計算シート（非表示）'!G25,LEN('保険料計算シート（非表示）'!G25)-3,1)),"",MID('保険料計算シート（非表示）'!G25,LEN('保険料計算シート（非表示）'!G25)-3,1)))</f>
        <v/>
      </c>
      <c r="CV184" s="1571"/>
      <c r="CW184" s="1571"/>
      <c r="CX184" s="1571" t="str">
        <f>IF('保険料計算シート（非表示）'!G25&lt;100,IF('保険料計算シート（非表示）'!G25&lt;10,"","Ұ"),IF(ISERROR(MID('保険料計算シート（非表示）'!G25,LEN('保険料計算シート（非表示）'!G25)-2,1)),"",MID('保険料計算シート（非表示）'!G25,LEN('保険料計算シート（非表示）'!G25)-2,1)))</f>
        <v/>
      </c>
      <c r="CY184" s="1571"/>
      <c r="CZ184" s="1571"/>
      <c r="DA184" s="1571" t="str">
        <f>IF('保険料計算シート（非表示）'!G25&lt;10,"Ұ",IF(ISERROR(MID('保険料計算シート（非表示）'!G25,LEN('保険料計算シート（非表示）'!G25)-1,1)),"",MID('保険料計算シート（非表示）'!G25,LEN('保険料計算シート（非表示）'!G25)-1,1)))</f>
        <v>Ұ</v>
      </c>
      <c r="DB184" s="1571"/>
      <c r="DC184" s="1571"/>
      <c r="DD184" s="1617">
        <f>IF('保険料計算シート（非表示）'!G25=0,0,IF(ISERROR(MID('保険料計算シート（非表示）'!G25,LEN('保険料計算シート（非表示）'!G25),1)),"",MID('保険料計算シート（非表示）'!G25,LEN('保険料計算シート（非表示）'!G25),1)))</f>
        <v>0</v>
      </c>
      <c r="DE184" s="1618"/>
      <c r="DF184" s="1618"/>
      <c r="DG184" s="927"/>
      <c r="DH184" s="1621"/>
      <c r="DK184" s="2"/>
    </row>
    <row r="185" spans="1:115" ht="16.5" customHeight="1">
      <c r="F185" s="1207">
        <v>9</v>
      </c>
      <c r="G185" s="1208"/>
      <c r="H185" s="1208"/>
      <c r="I185" s="1625"/>
      <c r="J185" s="1626"/>
      <c r="K185" s="1627"/>
      <c r="L185" s="971">
        <f>F194</f>
        <v>0</v>
      </c>
      <c r="M185" s="951"/>
      <c r="N185" s="952"/>
      <c r="O185" s="971">
        <f>I194</f>
        <v>7</v>
      </c>
      <c r="P185" s="951"/>
      <c r="Q185" s="965"/>
      <c r="R185" s="927"/>
      <c r="S185" s="928"/>
      <c r="U185" s="1207">
        <v>9</v>
      </c>
      <c r="V185" s="1208"/>
      <c r="W185" s="1208"/>
      <c r="X185" s="1625" t="s">
        <v>212</v>
      </c>
      <c r="Y185" s="1626"/>
      <c r="Z185" s="1626"/>
      <c r="AA185" s="971">
        <f>F194</f>
        <v>0</v>
      </c>
      <c r="AB185" s="951"/>
      <c r="AC185" s="952"/>
      <c r="AD185" s="971">
        <f>I194</f>
        <v>7</v>
      </c>
      <c r="AE185" s="951"/>
      <c r="AF185" s="965"/>
      <c r="AG185" s="927"/>
      <c r="AH185" s="928"/>
      <c r="AJ185" s="1207"/>
      <c r="AK185" s="1208"/>
      <c r="AL185" s="1208"/>
      <c r="AM185" s="1573"/>
      <c r="AN185" s="1574"/>
      <c r="AO185" s="1575"/>
      <c r="AP185" s="1207"/>
      <c r="AQ185" s="1208"/>
      <c r="AR185" s="1209"/>
      <c r="AS185" s="971"/>
      <c r="AT185" s="951"/>
      <c r="AU185" s="965"/>
      <c r="AV185" s="1573"/>
      <c r="AW185" s="1574"/>
      <c r="AX185" s="1575"/>
      <c r="AY185" s="1207"/>
      <c r="AZ185" s="1208"/>
      <c r="BA185" s="1209"/>
      <c r="BB185" s="971"/>
      <c r="BC185" s="951"/>
      <c r="BD185" s="965"/>
      <c r="BE185" s="1573"/>
      <c r="BF185" s="1574"/>
      <c r="BG185" s="1575"/>
      <c r="BH185" s="1207"/>
      <c r="BI185" s="1208"/>
      <c r="BJ185" s="1209"/>
      <c r="BK185" s="950"/>
      <c r="BL185" s="1395"/>
      <c r="BM185" s="1396"/>
      <c r="BN185" s="927"/>
      <c r="BO185" s="928"/>
      <c r="BQ185" s="1580"/>
      <c r="BR185" s="1581"/>
      <c r="BS185" s="1582"/>
      <c r="BT185" s="1589"/>
      <c r="BU185" s="1590"/>
      <c r="BV185" s="1590"/>
      <c r="BW185" s="1590"/>
      <c r="BX185" s="1591"/>
      <c r="BY185" s="256"/>
      <c r="BZ185" s="1604"/>
      <c r="CA185" s="1604"/>
      <c r="CB185" s="1605"/>
      <c r="CC185" s="1572"/>
      <c r="CD185" s="1572"/>
      <c r="CE185" s="1572"/>
      <c r="CF185" s="1572"/>
      <c r="CG185" s="1572"/>
      <c r="CH185" s="1572"/>
      <c r="CI185" s="1572"/>
      <c r="CJ185" s="1572"/>
      <c r="CK185" s="1572"/>
      <c r="CL185" s="1572"/>
      <c r="CM185" s="1572"/>
      <c r="CN185" s="1572"/>
      <c r="CO185" s="1572"/>
      <c r="CP185" s="1572"/>
      <c r="CQ185" s="1572"/>
      <c r="CR185" s="1572"/>
      <c r="CS185" s="1572"/>
      <c r="CT185" s="1572"/>
      <c r="CU185" s="1572"/>
      <c r="CV185" s="1572"/>
      <c r="CW185" s="1572"/>
      <c r="CX185" s="1572"/>
      <c r="CY185" s="1572"/>
      <c r="CZ185" s="1572"/>
      <c r="DA185" s="1572"/>
      <c r="DB185" s="1572"/>
      <c r="DC185" s="1572"/>
      <c r="DD185" s="1619"/>
      <c r="DE185" s="1620"/>
      <c r="DF185" s="1620"/>
      <c r="DG185" s="927"/>
      <c r="DH185" s="1621"/>
      <c r="DK185" s="2"/>
    </row>
    <row r="186" spans="1:115" ht="7.5" customHeight="1">
      <c r="I186" s="242"/>
      <c r="J186" s="98"/>
      <c r="K186" s="98"/>
      <c r="L186" s="98"/>
      <c r="BN186" s="8"/>
      <c r="BO186" s="8"/>
      <c r="BQ186" s="1580"/>
      <c r="BR186" s="1581"/>
      <c r="BS186" s="1582"/>
      <c r="BT186" s="1592"/>
      <c r="BU186" s="1593"/>
      <c r="BV186" s="1593"/>
      <c r="BW186" s="1593"/>
      <c r="BX186" s="1594"/>
      <c r="BY186" s="6"/>
      <c r="BZ186" s="250"/>
      <c r="CA186" s="250"/>
      <c r="CB186" s="250"/>
      <c r="CC186" s="250"/>
      <c r="CD186" s="250"/>
      <c r="CE186" s="1144" t="s">
        <v>205</v>
      </c>
      <c r="CF186" s="1144"/>
      <c r="CG186" s="249"/>
      <c r="CH186" s="249"/>
      <c r="CI186" s="249"/>
      <c r="CJ186" s="249"/>
      <c r="CK186" s="249"/>
      <c r="CL186" s="249"/>
      <c r="CM186" s="249"/>
      <c r="CN186" s="1144" t="s">
        <v>205</v>
      </c>
      <c r="CO186" s="1144"/>
      <c r="CP186" s="249"/>
      <c r="CQ186" s="249"/>
      <c r="CR186" s="249"/>
      <c r="CS186" s="249"/>
      <c r="CT186" s="249"/>
      <c r="CU186" s="249"/>
      <c r="CV186" s="249"/>
      <c r="CW186" s="1144" t="s">
        <v>205</v>
      </c>
      <c r="CX186" s="1144"/>
      <c r="CY186" s="249"/>
      <c r="CZ186" s="249"/>
      <c r="DA186" s="249"/>
      <c r="DB186" s="249"/>
      <c r="DC186" s="249"/>
      <c r="DD186" s="249"/>
      <c r="DE186" s="249"/>
      <c r="DF186" s="249"/>
      <c r="DG186" s="249"/>
      <c r="DH186" s="102"/>
      <c r="DK186" s="2"/>
    </row>
    <row r="187" spans="1:115" ht="4.95" customHeight="1">
      <c r="I187" s="242"/>
      <c r="J187" s="98"/>
      <c r="K187" s="98"/>
      <c r="L187" s="98"/>
      <c r="X187" s="1080" t="s">
        <v>142</v>
      </c>
      <c r="Y187" s="1080"/>
      <c r="Z187" s="1080"/>
      <c r="AA187" s="1080"/>
      <c r="AB187" s="1080"/>
      <c r="AC187" s="1080"/>
      <c r="AD187" s="258"/>
      <c r="AF187" s="1629" t="s">
        <v>243</v>
      </c>
      <c r="AG187" s="1630" t="s">
        <v>141</v>
      </c>
      <c r="AH187" s="1630"/>
      <c r="AI187" s="1630"/>
      <c r="AL187" s="1629" t="s">
        <v>243</v>
      </c>
      <c r="AM187" s="1630" t="s">
        <v>301</v>
      </c>
      <c r="AN187" s="1630"/>
      <c r="AO187" s="1630"/>
      <c r="AR187" s="1629" t="s">
        <v>243</v>
      </c>
      <c r="AS187" s="1630" t="s">
        <v>143</v>
      </c>
      <c r="AT187" s="1630"/>
      <c r="AU187" s="1630"/>
      <c r="AX187" s="1629" t="s">
        <v>243</v>
      </c>
      <c r="AY187" s="1632" t="s">
        <v>144</v>
      </c>
      <c r="AZ187" s="1632"/>
      <c r="BA187" s="1632"/>
      <c r="BB187" s="1632"/>
      <c r="BC187" s="1632"/>
      <c r="BD187" s="1632"/>
      <c r="BN187" s="8"/>
      <c r="BO187" s="8"/>
      <c r="BQ187" s="1580"/>
      <c r="BR187" s="1581"/>
      <c r="BS187" s="1582"/>
      <c r="BT187" s="253"/>
      <c r="BU187" s="254"/>
      <c r="BV187" s="254"/>
      <c r="BW187" s="254"/>
      <c r="BX187" s="255"/>
      <c r="BY187" s="256"/>
      <c r="BZ187" s="245"/>
      <c r="CA187" s="245"/>
      <c r="CB187" s="245"/>
      <c r="CC187" s="245"/>
      <c r="CD187" s="245"/>
      <c r="CE187" s="106"/>
      <c r="CF187" s="106"/>
      <c r="CG187" s="242"/>
      <c r="CH187" s="242"/>
      <c r="CI187" s="242"/>
      <c r="CJ187" s="242"/>
      <c r="CK187" s="242"/>
      <c r="CL187" s="242"/>
      <c r="CM187" s="242"/>
      <c r="CN187" s="106"/>
      <c r="CO187" s="106"/>
      <c r="CP187" s="242"/>
      <c r="CQ187" s="242"/>
      <c r="CR187" s="242"/>
      <c r="CS187" s="242"/>
      <c r="CT187" s="242"/>
      <c r="CU187" s="242"/>
      <c r="CV187" s="242"/>
      <c r="CW187" s="106"/>
      <c r="CX187" s="106"/>
      <c r="CY187" s="242"/>
      <c r="CZ187" s="242"/>
      <c r="DA187" s="242"/>
      <c r="DB187" s="242"/>
      <c r="DC187" s="242"/>
      <c r="DD187" s="242"/>
      <c r="DE187" s="242"/>
      <c r="DF187" s="242"/>
      <c r="DG187" s="242"/>
      <c r="DH187" s="34"/>
      <c r="DK187" s="2"/>
    </row>
    <row r="188" spans="1:115" ht="12" customHeight="1">
      <c r="B188" s="28"/>
      <c r="C188" s="3"/>
      <c r="D188" s="3"/>
      <c r="E188" s="3"/>
      <c r="F188" s="3"/>
      <c r="G188" s="3"/>
      <c r="H188" s="3"/>
      <c r="I188" s="3"/>
      <c r="J188" s="105"/>
      <c r="K188" s="105"/>
      <c r="L188" s="105"/>
      <c r="M188" s="3"/>
      <c r="N188" s="3"/>
      <c r="O188" s="3"/>
      <c r="P188" s="3"/>
      <c r="Q188" s="3"/>
      <c r="R188" s="3"/>
      <c r="S188" s="3"/>
      <c r="T188" s="3"/>
      <c r="U188" s="3"/>
      <c r="V188" s="5"/>
      <c r="X188" s="1080"/>
      <c r="Y188" s="1080"/>
      <c r="Z188" s="1080"/>
      <c r="AA188" s="1080"/>
      <c r="AB188" s="1080"/>
      <c r="AC188" s="1080"/>
      <c r="AD188" s="258"/>
      <c r="AF188" s="1629"/>
      <c r="AG188" s="1630"/>
      <c r="AH188" s="1630"/>
      <c r="AI188" s="1630"/>
      <c r="AL188" s="1629"/>
      <c r="AM188" s="1630"/>
      <c r="AN188" s="1630"/>
      <c r="AO188" s="1630"/>
      <c r="AR188" s="1629"/>
      <c r="AS188" s="1630"/>
      <c r="AT188" s="1630"/>
      <c r="AU188" s="1630"/>
      <c r="AX188" s="1629"/>
      <c r="AY188" s="1632"/>
      <c r="AZ188" s="1632"/>
      <c r="BA188" s="1632"/>
      <c r="BB188" s="1632"/>
      <c r="BC188" s="1632"/>
      <c r="BD188" s="1632"/>
      <c r="BG188" s="1633" t="s">
        <v>124</v>
      </c>
      <c r="BH188" s="1634"/>
      <c r="BI188" s="1634"/>
      <c r="BJ188" s="1634"/>
      <c r="BK188" s="1634"/>
      <c r="BL188" s="1634"/>
      <c r="BM188" s="1634"/>
      <c r="BN188" s="1634"/>
      <c r="BO188" s="1634"/>
      <c r="BP188" s="1635"/>
      <c r="BQ188" s="1580"/>
      <c r="BR188" s="1581"/>
      <c r="BS188" s="1582"/>
      <c r="BT188" s="1589" t="s">
        <v>114</v>
      </c>
      <c r="BU188" s="1590"/>
      <c r="BV188" s="1590"/>
      <c r="BW188" s="1590"/>
      <c r="BX188" s="1591"/>
      <c r="BY188" s="256"/>
      <c r="BZ188" s="1614"/>
      <c r="CA188" s="1614"/>
      <c r="CB188" s="1614"/>
      <c r="CC188" s="1614" t="s">
        <v>208</v>
      </c>
      <c r="CD188" s="1614"/>
      <c r="CE188" s="1614"/>
      <c r="CF188" s="1614" t="s">
        <v>209</v>
      </c>
      <c r="CG188" s="1614"/>
      <c r="CH188" s="1614"/>
      <c r="CI188" s="1614" t="s">
        <v>206</v>
      </c>
      <c r="CJ188" s="1614"/>
      <c r="CK188" s="1614"/>
      <c r="CL188" s="1614" t="s">
        <v>207</v>
      </c>
      <c r="CM188" s="1614"/>
      <c r="CN188" s="1614"/>
      <c r="CO188" s="1614" t="s">
        <v>208</v>
      </c>
      <c r="CP188" s="1614"/>
      <c r="CQ188" s="1614"/>
      <c r="CR188" s="1614" t="s">
        <v>210</v>
      </c>
      <c r="CS188" s="1614"/>
      <c r="CT188" s="1614"/>
      <c r="CU188" s="1614" t="s">
        <v>206</v>
      </c>
      <c r="CV188" s="1614"/>
      <c r="CW188" s="1614"/>
      <c r="CX188" s="1614" t="s">
        <v>207</v>
      </c>
      <c r="CY188" s="1614"/>
      <c r="CZ188" s="1614"/>
      <c r="DA188" s="1614" t="s">
        <v>208</v>
      </c>
      <c r="DB188" s="1614"/>
      <c r="DC188" s="1614"/>
      <c r="DD188" s="1614" t="s">
        <v>211</v>
      </c>
      <c r="DE188" s="1614"/>
      <c r="DF188" s="1614"/>
      <c r="DG188" s="242"/>
      <c r="DH188" s="34"/>
      <c r="DK188" s="2"/>
    </row>
    <row r="189" spans="1:115" ht="2.25" customHeight="1">
      <c r="B189" s="256"/>
      <c r="C189" s="242"/>
      <c r="D189" s="242"/>
      <c r="E189" s="242"/>
      <c r="F189" s="242"/>
      <c r="G189" s="242"/>
      <c r="H189" s="242"/>
      <c r="I189" s="242"/>
      <c r="J189" s="98"/>
      <c r="K189" s="98"/>
      <c r="L189" s="98"/>
      <c r="M189" s="242"/>
      <c r="N189" s="242"/>
      <c r="O189" s="242"/>
      <c r="P189" s="242"/>
      <c r="Q189" s="242"/>
      <c r="R189" s="242"/>
      <c r="S189" s="242"/>
      <c r="T189" s="242"/>
      <c r="U189" s="242"/>
      <c r="V189" s="243"/>
      <c r="X189" s="1628"/>
      <c r="Y189" s="1628"/>
      <c r="Z189" s="1628"/>
      <c r="AA189" s="1628"/>
      <c r="AB189" s="1628"/>
      <c r="AC189" s="1628"/>
      <c r="AF189" s="1629"/>
      <c r="AG189" s="1631"/>
      <c r="AH189" s="1631"/>
      <c r="AI189" s="1631"/>
      <c r="AL189" s="1629"/>
      <c r="AM189" s="1631"/>
      <c r="AN189" s="1631"/>
      <c r="AO189" s="1631"/>
      <c r="AR189" s="1629"/>
      <c r="AS189" s="1631"/>
      <c r="AT189" s="1631"/>
      <c r="AU189" s="1631"/>
      <c r="AX189" s="1629"/>
      <c r="AY189" s="1632"/>
      <c r="AZ189" s="1632"/>
      <c r="BA189" s="1632"/>
      <c r="BB189" s="1632"/>
      <c r="BC189" s="1632"/>
      <c r="BD189" s="1632"/>
      <c r="BG189" s="28"/>
      <c r="BH189" s="3"/>
      <c r="BI189" s="3"/>
      <c r="BJ189" s="3"/>
      <c r="BK189" s="3"/>
      <c r="BL189" s="3"/>
      <c r="BM189" s="3"/>
      <c r="BN189" s="3"/>
      <c r="BO189" s="1606" t="s">
        <v>24</v>
      </c>
      <c r="BP189" s="1607"/>
      <c r="BQ189" s="1580"/>
      <c r="BR189" s="1581"/>
      <c r="BS189" s="1582"/>
      <c r="BT189" s="1589"/>
      <c r="BU189" s="1590"/>
      <c r="BV189" s="1590"/>
      <c r="BW189" s="1590"/>
      <c r="BX189" s="1591"/>
      <c r="BY189" s="256"/>
      <c r="BZ189" s="1615"/>
      <c r="CA189" s="1615"/>
      <c r="CB189" s="1615"/>
      <c r="CC189" s="1615"/>
      <c r="CD189" s="1615"/>
      <c r="CE189" s="1615"/>
      <c r="CF189" s="1615"/>
      <c r="CG189" s="1615"/>
      <c r="CH189" s="1615"/>
      <c r="CI189" s="1615"/>
      <c r="CJ189" s="1615"/>
      <c r="CK189" s="1615"/>
      <c r="CL189" s="1615"/>
      <c r="CM189" s="1615"/>
      <c r="CN189" s="1615"/>
      <c r="CO189" s="1615"/>
      <c r="CP189" s="1615"/>
      <c r="CQ189" s="1615"/>
      <c r="CR189" s="1615"/>
      <c r="CS189" s="1615"/>
      <c r="CT189" s="1615"/>
      <c r="CU189" s="1615"/>
      <c r="CV189" s="1615"/>
      <c r="CW189" s="1615"/>
      <c r="CX189" s="1615"/>
      <c r="CY189" s="1615"/>
      <c r="CZ189" s="1615"/>
      <c r="DA189" s="1615"/>
      <c r="DB189" s="1615"/>
      <c r="DC189" s="1615"/>
      <c r="DD189" s="1615"/>
      <c r="DE189" s="1615"/>
      <c r="DF189" s="1615"/>
      <c r="DG189" s="242"/>
      <c r="DH189" s="34"/>
      <c r="DK189" s="2"/>
    </row>
    <row r="190" spans="1:115" ht="25.5" customHeight="1">
      <c r="B190" s="1637" t="s">
        <v>125</v>
      </c>
      <c r="C190" s="1640"/>
      <c r="D190" s="1640"/>
      <c r="E190" s="1640"/>
      <c r="F190" s="1640"/>
      <c r="G190" s="1640"/>
      <c r="H190" s="1640"/>
      <c r="I190" s="1641"/>
      <c r="J190" s="1641"/>
      <c r="K190" s="1641"/>
      <c r="L190" s="242"/>
      <c r="M190" s="242"/>
      <c r="N190" s="242"/>
      <c r="O190" s="242"/>
      <c r="P190" s="242"/>
      <c r="Q190" s="242"/>
      <c r="R190" s="242"/>
      <c r="S190" s="242"/>
      <c r="T190" s="242"/>
      <c r="U190" s="242"/>
      <c r="V190" s="243"/>
      <c r="X190" s="1552">
        <v>6</v>
      </c>
      <c r="Y190" s="1288"/>
      <c r="Z190" s="1555"/>
      <c r="AA190" s="1559">
        <v>2</v>
      </c>
      <c r="AB190" s="1638"/>
      <c r="AC190" s="1639"/>
      <c r="AD190" s="927"/>
      <c r="AE190" s="1614"/>
      <c r="AG190" s="1552"/>
      <c r="AH190" s="1288"/>
      <c r="AI190" s="1289"/>
      <c r="AJ190" s="927"/>
      <c r="AK190" s="1614"/>
      <c r="AM190" s="1552"/>
      <c r="AN190" s="1288"/>
      <c r="AO190" s="1289"/>
      <c r="AP190" s="927"/>
      <c r="AQ190" s="1614"/>
      <c r="AS190" s="1552"/>
      <c r="AT190" s="1288"/>
      <c r="AU190" s="1289"/>
      <c r="AV190" s="927"/>
      <c r="AW190" s="1614"/>
      <c r="AY190" s="1552"/>
      <c r="AZ190" s="1288"/>
      <c r="BA190" s="1289"/>
      <c r="BB190" s="927"/>
      <c r="BC190" s="1614"/>
      <c r="BG190" s="256"/>
      <c r="BH190" s="242"/>
      <c r="BI190" s="242"/>
      <c r="BJ190" s="242"/>
      <c r="BK190" s="242"/>
      <c r="BL190" s="242"/>
      <c r="BM190" s="242"/>
      <c r="BN190" s="242"/>
      <c r="BO190" s="1608"/>
      <c r="BP190" s="1609"/>
      <c r="BQ190" s="1580"/>
      <c r="BR190" s="1581"/>
      <c r="BS190" s="1582"/>
      <c r="BT190" s="1589"/>
      <c r="BU190" s="1590"/>
      <c r="BV190" s="1590"/>
      <c r="BW190" s="1590"/>
      <c r="BX190" s="1591"/>
      <c r="BY190" s="256"/>
      <c r="BZ190" s="1556" t="str">
        <f>IF('保険料計算シート（非表示）'!I25&lt;10000000000,IF('保険料計算シート（非表示）'!I25&lt;1000000000,"","Ұ"),IF(ISERROR(MID('保険料計算シート（非表示）'!I25,LEN('保険料計算シート（非表示）'!I25)-10,1)),"",MID('保険料計算シート（非表示）'!I25,LEN('保険料計算シート（非表示）'!I25)-10,1)))</f>
        <v/>
      </c>
      <c r="CA190" s="1612"/>
      <c r="CB190" s="1613"/>
      <c r="CC190" s="1622" t="str">
        <f>IF('保険料計算シート（非表示）'!I25&lt;1000000000,IF('保険料計算シート（非表示）'!I25&lt;100000000,"","Ұ"),IF(ISERROR(MID('保険料計算シート（非表示）'!I25,LEN('保険料計算シート（非表示）'!I25)-9,1)),"",MID('保険料計算シート（非表示）'!I25,LEN('保険料計算シート（非表示）'!I25)-9,1)))</f>
        <v/>
      </c>
      <c r="CD190" s="1623"/>
      <c r="CE190" s="1624"/>
      <c r="CF190" s="1622" t="str">
        <f>IF('保険料計算シート（非表示）'!I25&lt;100000000,IF('保険料計算シート（非表示）'!I25&lt;10000000,"","Ұ"),IF(ISERROR(MID('保険料計算シート（非表示）'!I25,LEN('保険料計算シート（非表示）'!I25)-8,1)),"",MID('保険料計算シート（非表示）'!I25,LEN('保険料計算シート（非表示）'!I25)-8,1)))</f>
        <v/>
      </c>
      <c r="CG190" s="1623"/>
      <c r="CH190" s="1624"/>
      <c r="CI190" s="1622" t="str">
        <f>IF('保険料計算シート（非表示）'!I25&lt;10000000,IF('保険料計算シート（非表示）'!I25&lt;1000000,"","Ұ"),IF(ISERROR(MID('保険料計算シート（非表示）'!I25,LEN('保険料計算シート（非表示）'!I25)-7,1)),"",MID('保険料計算シート（非表示）'!I25,LEN('保険料計算シート（非表示）'!I25)-7,1)))</f>
        <v/>
      </c>
      <c r="CJ190" s="1623"/>
      <c r="CK190" s="1624"/>
      <c r="CL190" s="1622" t="str">
        <f>IF('保険料計算シート（非表示）'!I25&lt;1000000,IF('保険料計算シート（非表示）'!I25&lt;100000,"","Ұ"),IF(ISERROR(MID('保険料計算シート（非表示）'!I25,LEN('保険料計算シート（非表示）'!I25)-6,1)),"",MID('保険料計算シート（非表示）'!I25,LEN('保険料計算シート（非表示）'!I25)-6,1)))</f>
        <v/>
      </c>
      <c r="CM190" s="1623"/>
      <c r="CN190" s="1624"/>
      <c r="CO190" s="1622" t="str">
        <f>IF('保険料計算シート（非表示）'!I25&lt;100000,IF('保険料計算シート（非表示）'!I25&lt;10000,"","Ұ"),IF(ISERROR(MID('保険料計算シート（非表示）'!I25,LEN('保険料計算シート（非表示）'!I25)-5,1)),"",MID('保険料計算シート（非表示）'!I25,LEN('保険料計算シート（非表示）'!I25)-5,1)))</f>
        <v/>
      </c>
      <c r="CP190" s="1623"/>
      <c r="CQ190" s="1624"/>
      <c r="CR190" s="1622" t="str">
        <f>IF('保険料計算シート（非表示）'!I25&lt;10000,IF('保険料計算シート（非表示）'!I25&lt;1000,"","Ұ"),IF(ISERROR(MID('保険料計算シート（非表示）'!I25,LEN('保険料計算シート（非表示）'!I25)-4,1)),"",MID('保険料計算シート（非表示）'!I25,LEN('保険料計算シート（非表示）'!I25)-4,1)))</f>
        <v/>
      </c>
      <c r="CS190" s="1623"/>
      <c r="CT190" s="1624"/>
      <c r="CU190" s="1622" t="str">
        <f>IF('保険料計算シート（非表示）'!I25&lt;1000,IF('保険料計算シート（非表示）'!I25&lt;100,"","Ұ"),IF(ISERROR(MID('保険料計算シート（非表示）'!I25,LEN('保険料計算シート（非表示）'!I25)-3,1)),"",MID('保険料計算シート（非表示）'!I25,LEN('保険料計算シート（非表示）'!I25)-3,1)))</f>
        <v/>
      </c>
      <c r="CV190" s="1623"/>
      <c r="CW190" s="1624"/>
      <c r="CX190" s="1622" t="str">
        <f>IF('保険料計算シート（非表示）'!I25&lt;100,IF('保険料計算シート（非表示）'!I25&lt;10,"","Ұ"),IF(ISERROR(MID('保険料計算シート（非表示）'!I25,LEN('保険料計算シート（非表示）'!I25)-2,1)),"",MID('保険料計算シート（非表示）'!I25,LEN('保険料計算シート（非表示）'!I25)-2,1)))</f>
        <v/>
      </c>
      <c r="CY190" s="1623"/>
      <c r="CZ190" s="1624"/>
      <c r="DA190" s="1622" t="str">
        <f>IF('保険料計算シート（非表示）'!I25&lt;10,"Ұ",IF(ISERROR(MID('保険料計算シート（非表示）'!I25,LEN('保険料計算シート（非表示）'!I25)-1,1)),"",MID('保険料計算シート（非表示）'!I25,LEN('保険料計算シート（非表示）'!I25)-1,1)))</f>
        <v>Ұ</v>
      </c>
      <c r="DB190" s="1623"/>
      <c r="DC190" s="1624"/>
      <c r="DD190" s="1642">
        <f>IF('保険料計算シート（非表示）'!I25=0,0,IF(ISERROR(MID('保険料計算シート（非表示）'!I25,LEN('保険料計算シート（非表示）'!I25),1)),"",MID('保険料計算シート（非表示）'!I25,LEN('保険料計算シート（非表示）'!I25),1)))</f>
        <v>0</v>
      </c>
      <c r="DE190" s="1623"/>
      <c r="DF190" s="1643"/>
      <c r="DG190" s="927"/>
      <c r="DH190" s="1616"/>
      <c r="DK190" s="2"/>
    </row>
    <row r="191" spans="1:115" ht="7.5" customHeight="1">
      <c r="B191" s="1637" t="str">
        <f>" 1．"&amp;AR81</f>
        <v xml:space="preserve"> 1．令和</v>
      </c>
      <c r="C191" s="1152"/>
      <c r="D191" s="1152"/>
      <c r="E191" s="1152"/>
      <c r="F191" s="1152"/>
      <c r="G191" s="1152"/>
      <c r="H191" s="242"/>
      <c r="I191" s="242"/>
      <c r="J191" s="242"/>
      <c r="K191" s="242"/>
      <c r="L191" s="242"/>
      <c r="M191" s="242"/>
      <c r="N191" s="242"/>
      <c r="O191" s="242"/>
      <c r="P191" s="242"/>
      <c r="Q191" s="242"/>
      <c r="R191" s="242"/>
      <c r="S191" s="242"/>
      <c r="T191" s="242"/>
      <c r="U191" s="242"/>
      <c r="V191" s="243"/>
      <c r="BG191" s="6"/>
      <c r="BH191" s="249"/>
      <c r="BI191" s="249"/>
      <c r="BJ191" s="249"/>
      <c r="BK191" s="249"/>
      <c r="BL191" s="249"/>
      <c r="BM191" s="249"/>
      <c r="BN191" s="249"/>
      <c r="BO191" s="1610"/>
      <c r="BP191" s="1611"/>
      <c r="BQ191" s="1583"/>
      <c r="BR191" s="1584"/>
      <c r="BS191" s="1585"/>
      <c r="BT191" s="1592"/>
      <c r="BU191" s="1593"/>
      <c r="BV191" s="1593"/>
      <c r="BW191" s="1593"/>
      <c r="BX191" s="1594"/>
      <c r="BY191" s="6"/>
      <c r="BZ191" s="250"/>
      <c r="CA191" s="250"/>
      <c r="CB191" s="250"/>
      <c r="CC191" s="250"/>
      <c r="CD191" s="250"/>
      <c r="CE191" s="1144" t="s">
        <v>205</v>
      </c>
      <c r="CF191" s="1144"/>
      <c r="CG191" s="249"/>
      <c r="CH191" s="249"/>
      <c r="CI191" s="249"/>
      <c r="CJ191" s="249"/>
      <c r="CK191" s="249"/>
      <c r="CL191" s="249"/>
      <c r="CM191" s="249"/>
      <c r="CN191" s="1144" t="s">
        <v>205</v>
      </c>
      <c r="CO191" s="1144"/>
      <c r="CP191" s="249"/>
      <c r="CQ191" s="249"/>
      <c r="CR191" s="249"/>
      <c r="CS191" s="249"/>
      <c r="CT191" s="249"/>
      <c r="CU191" s="249"/>
      <c r="CV191" s="249"/>
      <c r="CW191" s="1144" t="s">
        <v>205</v>
      </c>
      <c r="CX191" s="1144"/>
      <c r="CY191" s="249"/>
      <c r="CZ191" s="249"/>
      <c r="DA191" s="249"/>
      <c r="DB191" s="249"/>
      <c r="DC191" s="249"/>
      <c r="DD191" s="249"/>
      <c r="DE191" s="249"/>
      <c r="DF191" s="249"/>
      <c r="DG191" s="249"/>
      <c r="DH191" s="102"/>
      <c r="DK191" s="2"/>
    </row>
    <row r="192" spans="1:115" ht="12" customHeight="1">
      <c r="B192" s="1637"/>
      <c r="C192" s="1152"/>
      <c r="D192" s="1152"/>
      <c r="E192" s="1152"/>
      <c r="F192" s="1152"/>
      <c r="G192" s="1152"/>
      <c r="H192" s="242"/>
      <c r="I192" s="242"/>
      <c r="J192" s="242"/>
      <c r="K192" s="242"/>
      <c r="L192" s="242"/>
      <c r="M192" s="242"/>
      <c r="N192" s="242"/>
      <c r="O192" s="242"/>
      <c r="P192" s="242"/>
      <c r="Q192" s="242"/>
      <c r="R192" s="242"/>
      <c r="S192" s="242"/>
      <c r="T192" s="242"/>
      <c r="U192" s="242"/>
      <c r="V192" s="243"/>
      <c r="W192" s="73"/>
      <c r="X192" s="73"/>
      <c r="Y192" s="73"/>
      <c r="Z192" s="73"/>
      <c r="AA192" s="73"/>
      <c r="AB192" s="73"/>
      <c r="AC192" s="73"/>
      <c r="AD192" s="73"/>
      <c r="AE192" s="73"/>
      <c r="AF192" s="73"/>
      <c r="AG192" s="73"/>
      <c r="AH192" s="73"/>
      <c r="AI192" s="73"/>
      <c r="AJ192" s="73"/>
      <c r="AK192" s="73"/>
      <c r="AL192" s="73"/>
      <c r="AM192" s="73"/>
      <c r="AN192" s="73"/>
      <c r="AO192" s="73"/>
      <c r="AP192" s="73"/>
      <c r="AQ192" s="73"/>
      <c r="AR192" s="73"/>
      <c r="AS192" s="73"/>
      <c r="AT192" s="73"/>
      <c r="AU192" s="73"/>
      <c r="AV192" s="73"/>
      <c r="AW192" s="73"/>
      <c r="AX192" s="73"/>
      <c r="AY192" s="73"/>
      <c r="AZ192" s="73"/>
      <c r="BA192" s="73"/>
      <c r="BB192" s="73"/>
      <c r="BC192" s="73"/>
      <c r="BD192" s="73"/>
      <c r="BE192" s="73"/>
      <c r="BF192" s="73"/>
      <c r="BG192" s="73"/>
      <c r="BH192" s="73"/>
      <c r="BI192" s="73"/>
      <c r="BJ192" s="73"/>
      <c r="BK192" s="73"/>
      <c r="BL192" s="73"/>
      <c r="BM192" s="73"/>
      <c r="BN192" s="73"/>
      <c r="BO192" s="73"/>
      <c r="BP192" s="73"/>
      <c r="BQ192" s="1648" t="s">
        <v>159</v>
      </c>
      <c r="BR192" s="1389"/>
      <c r="BS192" s="1389"/>
      <c r="BT192" s="1389"/>
      <c r="BU192" s="1389"/>
      <c r="BV192" s="1389"/>
      <c r="BW192" s="1389"/>
      <c r="BX192" s="1390"/>
      <c r="BY192" s="28"/>
      <c r="BZ192" s="1636"/>
      <c r="CA192" s="1636"/>
      <c r="CB192" s="1636"/>
      <c r="CC192" s="1636" t="s">
        <v>208</v>
      </c>
      <c r="CD192" s="1636"/>
      <c r="CE192" s="1636"/>
      <c r="CF192" s="1636" t="s">
        <v>209</v>
      </c>
      <c r="CG192" s="1636"/>
      <c r="CH192" s="1636"/>
      <c r="CI192" s="1636" t="s">
        <v>206</v>
      </c>
      <c r="CJ192" s="1636"/>
      <c r="CK192" s="1636"/>
      <c r="CL192" s="1636" t="s">
        <v>207</v>
      </c>
      <c r="CM192" s="1636"/>
      <c r="CN192" s="1636"/>
      <c r="CO192" s="1636" t="s">
        <v>208</v>
      </c>
      <c r="CP192" s="1636"/>
      <c r="CQ192" s="1636"/>
      <c r="CR192" s="1636" t="s">
        <v>210</v>
      </c>
      <c r="CS192" s="1636"/>
      <c r="CT192" s="1636"/>
      <c r="CU192" s="1636" t="s">
        <v>206</v>
      </c>
      <c r="CV192" s="1636"/>
      <c r="CW192" s="1636"/>
      <c r="CX192" s="1636" t="s">
        <v>207</v>
      </c>
      <c r="CY192" s="1636"/>
      <c r="CZ192" s="1636"/>
      <c r="DA192" s="1636" t="s">
        <v>208</v>
      </c>
      <c r="DB192" s="1636"/>
      <c r="DC192" s="1636"/>
      <c r="DD192" s="1636" t="s">
        <v>211</v>
      </c>
      <c r="DE192" s="1636"/>
      <c r="DF192" s="1636"/>
      <c r="DG192" s="3"/>
      <c r="DH192" s="103"/>
      <c r="DK192" s="2"/>
    </row>
    <row r="193" spans="2:115" ht="4.95" customHeight="1">
      <c r="B193" s="256"/>
      <c r="C193" s="242"/>
      <c r="D193" s="242"/>
      <c r="E193" s="242"/>
      <c r="F193" s="242"/>
      <c r="G193" s="242"/>
      <c r="H193" s="242"/>
      <c r="I193" s="242"/>
      <c r="J193" s="242"/>
      <c r="K193" s="242"/>
      <c r="L193" s="242"/>
      <c r="M193" s="242"/>
      <c r="N193" s="242"/>
      <c r="O193" s="242"/>
      <c r="P193" s="242"/>
      <c r="Q193" s="242"/>
      <c r="R193" s="242"/>
      <c r="S193" s="242"/>
      <c r="T193" s="242"/>
      <c r="U193" s="242"/>
      <c r="V193" s="242"/>
      <c r="W193" s="324"/>
      <c r="X193" s="325"/>
      <c r="Y193" s="325"/>
      <c r="Z193" s="325"/>
      <c r="AA193" s="325"/>
      <c r="AB193" s="325"/>
      <c r="AC193" s="325"/>
      <c r="AD193" s="325"/>
      <c r="AE193" s="325"/>
      <c r="AF193" s="325"/>
      <c r="AG193" s="325"/>
      <c r="AH193" s="325"/>
      <c r="AI193" s="325"/>
      <c r="AJ193" s="325"/>
      <c r="AK193" s="325"/>
      <c r="AL193" s="325"/>
      <c r="AM193" s="325"/>
      <c r="AN193" s="325"/>
      <c r="AO193" s="325"/>
      <c r="AP193" s="325"/>
      <c r="AQ193" s="325"/>
      <c r="AR193" s="325"/>
      <c r="AS193" s="325"/>
      <c r="AT193" s="325"/>
      <c r="AU193" s="325"/>
      <c r="AV193" s="325"/>
      <c r="AW193" s="325"/>
      <c r="AX193" s="325"/>
      <c r="AY193" s="325"/>
      <c r="AZ193" s="325"/>
      <c r="BA193" s="325"/>
      <c r="BB193" s="325"/>
      <c r="BC193" s="325"/>
      <c r="BD193" s="325"/>
      <c r="BE193" s="325"/>
      <c r="BF193" s="325"/>
      <c r="BG193" s="325"/>
      <c r="BH193" s="325"/>
      <c r="BI193" s="325"/>
      <c r="BJ193" s="325"/>
      <c r="BK193" s="325"/>
      <c r="BL193" s="325"/>
      <c r="BM193" s="325"/>
      <c r="BN193" s="325"/>
      <c r="BO193" s="325"/>
      <c r="BP193" s="326"/>
      <c r="BQ193" s="1649"/>
      <c r="BR193" s="1650"/>
      <c r="BS193" s="1650"/>
      <c r="BT193" s="1650"/>
      <c r="BU193" s="1650"/>
      <c r="BV193" s="1650"/>
      <c r="BW193" s="1650"/>
      <c r="BX193" s="1393"/>
      <c r="BY193" s="256"/>
      <c r="BZ193" s="1615"/>
      <c r="CA193" s="1615"/>
      <c r="CB193" s="1615"/>
      <c r="CC193" s="1615"/>
      <c r="CD193" s="1615"/>
      <c r="CE193" s="1615"/>
      <c r="CF193" s="1615"/>
      <c r="CG193" s="1615"/>
      <c r="CH193" s="1615"/>
      <c r="CI193" s="1615"/>
      <c r="CJ193" s="1615"/>
      <c r="CK193" s="1615"/>
      <c r="CL193" s="1615"/>
      <c r="CM193" s="1615"/>
      <c r="CN193" s="1615"/>
      <c r="CO193" s="1615"/>
      <c r="CP193" s="1615"/>
      <c r="CQ193" s="1615"/>
      <c r="CR193" s="1615"/>
      <c r="CS193" s="1615"/>
      <c r="CT193" s="1615"/>
      <c r="CU193" s="1615"/>
      <c r="CV193" s="1615"/>
      <c r="CW193" s="1615"/>
      <c r="CX193" s="1615"/>
      <c r="CY193" s="1615"/>
      <c r="CZ193" s="1615"/>
      <c r="DA193" s="1615"/>
      <c r="DB193" s="1615"/>
      <c r="DC193" s="1615"/>
      <c r="DD193" s="1615"/>
      <c r="DE193" s="1615"/>
      <c r="DF193" s="1615"/>
      <c r="DG193" s="242"/>
      <c r="DH193" s="34"/>
      <c r="DK193" s="2"/>
    </row>
    <row r="194" spans="2:115" ht="25.5" customHeight="1">
      <c r="B194" s="256"/>
      <c r="C194" s="242"/>
      <c r="D194" s="242"/>
      <c r="E194" s="242"/>
      <c r="F194" s="1666">
        <f>IF((AV81)&lt;10,"",MOD(INT((AV81)/10),10))</f>
        <v>0</v>
      </c>
      <c r="G194" s="1667"/>
      <c r="H194" s="1668"/>
      <c r="I194" s="1666">
        <f>MOD(AV81,10)</f>
        <v>7</v>
      </c>
      <c r="J194" s="1667"/>
      <c r="K194" s="1669"/>
      <c r="L194" s="927" t="s">
        <v>127</v>
      </c>
      <c r="M194" s="1629"/>
      <c r="N194" s="1670"/>
      <c r="O194" s="1552">
        <v>1</v>
      </c>
      <c r="P194" s="1288"/>
      <c r="Q194" s="1289"/>
      <c r="R194" s="1671" t="s">
        <v>126</v>
      </c>
      <c r="S194" s="1614"/>
      <c r="T194" s="242"/>
      <c r="U194" s="242"/>
      <c r="V194" s="242"/>
      <c r="W194" s="1676" t="s">
        <v>134</v>
      </c>
      <c r="X194" s="1672"/>
      <c r="Y194" s="1672"/>
      <c r="Z194" s="1672"/>
      <c r="AA194" s="1672"/>
      <c r="AB194" s="1672" t="s">
        <v>244</v>
      </c>
      <c r="AC194" s="1672"/>
      <c r="AD194" s="1673">
        <v>0</v>
      </c>
      <c r="AE194" s="1673"/>
      <c r="AF194" s="1673"/>
      <c r="AG194" s="1673"/>
      <c r="AH194" s="1674" t="s">
        <v>245</v>
      </c>
      <c r="AI194" s="1674"/>
      <c r="AJ194" s="1655">
        <v>0</v>
      </c>
      <c r="AK194" s="1655"/>
      <c r="AL194" s="1655"/>
      <c r="AM194" s="1655"/>
      <c r="AN194" s="1655"/>
      <c r="AO194" s="327"/>
      <c r="AP194" s="327"/>
      <c r="AQ194" s="327"/>
      <c r="AR194" s="327"/>
      <c r="AS194" s="327"/>
      <c r="AT194" s="327"/>
      <c r="AU194" s="327"/>
      <c r="AV194" s="327"/>
      <c r="AW194" s="327"/>
      <c r="AX194" s="327"/>
      <c r="AY194" s="327"/>
      <c r="AZ194" s="327"/>
      <c r="BA194" s="327"/>
      <c r="BB194" s="327"/>
      <c r="BC194" s="327"/>
      <c r="BD194" s="327"/>
      <c r="BE194" s="327"/>
      <c r="BF194" s="327"/>
      <c r="BG194" s="327"/>
      <c r="BH194" s="327"/>
      <c r="BI194" s="327"/>
      <c r="BJ194" s="327"/>
      <c r="BK194" s="327"/>
      <c r="BL194" s="327"/>
      <c r="BM194" s="327"/>
      <c r="BN194" s="327"/>
      <c r="BO194" s="327"/>
      <c r="BP194" s="328"/>
      <c r="BQ194" s="1651"/>
      <c r="BR194" s="1650"/>
      <c r="BS194" s="1650"/>
      <c r="BT194" s="1650"/>
      <c r="BU194" s="1650"/>
      <c r="BV194" s="1650"/>
      <c r="BW194" s="1650"/>
      <c r="BX194" s="1393"/>
      <c r="BY194" s="256"/>
      <c r="BZ194" s="1556" t="str">
        <f>IF('保険料計算シート（非表示）'!J25&lt;10000000000,IF('保険料計算シート（非表示）'!J25&lt;1000000000,"","Ұ"),IF(ISERROR(MID('保険料計算シート（非表示）'!J25,LEN('保険料計算シート（非表示）'!J25)-10,1)),"",MID('保険料計算シート（非表示）'!J25,LEN('保険料計算シート（非表示）'!J25)-10,1)))</f>
        <v/>
      </c>
      <c r="CA194" s="1612"/>
      <c r="CB194" s="1613"/>
      <c r="CC194" s="1622" t="str">
        <f>IF('保険料計算シート（非表示）'!J25&lt;1000000000,IF('保険料計算シート（非表示）'!J25&lt;100000000,"","Ұ"),IF(ISERROR(MID('保険料計算シート（非表示）'!J25,LEN('保険料計算シート（非表示）'!J25)-9,1)),"",MID('保険料計算シート（非表示）'!J25,LEN('保険料計算シート（非表示）'!J25)-9,1)))</f>
        <v/>
      </c>
      <c r="CD194" s="1623"/>
      <c r="CE194" s="1624"/>
      <c r="CF194" s="1622" t="str">
        <f>IF('保険料計算シート（非表示）'!J25&lt;100000000,IF('保険料計算シート（非表示）'!J25&lt;10000000,"","Ұ"),IF(ISERROR(MID('保険料計算シート（非表示）'!J25,LEN('保険料計算シート（非表示）'!J25)-8,1)),"",MID('保険料計算シート（非表示）'!J25,LEN('保険料計算シート（非表示）'!J25)-8,1)))</f>
        <v/>
      </c>
      <c r="CG194" s="1623"/>
      <c r="CH194" s="1624"/>
      <c r="CI194" s="1622" t="str">
        <f>IF('保険料計算シート（非表示）'!J25&lt;10000000,IF('保険料計算シート（非表示）'!J25&lt;1000000,"","Ұ"),IF(ISERROR(MID('保険料計算シート（非表示）'!J25,LEN('保険料計算シート（非表示）'!J25)-7,1)),"",MID('保険料計算シート（非表示）'!J25,LEN('保険料計算シート（非表示）'!J25)-7,1)))</f>
        <v/>
      </c>
      <c r="CJ194" s="1623"/>
      <c r="CK194" s="1624"/>
      <c r="CL194" s="1622" t="str">
        <f>IF('保険料計算シート（非表示）'!J25&lt;1000000,IF('保険料計算シート（非表示）'!J25&lt;100000,"","Ұ"),IF(ISERROR(MID('保険料計算シート（非表示）'!J25,LEN('保険料計算シート（非表示）'!J25)-6,1)),"",MID('保険料計算シート（非表示）'!J25,LEN('保険料計算シート（非表示）'!J25)-6,1)))</f>
        <v/>
      </c>
      <c r="CM194" s="1623"/>
      <c r="CN194" s="1624"/>
      <c r="CO194" s="1622" t="str">
        <f>IF('保険料計算シート（非表示）'!J25&lt;100000,IF('保険料計算シート（非表示）'!J25&lt;10000,"","Ұ"),IF(ISERROR(MID('保険料計算シート（非表示）'!J25,LEN('保険料計算シート（非表示）'!J25)-5,1)),"",MID('保険料計算シート（非表示）'!J25,LEN('保険料計算シート（非表示）'!J25)-5,1)))</f>
        <v/>
      </c>
      <c r="CP194" s="1623"/>
      <c r="CQ194" s="1624"/>
      <c r="CR194" s="1622" t="str">
        <f>IF('保険料計算シート（非表示）'!J25&lt;10000,IF('保険料計算シート（非表示）'!J25&lt;1000,"","Ұ"),IF(ISERROR(MID('保険料計算シート（非表示）'!J25,LEN('保険料計算シート（非表示）'!J25)-4,1)),"",MID('保険料計算シート（非表示）'!J25,LEN('保険料計算シート（非表示）'!J25)-4,1)))</f>
        <v/>
      </c>
      <c r="CS194" s="1623"/>
      <c r="CT194" s="1624"/>
      <c r="CU194" s="1622" t="str">
        <f>IF('保険料計算シート（非表示）'!J25&lt;1000,IF('保険料計算シート（非表示）'!J25&lt;100,"","Ұ"),IF(ISERROR(MID('保険料計算シート（非表示）'!J25,LEN('保険料計算シート（非表示）'!J25)-3,1)),"",MID('保険料計算シート（非表示）'!J25,LEN('保険料計算シート（非表示）'!J25)-3,1)))</f>
        <v/>
      </c>
      <c r="CV194" s="1623"/>
      <c r="CW194" s="1624"/>
      <c r="CX194" s="1622" t="str">
        <f>IF('保険料計算シート（非表示）'!J25&lt;100,IF('保険料計算シート（非表示）'!J25&lt;10,"","Ұ"),IF(ISERROR(MID('保険料計算シート（非表示）'!J25,LEN('保険料計算シート（非表示）'!J25)-2,1)),"",MID('保険料計算シート（非表示）'!J25,LEN('保険料計算シート（非表示）'!J25)-2,1)))</f>
        <v/>
      </c>
      <c r="CY194" s="1623"/>
      <c r="CZ194" s="1624"/>
      <c r="DA194" s="1622" t="str">
        <f>IF('保険料計算シート（非表示）'!J25&lt;10,"Ұ",IF(ISERROR(MID('保険料計算シート（非表示）'!J25,LEN('保険料計算シート（非表示）'!J25)-1,1)),"",MID('保険料計算シート（非表示）'!J25,LEN('保険料計算シート（非表示）'!J25)-1,1)))</f>
        <v>Ұ</v>
      </c>
      <c r="DB194" s="1623"/>
      <c r="DC194" s="1624"/>
      <c r="DD194" s="1642">
        <f>IF('保険料計算シート（非表示）'!J25=0,0,IF(ISERROR(MID('保険料計算シート（非表示）'!J25,LEN('保険料計算シート（非表示）'!J25),1)),"",MID('保険料計算シート（非表示）'!J25,LEN('保険料計算シート（非表示）'!J25),1)))</f>
        <v>0</v>
      </c>
      <c r="DE194" s="1623"/>
      <c r="DF194" s="1643"/>
      <c r="DG194" s="927"/>
      <c r="DH194" s="1616"/>
      <c r="DK194" s="2"/>
    </row>
    <row r="195" spans="2:115" ht="7.5" customHeight="1" thickBot="1">
      <c r="B195" s="256"/>
      <c r="C195" s="242"/>
      <c r="D195" s="242"/>
      <c r="E195" s="242"/>
      <c r="F195" s="242"/>
      <c r="N195" s="1675" t="s">
        <v>300</v>
      </c>
      <c r="O195" s="1675"/>
      <c r="P195" s="1675"/>
      <c r="Q195" s="1675"/>
      <c r="R195" s="1675"/>
      <c r="W195" s="329"/>
      <c r="X195" s="327"/>
      <c r="Y195" s="327"/>
      <c r="Z195" s="327"/>
      <c r="AA195" s="327"/>
      <c r="AB195" s="327"/>
      <c r="AC195" s="327"/>
      <c r="AD195" s="327"/>
      <c r="AE195" s="327"/>
      <c r="AF195" s="327"/>
      <c r="AG195" s="327"/>
      <c r="AH195" s="327"/>
      <c r="AI195" s="327"/>
      <c r="AJ195" s="327"/>
      <c r="AK195" s="327"/>
      <c r="AL195" s="327"/>
      <c r="AM195" s="327"/>
      <c r="AN195" s="327"/>
      <c r="AO195" s="327"/>
      <c r="AP195" s="327"/>
      <c r="AQ195" s="327"/>
      <c r="AR195" s="327"/>
      <c r="AS195" s="327"/>
      <c r="AT195" s="327"/>
      <c r="AU195" s="327"/>
      <c r="AV195" s="327"/>
      <c r="AW195" s="327"/>
      <c r="AX195" s="327"/>
      <c r="AY195" s="327"/>
      <c r="AZ195" s="327"/>
      <c r="BA195" s="327"/>
      <c r="BB195" s="327"/>
      <c r="BC195" s="327"/>
      <c r="BD195" s="327"/>
      <c r="BE195" s="327"/>
      <c r="BF195" s="327"/>
      <c r="BG195" s="327"/>
      <c r="BH195" s="327"/>
      <c r="BI195" s="327"/>
      <c r="BJ195" s="327"/>
      <c r="BK195" s="327"/>
      <c r="BL195" s="327"/>
      <c r="BM195" s="327"/>
      <c r="BN195" s="327"/>
      <c r="BO195" s="327"/>
      <c r="BP195" s="327"/>
      <c r="BQ195" s="1652"/>
      <c r="BR195" s="1653"/>
      <c r="BS195" s="1653"/>
      <c r="BT195" s="1653"/>
      <c r="BU195" s="1653"/>
      <c r="BV195" s="1653"/>
      <c r="BW195" s="1653"/>
      <c r="BX195" s="1654"/>
      <c r="BY195" s="104"/>
      <c r="BZ195" s="246"/>
      <c r="CA195" s="246"/>
      <c r="CB195" s="246"/>
      <c r="CC195" s="246"/>
      <c r="CD195" s="246"/>
      <c r="CE195" s="1163" t="s">
        <v>246</v>
      </c>
      <c r="CF195" s="1163"/>
      <c r="CG195" s="251"/>
      <c r="CH195" s="251"/>
      <c r="CI195" s="251"/>
      <c r="CJ195" s="251"/>
      <c r="CK195" s="251"/>
      <c r="CL195" s="251"/>
      <c r="CM195" s="251"/>
      <c r="CN195" s="1163" t="s">
        <v>246</v>
      </c>
      <c r="CO195" s="1163"/>
      <c r="CP195" s="251"/>
      <c r="CQ195" s="251"/>
      <c r="CR195" s="251"/>
      <c r="CS195" s="251"/>
      <c r="CT195" s="251"/>
      <c r="CU195" s="251"/>
      <c r="CV195" s="251"/>
      <c r="CW195" s="1163" t="s">
        <v>246</v>
      </c>
      <c r="CX195" s="1163"/>
      <c r="CY195" s="251"/>
      <c r="CZ195" s="251"/>
      <c r="DA195" s="251"/>
      <c r="DB195" s="251"/>
      <c r="DC195" s="251"/>
      <c r="DD195" s="251"/>
      <c r="DE195" s="251"/>
      <c r="DF195" s="251"/>
      <c r="DG195" s="251"/>
      <c r="DH195" s="36"/>
      <c r="DK195" s="2"/>
    </row>
    <row r="196" spans="2:115" ht="4.95" customHeight="1" thickTop="1">
      <c r="B196" s="256"/>
      <c r="C196" s="242"/>
      <c r="D196" s="242"/>
      <c r="E196" s="242"/>
      <c r="F196" s="242"/>
      <c r="N196" s="1675"/>
      <c r="O196" s="1675"/>
      <c r="P196" s="1675"/>
      <c r="Q196" s="1675"/>
      <c r="R196" s="1675"/>
      <c r="W196" s="329"/>
      <c r="X196" s="327"/>
      <c r="Y196" s="327"/>
      <c r="Z196" s="327"/>
      <c r="AA196" s="327"/>
      <c r="AB196" s="327"/>
      <c r="AC196" s="327"/>
      <c r="AD196" s="327"/>
      <c r="AE196" s="327"/>
      <c r="AF196" s="327"/>
      <c r="AG196" s="327"/>
      <c r="AH196" s="327"/>
      <c r="AI196" s="327"/>
      <c r="AJ196" s="327"/>
      <c r="AK196" s="327"/>
      <c r="AL196" s="327"/>
      <c r="AM196" s="327"/>
      <c r="AN196" s="327"/>
      <c r="AO196" s="327"/>
      <c r="AP196" s="327"/>
      <c r="AQ196" s="327"/>
      <c r="AR196" s="327"/>
      <c r="AS196" s="327"/>
      <c r="AT196" s="327"/>
      <c r="AU196" s="327"/>
      <c r="AV196" s="327"/>
      <c r="AW196" s="327"/>
      <c r="AX196" s="327"/>
      <c r="AY196" s="327"/>
      <c r="AZ196" s="327"/>
      <c r="BA196" s="327"/>
      <c r="BB196" s="327"/>
      <c r="BC196" s="327"/>
      <c r="BD196" s="327"/>
      <c r="BE196" s="327"/>
      <c r="BF196" s="327"/>
      <c r="BG196" s="327"/>
      <c r="BH196" s="327"/>
      <c r="BI196" s="327"/>
      <c r="BJ196" s="327"/>
      <c r="BK196" s="327"/>
      <c r="BL196" s="327"/>
      <c r="BM196" s="327"/>
      <c r="BN196" s="327"/>
      <c r="BO196" s="327"/>
      <c r="BP196" s="330"/>
      <c r="BQ196" s="331"/>
      <c r="BR196" s="331"/>
      <c r="BS196" s="331"/>
      <c r="BT196" s="331"/>
      <c r="BU196" s="331"/>
      <c r="BV196" s="331"/>
      <c r="BW196" s="331"/>
      <c r="BX196" s="331"/>
      <c r="BY196" s="32"/>
      <c r="BZ196" s="244"/>
      <c r="CA196" s="244"/>
      <c r="CB196" s="244"/>
      <c r="CC196" s="244"/>
      <c r="CD196" s="244"/>
      <c r="CE196" s="332"/>
      <c r="CF196" s="332"/>
      <c r="CG196" s="32"/>
      <c r="CH196" s="32"/>
      <c r="CI196" s="32"/>
      <c r="CJ196" s="32"/>
      <c r="CK196" s="32"/>
      <c r="CL196" s="32"/>
      <c r="CM196" s="32"/>
      <c r="CN196" s="332"/>
      <c r="CO196" s="332"/>
      <c r="CP196" s="32"/>
      <c r="CQ196" s="1644" t="s">
        <v>123</v>
      </c>
      <c r="CR196" s="1645"/>
      <c r="CS196" s="1645"/>
      <c r="CT196" s="1645"/>
      <c r="CU196" s="1645"/>
      <c r="CV196" s="1645"/>
      <c r="CW196" s="1645"/>
      <c r="CX196" s="1645"/>
      <c r="CY196" s="1645"/>
      <c r="CZ196" s="1645"/>
      <c r="DA196" s="1645"/>
      <c r="DB196" s="1645"/>
      <c r="DC196" s="1645"/>
      <c r="DD196" s="1645"/>
      <c r="DE196" s="1645"/>
      <c r="DF196" s="1645"/>
      <c r="DG196" s="1645"/>
      <c r="DH196" s="1646"/>
      <c r="DK196" s="2"/>
    </row>
    <row r="197" spans="2:115" ht="19.5" customHeight="1">
      <c r="B197" s="256" t="str">
        <f>" 2．"&amp;算定基礎賃金集計表!A19</f>
        <v xml:space="preserve"> 2．令和</v>
      </c>
      <c r="C197" s="242"/>
      <c r="D197" s="242"/>
      <c r="E197" s="242"/>
      <c r="F197" s="242"/>
      <c r="W197" s="329"/>
      <c r="X197" s="327"/>
      <c r="Y197" s="327"/>
      <c r="Z197" s="327"/>
      <c r="AA197" s="327"/>
      <c r="AB197" s="327"/>
      <c r="AC197" s="327"/>
      <c r="AD197" s="1658">
        <f>R151</f>
        <v>0</v>
      </c>
      <c r="AE197" s="1658"/>
      <c r="AF197" s="1658"/>
      <c r="AG197" s="1658"/>
      <c r="AH197" s="1658"/>
      <c r="AI197" s="1658"/>
      <c r="AJ197" s="1658"/>
      <c r="AK197" s="1658"/>
      <c r="AL197" s="1658"/>
      <c r="AM197" s="1658"/>
      <c r="AN197" s="1658"/>
      <c r="AO197" s="1658"/>
      <c r="AP197" s="1658"/>
      <c r="AQ197" s="1658"/>
      <c r="AR197" s="1658"/>
      <c r="AS197" s="1658"/>
      <c r="AT197" s="1658"/>
      <c r="AU197" s="1658"/>
      <c r="AV197" s="1658"/>
      <c r="AW197" s="1658"/>
      <c r="AX197" s="1658"/>
      <c r="AY197" s="1658"/>
      <c r="AZ197" s="1658"/>
      <c r="BA197" s="1658"/>
      <c r="BB197" s="1658"/>
      <c r="BC197" s="1658"/>
      <c r="BD197" s="1658"/>
      <c r="BE197" s="1658"/>
      <c r="BF197" s="1658"/>
      <c r="BG197" s="1658"/>
      <c r="BH197" s="1658"/>
      <c r="BI197" s="1658"/>
      <c r="BJ197" s="1658"/>
      <c r="BK197" s="1658"/>
      <c r="BL197" s="1658"/>
      <c r="BM197" s="327"/>
      <c r="BN197" s="327"/>
      <c r="BO197" s="327"/>
      <c r="BP197" s="330"/>
      <c r="BQ197" s="30"/>
      <c r="BR197" s="1647" t="s">
        <v>247</v>
      </c>
      <c r="BS197" s="1647"/>
      <c r="BT197" s="1647"/>
      <c r="BU197" s="1647"/>
      <c r="BV197" s="1647"/>
      <c r="BW197" s="30"/>
      <c r="BX197" s="30"/>
      <c r="BY197" s="30"/>
      <c r="BZ197" s="30"/>
      <c r="CA197" s="30"/>
      <c r="CB197" s="30"/>
      <c r="CC197" s="30"/>
      <c r="CD197" s="30"/>
      <c r="CE197" s="30"/>
      <c r="CF197" s="30"/>
      <c r="CG197" s="30"/>
      <c r="CH197" s="30"/>
      <c r="CI197" s="30"/>
      <c r="CJ197" s="30"/>
      <c r="CK197" s="30"/>
      <c r="CL197" s="30"/>
      <c r="CM197" s="30"/>
      <c r="CN197" s="30"/>
      <c r="CO197" s="30"/>
      <c r="CP197" s="30"/>
      <c r="CQ197" s="1082"/>
      <c r="CR197" s="1081"/>
      <c r="CS197" s="1081"/>
      <c r="CT197" s="1081"/>
      <c r="CU197" s="1081"/>
      <c r="CV197" s="1081"/>
      <c r="CW197" s="1081"/>
      <c r="CX197" s="1081"/>
      <c r="CY197" s="1081"/>
      <c r="CZ197" s="1081"/>
      <c r="DA197" s="1081"/>
      <c r="DB197" s="1081"/>
      <c r="DC197" s="1081"/>
      <c r="DD197" s="1081"/>
      <c r="DE197" s="1081"/>
      <c r="DF197" s="1081"/>
      <c r="DG197" s="1081"/>
      <c r="DH197" s="1551"/>
    </row>
    <row r="198" spans="2:115" ht="23.25" customHeight="1">
      <c r="B198" s="256"/>
      <c r="C198" s="242"/>
      <c r="D198" s="242"/>
      <c r="E198" s="242"/>
      <c r="F198" s="1666">
        <f>IF(算定基礎賃金集計表!E19&lt;10,"",MOD(INT(算定基礎賃金集計表!E19/10),10))</f>
        <v>0</v>
      </c>
      <c r="G198" s="1667"/>
      <c r="H198" s="1668"/>
      <c r="I198" s="1666">
        <f>MOD(算定基礎賃金集計表!E19,10)</f>
        <v>6</v>
      </c>
      <c r="J198" s="1667"/>
      <c r="K198" s="1669"/>
      <c r="L198" s="927" t="s">
        <v>146</v>
      </c>
      <c r="M198" s="1614"/>
      <c r="N198" s="1614"/>
      <c r="W198" s="329"/>
      <c r="X198" s="327"/>
      <c r="Y198" s="327"/>
      <c r="Z198" s="327"/>
      <c r="AA198" s="327"/>
      <c r="AB198" s="327"/>
      <c r="AC198" s="327"/>
      <c r="AD198" s="327"/>
      <c r="AE198" s="327"/>
      <c r="AF198" s="327"/>
      <c r="AG198" s="327"/>
      <c r="AH198" s="327"/>
      <c r="AI198" s="327"/>
      <c r="AJ198" s="327"/>
      <c r="AK198" s="327"/>
      <c r="AL198" s="327"/>
      <c r="AM198" s="327"/>
      <c r="AN198" s="327"/>
      <c r="AO198" s="327"/>
      <c r="AP198" s="327"/>
      <c r="AQ198" s="327"/>
      <c r="AR198" s="327"/>
      <c r="AS198" s="327"/>
      <c r="AT198" s="327"/>
      <c r="AU198" s="327"/>
      <c r="AV198" s="327"/>
      <c r="AW198" s="327"/>
      <c r="AX198" s="327"/>
      <c r="AY198" s="327"/>
      <c r="AZ198" s="327"/>
      <c r="BA198" s="327"/>
      <c r="BB198" s="327"/>
      <c r="BC198" s="327"/>
      <c r="BD198" s="327"/>
      <c r="BE198" s="327"/>
      <c r="BF198" s="327"/>
      <c r="BG198" s="327"/>
      <c r="BH198" s="327"/>
      <c r="BI198" s="327"/>
      <c r="BJ198" s="327"/>
      <c r="BK198" s="327"/>
      <c r="BL198" s="327"/>
      <c r="BM198" s="327"/>
      <c r="BN198" s="327"/>
      <c r="BO198" s="327"/>
      <c r="BP198" s="330"/>
      <c r="BQ198" s="30"/>
      <c r="BR198" s="1365" t="s">
        <v>244</v>
      </c>
      <c r="BS198" s="1365"/>
      <c r="BT198" s="30" t="s">
        <v>248</v>
      </c>
      <c r="BU198" s="30"/>
      <c r="BV198" s="30"/>
      <c r="BW198" s="30"/>
      <c r="BX198" s="30"/>
      <c r="BY198" s="30"/>
      <c r="BZ198" s="30"/>
      <c r="CA198" s="30"/>
      <c r="CB198" s="30"/>
      <c r="CC198" s="30"/>
      <c r="CD198" s="30"/>
      <c r="CE198" s="30"/>
      <c r="CF198" s="30"/>
      <c r="CG198" s="30"/>
      <c r="CH198" s="30"/>
      <c r="CI198" s="30"/>
      <c r="CJ198" s="30"/>
      <c r="CK198" s="30"/>
      <c r="CL198" s="30"/>
      <c r="CM198" s="30"/>
      <c r="CN198" s="30"/>
      <c r="CO198" s="30"/>
      <c r="CP198" s="30"/>
      <c r="CQ198" s="1677" t="s">
        <v>608</v>
      </c>
      <c r="CR198" s="1678"/>
      <c r="CS198" s="1678"/>
      <c r="CT198" s="1678"/>
      <c r="CU198" s="1678"/>
      <c r="CV198" s="1678"/>
      <c r="CW198" s="1678"/>
      <c r="CX198" s="1678"/>
      <c r="CY198" s="1678"/>
      <c r="CZ198" s="1678"/>
      <c r="DA198" s="1678"/>
      <c r="DB198" s="1678"/>
      <c r="DC198" s="1678"/>
      <c r="DD198" s="1678"/>
      <c r="DE198" s="1678"/>
      <c r="DF198" s="1678"/>
      <c r="DG198" s="1678"/>
      <c r="DH198" s="1679"/>
    </row>
    <row r="199" spans="2:115" ht="23.25" customHeight="1">
      <c r="B199" s="256"/>
      <c r="C199" s="242"/>
      <c r="D199" s="242"/>
      <c r="E199" s="242"/>
      <c r="F199" s="242"/>
      <c r="W199" s="1656" t="s">
        <v>132</v>
      </c>
      <c r="X199" s="1657"/>
      <c r="Y199" s="1657"/>
      <c r="Z199" s="1657"/>
      <c r="AA199" s="1657"/>
      <c r="AB199" s="327"/>
      <c r="AC199" s="327"/>
      <c r="AD199" s="327"/>
      <c r="AE199" s="327"/>
      <c r="AF199" s="327"/>
      <c r="AG199" s="327"/>
      <c r="AH199" s="327"/>
      <c r="AI199" s="327"/>
      <c r="AJ199" s="327"/>
      <c r="AK199" s="327"/>
      <c r="AL199" s="327"/>
      <c r="AM199" s="327"/>
      <c r="AN199" s="327"/>
      <c r="AO199" s="327"/>
      <c r="AP199" s="327"/>
      <c r="AQ199" s="327"/>
      <c r="AR199" s="327"/>
      <c r="AS199" s="327"/>
      <c r="AT199" s="327"/>
      <c r="AU199" s="327"/>
      <c r="AV199" s="327"/>
      <c r="AW199" s="327"/>
      <c r="AX199" s="327"/>
      <c r="AY199" s="327"/>
      <c r="AZ199" s="327"/>
      <c r="BA199" s="327"/>
      <c r="BB199" s="327"/>
      <c r="BC199" s="327"/>
      <c r="BD199" s="327"/>
      <c r="BE199" s="327"/>
      <c r="BF199" s="327"/>
      <c r="BG199" s="327"/>
      <c r="BH199" s="327"/>
      <c r="BI199" s="327"/>
      <c r="BJ199" s="327"/>
      <c r="BK199" s="327"/>
      <c r="BL199" s="327"/>
      <c r="BM199" s="327"/>
      <c r="BN199" s="327"/>
      <c r="BO199" s="327"/>
      <c r="BP199" s="330"/>
      <c r="BQ199" s="30"/>
      <c r="BR199" s="30"/>
      <c r="BS199" s="30"/>
      <c r="BT199" s="30"/>
      <c r="BU199" s="30"/>
      <c r="BV199" s="30"/>
      <c r="BW199" s="30"/>
      <c r="BX199" s="30"/>
      <c r="BY199" s="30"/>
      <c r="BZ199" s="30"/>
      <c r="CA199" s="30"/>
      <c r="CB199" s="30"/>
      <c r="CC199" s="30"/>
      <c r="CD199" s="30"/>
      <c r="CE199" s="30"/>
      <c r="CF199" s="30"/>
      <c r="CG199" s="30"/>
      <c r="CH199" s="30"/>
      <c r="CI199" s="30"/>
      <c r="CJ199" s="30"/>
      <c r="CK199" s="30"/>
      <c r="CL199" s="30"/>
      <c r="CM199" s="30"/>
      <c r="CN199" s="30"/>
      <c r="CO199" s="30"/>
      <c r="CP199" s="30"/>
      <c r="CQ199" s="286"/>
      <c r="CR199" s="287"/>
      <c r="CS199" s="287"/>
      <c r="CT199" s="287"/>
      <c r="CU199" s="287"/>
      <c r="CV199" s="287"/>
      <c r="CW199" s="287"/>
      <c r="CX199" s="287"/>
      <c r="CY199" s="287"/>
      <c r="CZ199" s="287"/>
      <c r="DA199" s="287"/>
      <c r="DB199" s="287"/>
      <c r="DC199" s="287"/>
      <c r="DD199" s="287"/>
      <c r="DE199" s="287"/>
      <c r="DF199" s="287"/>
      <c r="DG199" s="287"/>
      <c r="DH199" s="288"/>
    </row>
    <row r="200" spans="2:115" ht="23.25" customHeight="1">
      <c r="B200" s="256"/>
      <c r="C200" s="242"/>
      <c r="D200" s="242"/>
      <c r="E200" s="242"/>
      <c r="F200" s="242"/>
      <c r="W200" s="329"/>
      <c r="X200" s="327"/>
      <c r="Y200" s="327"/>
      <c r="Z200" s="327"/>
      <c r="AA200" s="327"/>
      <c r="AB200" s="327"/>
      <c r="AC200" s="327"/>
      <c r="AD200" s="1658">
        <f>R155</f>
        <v>0</v>
      </c>
      <c r="AE200" s="1658"/>
      <c r="AF200" s="1658"/>
      <c r="AG200" s="1658"/>
      <c r="AH200" s="1658"/>
      <c r="AI200" s="1658"/>
      <c r="AJ200" s="1658"/>
      <c r="AK200" s="1658"/>
      <c r="AL200" s="1658"/>
      <c r="AM200" s="1658"/>
      <c r="AN200" s="1658"/>
      <c r="AO200" s="1658"/>
      <c r="AP200" s="1658"/>
      <c r="AQ200" s="1658"/>
      <c r="AR200" s="1658"/>
      <c r="AS200" s="1658"/>
      <c r="AT200" s="1658"/>
      <c r="AU200" s="1658"/>
      <c r="AV200" s="1658"/>
      <c r="AW200" s="1658"/>
      <c r="AX200" s="1658"/>
      <c r="AY200" s="1658"/>
      <c r="AZ200" s="1658"/>
      <c r="BA200" s="1658"/>
      <c r="BB200" s="1658"/>
      <c r="BC200" s="1658"/>
      <c r="BD200" s="1658"/>
      <c r="BE200" s="1658"/>
      <c r="BF200" s="1658"/>
      <c r="BG200" s="1658"/>
      <c r="BH200" s="1658"/>
      <c r="BI200" s="1658"/>
      <c r="BJ200" s="1658"/>
      <c r="BK200" s="1658"/>
      <c r="BL200" s="1658"/>
      <c r="BM200" s="1659" t="s">
        <v>133</v>
      </c>
      <c r="BN200" s="1659"/>
      <c r="BO200" s="1659"/>
      <c r="BP200" s="330"/>
      <c r="BQ200" s="30"/>
      <c r="BR200" s="30"/>
      <c r="BS200" s="30"/>
      <c r="BT200" s="30"/>
      <c r="BU200" s="30"/>
      <c r="BV200" s="30"/>
      <c r="BW200" s="30"/>
      <c r="BX200" s="30"/>
      <c r="BY200" s="30"/>
      <c r="BZ200" s="30"/>
      <c r="CA200" s="30"/>
      <c r="CB200" s="30"/>
      <c r="CC200" s="30"/>
      <c r="CD200" s="30"/>
      <c r="CE200" s="30"/>
      <c r="CF200" s="30"/>
      <c r="CG200" s="30"/>
      <c r="CH200" s="30"/>
      <c r="CI200" s="30"/>
      <c r="CJ200" s="30"/>
      <c r="CK200" s="30"/>
      <c r="CL200" s="30"/>
      <c r="CM200" s="30"/>
      <c r="CN200" s="30"/>
      <c r="CO200" s="30"/>
      <c r="CP200" s="30"/>
      <c r="CQ200" s="289"/>
      <c r="CR200" s="242"/>
      <c r="CS200" s="242"/>
      <c r="CT200" s="242"/>
      <c r="CU200" s="242"/>
      <c r="CV200" s="242"/>
      <c r="CW200" s="242"/>
      <c r="CX200" s="242"/>
      <c r="CY200" s="242"/>
      <c r="CZ200" s="242"/>
      <c r="DA200" s="242"/>
      <c r="DB200" s="242"/>
      <c r="DC200" s="242"/>
      <c r="DD200" s="242"/>
      <c r="DE200" s="242"/>
      <c r="DF200" s="242"/>
      <c r="DG200" s="242"/>
      <c r="DH200" s="333"/>
    </row>
    <row r="201" spans="2:115" ht="23.25" customHeight="1">
      <c r="B201" s="256"/>
      <c r="C201" s="242"/>
      <c r="D201" s="242"/>
      <c r="E201" s="242"/>
      <c r="F201" s="242"/>
      <c r="W201" s="329"/>
      <c r="X201" s="327"/>
      <c r="Y201" s="327"/>
      <c r="Z201" s="327"/>
      <c r="AA201" s="327"/>
      <c r="AB201" s="327"/>
      <c r="AC201" s="327"/>
      <c r="AD201" s="327"/>
      <c r="AE201" s="327"/>
      <c r="AF201" s="327"/>
      <c r="AG201" s="327"/>
      <c r="AH201" s="327"/>
      <c r="AI201" s="327"/>
      <c r="AJ201" s="327"/>
      <c r="AK201" s="327"/>
      <c r="AL201" s="327"/>
      <c r="AM201" s="327"/>
      <c r="AN201" s="327"/>
      <c r="AO201" s="327"/>
      <c r="AP201" s="327"/>
      <c r="AQ201" s="327"/>
      <c r="AR201" s="327"/>
      <c r="AS201" s="327"/>
      <c r="AT201" s="327"/>
      <c r="AU201" s="327"/>
      <c r="AV201" s="327"/>
      <c r="AW201" s="327"/>
      <c r="AX201" s="327"/>
      <c r="AY201" s="327"/>
      <c r="AZ201" s="327"/>
      <c r="BA201" s="327"/>
      <c r="BB201" s="327"/>
      <c r="BC201" s="327"/>
      <c r="BD201" s="327"/>
      <c r="BE201" s="327"/>
      <c r="BF201" s="327"/>
      <c r="BG201" s="327"/>
      <c r="BH201" s="327"/>
      <c r="BI201" s="327"/>
      <c r="BJ201" s="327"/>
      <c r="BK201" s="327"/>
      <c r="BL201" s="327"/>
      <c r="BM201" s="1659"/>
      <c r="BN201" s="1659"/>
      <c r="BO201" s="1659"/>
      <c r="BP201" s="330"/>
      <c r="BQ201" s="30"/>
      <c r="BR201" s="30"/>
      <c r="BS201" s="30"/>
      <c r="BT201" s="30"/>
      <c r="BU201" s="30"/>
      <c r="BV201" s="30"/>
      <c r="BW201" s="30"/>
      <c r="BX201" s="30"/>
      <c r="BY201" s="30"/>
      <c r="BZ201" s="30"/>
      <c r="CA201" s="30"/>
      <c r="CB201" s="30"/>
      <c r="CC201" s="30"/>
      <c r="CD201" s="30"/>
      <c r="CE201" s="30"/>
      <c r="CF201" s="30"/>
      <c r="CG201" s="30"/>
      <c r="CH201" s="30"/>
      <c r="CI201" s="30"/>
      <c r="CJ201" s="30"/>
      <c r="CK201" s="30"/>
      <c r="CL201" s="30"/>
      <c r="CM201" s="30"/>
      <c r="CN201" s="30"/>
      <c r="CO201" s="30"/>
      <c r="CP201" s="30"/>
      <c r="CQ201" s="289"/>
      <c r="CR201" s="242"/>
      <c r="CS201" s="242"/>
      <c r="CT201" s="242"/>
      <c r="CU201" s="242"/>
      <c r="CV201" s="242"/>
      <c r="CW201" s="242"/>
      <c r="CX201" s="242"/>
      <c r="CY201" s="242"/>
      <c r="CZ201" s="242"/>
      <c r="DA201" s="242"/>
      <c r="DB201" s="242"/>
      <c r="DC201" s="242"/>
      <c r="DD201" s="242"/>
      <c r="DE201" s="242"/>
      <c r="DF201" s="242"/>
      <c r="DG201" s="242"/>
      <c r="DH201" s="333"/>
    </row>
    <row r="202" spans="2:115" ht="25.8" customHeight="1">
      <c r="B202" s="256"/>
      <c r="C202" s="242"/>
      <c r="D202" s="242"/>
      <c r="E202" s="242"/>
      <c r="F202" s="242"/>
      <c r="W202" s="758"/>
      <c r="X202" s="759" t="s">
        <v>642</v>
      </c>
      <c r="Y202" s="760"/>
      <c r="Z202" s="760"/>
      <c r="AA202" s="760"/>
      <c r="AB202" s="760"/>
      <c r="AC202" s="760"/>
      <c r="AD202" s="760"/>
      <c r="AE202" s="760"/>
      <c r="AF202" s="760"/>
      <c r="AG202" s="760"/>
      <c r="AH202" s="761"/>
      <c r="AI202" s="760"/>
      <c r="AJ202" s="760"/>
      <c r="AK202" s="760"/>
      <c r="AL202" s="760"/>
      <c r="AM202" s="760"/>
      <c r="AN202" s="760"/>
      <c r="AO202" s="760"/>
      <c r="AP202" s="760"/>
      <c r="AQ202" s="759" t="s">
        <v>643</v>
      </c>
      <c r="AR202" s="760"/>
      <c r="AS202" s="760"/>
      <c r="AT202" s="760"/>
      <c r="AU202" s="760"/>
      <c r="AV202" s="760"/>
      <c r="AW202" s="760"/>
      <c r="AX202" s="760"/>
      <c r="AY202" s="760"/>
      <c r="AZ202" s="760"/>
      <c r="BA202" s="760"/>
      <c r="BB202" s="760"/>
      <c r="BC202" s="760"/>
      <c r="BD202" s="762"/>
      <c r="BE202" s="760"/>
      <c r="BF202" s="760"/>
      <c r="BG202" s="760"/>
      <c r="BH202" s="759" t="s">
        <v>644</v>
      </c>
      <c r="BI202" s="760"/>
      <c r="BJ202" s="760"/>
      <c r="BK202" s="760"/>
      <c r="BL202" s="760"/>
      <c r="BM202" s="760"/>
      <c r="BN202" s="760"/>
      <c r="BO202" s="760"/>
      <c r="BP202" s="763"/>
      <c r="BQ202" s="30"/>
      <c r="BR202" s="30"/>
      <c r="BS202" s="30"/>
      <c r="BT202" s="30"/>
      <c r="BU202" s="30"/>
      <c r="BV202" s="30"/>
      <c r="BW202" s="30"/>
      <c r="BX202" s="30"/>
      <c r="BY202" s="30"/>
      <c r="BZ202" s="30"/>
      <c r="CA202" s="30"/>
      <c r="CB202" s="30"/>
      <c r="CC202" s="30"/>
      <c r="CD202" s="30"/>
      <c r="CE202" s="30"/>
      <c r="CF202" s="30"/>
      <c r="CG202" s="30"/>
      <c r="CH202" s="30"/>
      <c r="CI202" s="30"/>
      <c r="CJ202" s="30"/>
      <c r="CK202" s="30"/>
      <c r="CL202" s="30"/>
      <c r="CM202" s="30"/>
      <c r="CN202" s="30"/>
      <c r="CO202" s="30"/>
      <c r="CP202" s="30"/>
      <c r="CQ202" s="289"/>
      <c r="CR202" s="242"/>
      <c r="CS202" s="242"/>
      <c r="CT202" s="242"/>
      <c r="CU202" s="242"/>
      <c r="CV202" s="242"/>
      <c r="CW202" s="242"/>
      <c r="CX202" s="242"/>
      <c r="CY202" s="242"/>
      <c r="CZ202" s="242"/>
      <c r="DA202" s="242"/>
      <c r="DB202" s="242"/>
      <c r="DC202" s="242"/>
      <c r="DD202" s="242"/>
      <c r="DE202" s="242"/>
      <c r="DF202" s="242"/>
      <c r="DG202" s="242"/>
      <c r="DH202" s="333"/>
    </row>
    <row r="203" spans="2:115" ht="16.5" customHeight="1">
      <c r="B203" s="267"/>
      <c r="C203" s="334" t="s">
        <v>131</v>
      </c>
      <c r="D203" s="268"/>
      <c r="E203" s="268"/>
      <c r="F203" s="268"/>
      <c r="G203" s="268"/>
      <c r="H203" s="268"/>
      <c r="I203" s="268"/>
      <c r="J203" s="268"/>
      <c r="K203" s="268"/>
      <c r="L203" s="268"/>
      <c r="M203" s="268"/>
      <c r="N203" s="268"/>
      <c r="O203" s="268"/>
      <c r="P203" s="268"/>
      <c r="Q203" s="268"/>
      <c r="R203" s="268"/>
      <c r="S203" s="268"/>
      <c r="T203" s="268"/>
      <c r="U203" s="268"/>
      <c r="V203" s="268"/>
      <c r="W203" s="273"/>
      <c r="X203" s="273"/>
      <c r="Y203" s="273"/>
      <c r="Z203" s="273"/>
      <c r="AA203" s="273"/>
      <c r="AB203" s="273"/>
      <c r="AC203" s="273"/>
      <c r="AD203" s="273"/>
      <c r="AE203" s="273"/>
      <c r="AF203" s="273"/>
      <c r="AG203" s="273"/>
      <c r="AH203" s="273"/>
      <c r="AI203" s="273"/>
      <c r="AJ203" s="273"/>
      <c r="AK203" s="273"/>
      <c r="AL203" s="273"/>
      <c r="AM203" s="273"/>
      <c r="AN203" s="273"/>
      <c r="AO203" s="273"/>
      <c r="AP203" s="273"/>
      <c r="AQ203" s="273"/>
      <c r="AR203" s="273"/>
      <c r="AS203" s="273"/>
      <c r="AT203" s="273"/>
      <c r="AU203" s="273"/>
      <c r="AV203" s="273"/>
      <c r="AW203" s="273"/>
      <c r="AX203" s="273"/>
      <c r="AY203" s="273"/>
      <c r="AZ203" s="273"/>
      <c r="BA203" s="273"/>
      <c r="BB203" s="273"/>
      <c r="BC203" s="273"/>
      <c r="BD203" s="273"/>
      <c r="BE203" s="273"/>
      <c r="BF203" s="273"/>
      <c r="BG203" s="273"/>
      <c r="BH203" s="273"/>
      <c r="BI203" s="273"/>
      <c r="BJ203" s="273"/>
      <c r="BK203" s="273"/>
      <c r="BL203" s="273"/>
      <c r="BM203" s="273"/>
      <c r="BN203" s="273"/>
      <c r="BO203" s="273"/>
      <c r="BP203" s="274"/>
      <c r="BQ203" s="30"/>
      <c r="BR203" s="30"/>
      <c r="BS203" s="30"/>
      <c r="BT203" s="30"/>
      <c r="BU203" s="30"/>
      <c r="BV203" s="30"/>
      <c r="BW203" s="30"/>
      <c r="BX203" s="30"/>
      <c r="BY203" s="30"/>
      <c r="BZ203" s="30"/>
      <c r="CA203" s="30"/>
      <c r="CB203" s="30"/>
      <c r="CC203" s="30"/>
      <c r="CD203" s="30"/>
      <c r="CE203" s="30"/>
      <c r="CF203" s="30"/>
      <c r="CG203" s="30"/>
      <c r="CH203" s="30"/>
      <c r="CI203" s="30"/>
      <c r="CJ203" s="30"/>
      <c r="CK203" s="30"/>
      <c r="CL203" s="30"/>
      <c r="CM203" s="30"/>
      <c r="CN203" s="30"/>
      <c r="CO203" s="30"/>
      <c r="CP203" s="30"/>
      <c r="CQ203" s="289"/>
      <c r="CR203" s="242"/>
      <c r="CS203" s="242"/>
      <c r="CT203" s="242"/>
      <c r="CU203" s="242"/>
      <c r="CV203" s="242"/>
      <c r="CW203" s="242"/>
      <c r="CX203" s="242"/>
      <c r="CY203" s="242"/>
      <c r="CZ203" s="242"/>
      <c r="DA203" s="242"/>
      <c r="DB203" s="242"/>
      <c r="DC203" s="242"/>
      <c r="DD203" s="242"/>
      <c r="DE203" s="242"/>
      <c r="DF203" s="242"/>
      <c r="DG203" s="242"/>
      <c r="DH203" s="333"/>
    </row>
    <row r="204" spans="2:115" ht="17.25" customHeight="1">
      <c r="B204" s="297"/>
      <c r="C204" s="335"/>
      <c r="D204" s="335"/>
      <c r="E204" s="335"/>
      <c r="F204" s="335"/>
      <c r="G204" s="335"/>
      <c r="H204" s="335"/>
      <c r="I204" s="335"/>
      <c r="J204" s="335"/>
      <c r="K204" s="335"/>
      <c r="L204" s="335" t="s">
        <v>302</v>
      </c>
      <c r="M204" s="335"/>
      <c r="N204" s="335"/>
      <c r="O204" s="335"/>
      <c r="P204" s="335"/>
      <c r="Q204" s="335"/>
      <c r="R204" s="335"/>
      <c r="S204" s="335"/>
      <c r="T204" s="335"/>
      <c r="U204" s="335"/>
      <c r="V204" s="335"/>
      <c r="W204" s="335"/>
      <c r="X204" s="335"/>
      <c r="Y204" s="335"/>
      <c r="Z204" s="335"/>
      <c r="AA204" s="335"/>
      <c r="AB204" s="335"/>
      <c r="AC204" s="335"/>
      <c r="AD204" s="335"/>
      <c r="AE204" s="335"/>
      <c r="AF204" s="335"/>
      <c r="AG204" s="335"/>
      <c r="AH204" s="335"/>
      <c r="AI204" s="335"/>
      <c r="AJ204" s="335"/>
      <c r="AK204" s="335"/>
      <c r="AL204" s="335"/>
      <c r="AM204" s="335"/>
      <c r="AN204" s="335"/>
      <c r="AO204" s="335"/>
      <c r="AP204" s="335"/>
      <c r="AQ204" s="335"/>
      <c r="AR204" s="335"/>
      <c r="AS204" s="335"/>
      <c r="AT204" s="335"/>
      <c r="AU204" s="335"/>
      <c r="AV204" s="335"/>
      <c r="AW204" s="335"/>
      <c r="AX204" s="335"/>
      <c r="AY204" s="335"/>
      <c r="AZ204" s="335"/>
      <c r="BA204" s="335"/>
      <c r="BB204" s="335"/>
      <c r="BC204" s="335"/>
      <c r="BD204" s="335"/>
      <c r="BE204" s="335"/>
      <c r="BF204" s="335"/>
      <c r="BG204" s="335"/>
      <c r="BH204" s="335"/>
      <c r="BI204" s="335"/>
      <c r="BJ204" s="335"/>
      <c r="BK204" s="335"/>
      <c r="BL204" s="335"/>
      <c r="BM204" s="335"/>
      <c r="BN204" s="335"/>
      <c r="BO204" s="335"/>
      <c r="BP204" s="336"/>
      <c r="BQ204" s="1660" t="s">
        <v>249</v>
      </c>
      <c r="BR204" s="1661"/>
      <c r="BS204" s="1661"/>
      <c r="BT204" s="1661"/>
      <c r="BU204" s="1661"/>
      <c r="BV204" s="1661"/>
      <c r="BW204" s="1661"/>
      <c r="BX204" s="1661"/>
      <c r="BY204" s="1661"/>
      <c r="BZ204" s="1661"/>
      <c r="CA204" s="1661"/>
      <c r="CB204" s="1661"/>
      <c r="CC204" s="1661"/>
      <c r="CD204" s="1661"/>
      <c r="CE204" s="1661"/>
      <c r="CF204" s="1661"/>
      <c r="CG204" s="1661"/>
      <c r="CH204" s="1661"/>
      <c r="CI204" s="1661"/>
      <c r="CJ204" s="1661"/>
      <c r="CK204" s="1661"/>
      <c r="CL204" s="1661"/>
      <c r="CM204" s="1661"/>
      <c r="CN204" s="1661"/>
      <c r="CO204" s="1661"/>
      <c r="CP204" s="1662"/>
      <c r="CQ204" s="1663" t="s">
        <v>130</v>
      </c>
      <c r="CR204" s="1664"/>
      <c r="CS204" s="1664"/>
      <c r="CT204" s="1664"/>
      <c r="CU204" s="1664"/>
      <c r="CV204" s="1664"/>
      <c r="CW204" s="1664"/>
      <c r="CX204" s="1664"/>
      <c r="CY204" s="1664"/>
      <c r="CZ204" s="1664"/>
      <c r="DA204" s="1664"/>
      <c r="DB204" s="1664"/>
      <c r="DC204" s="1664"/>
      <c r="DD204" s="1664"/>
      <c r="DE204" s="1664"/>
      <c r="DF204" s="1664"/>
      <c r="DG204" s="1664"/>
      <c r="DH204" s="1665"/>
    </row>
    <row r="205" spans="2:115" ht="10.5" customHeight="1"/>
  </sheetData>
  <sheetProtection sheet="1" objects="1" scenarios="1" selectLockedCells="1"/>
  <protectedRanges>
    <protectedRange password="C13C" sqref="AF117:BG119 BB99:BM101" name="範囲1"/>
  </protectedRanges>
  <mergeCells count="828">
    <mergeCell ref="T183:AH183"/>
    <mergeCell ref="BH172:BP172"/>
    <mergeCell ref="BE114:DK115"/>
    <mergeCell ref="DL116:DM116"/>
    <mergeCell ref="DL127:DM127"/>
    <mergeCell ref="CF171:CM173"/>
    <mergeCell ref="CR110:CT113"/>
    <mergeCell ref="BW110:BY113"/>
    <mergeCell ref="BZ110:CB113"/>
    <mergeCell ref="CC110:CE113"/>
    <mergeCell ref="BC152:BE153"/>
    <mergeCell ref="K140:U142"/>
    <mergeCell ref="BC141:BE142"/>
    <mergeCell ref="BQ141:CV146"/>
    <mergeCell ref="CX141:CY142"/>
    <mergeCell ref="CZ141:DJ142"/>
    <mergeCell ref="BF142:BN145"/>
    <mergeCell ref="K138:V139"/>
    <mergeCell ref="W138:X139"/>
    <mergeCell ref="W144:X145"/>
    <mergeCell ref="AK144:AL145"/>
    <mergeCell ref="AY144:AZ145"/>
    <mergeCell ref="CO138:CP139"/>
    <mergeCell ref="BG161:BO164"/>
    <mergeCell ref="BS161:CR165"/>
    <mergeCell ref="E117:AB119"/>
    <mergeCell ref="BT148:BY149"/>
    <mergeCell ref="K143:V145"/>
    <mergeCell ref="Y143:AJ145"/>
    <mergeCell ref="AM143:AX145"/>
    <mergeCell ref="BO129:BY131"/>
    <mergeCell ref="CB129:CC131"/>
    <mergeCell ref="AM149:AX151"/>
    <mergeCell ref="W150:X151"/>
    <mergeCell ref="AK150:AL151"/>
    <mergeCell ref="AY150:AZ151"/>
    <mergeCell ref="K149:V151"/>
    <mergeCell ref="Y149:AJ151"/>
    <mergeCell ref="CC134:CP136"/>
    <mergeCell ref="CA138:CB139"/>
    <mergeCell ref="AM140:AZ142"/>
    <mergeCell ref="BO134:CB136"/>
    <mergeCell ref="AZ129:BA131"/>
    <mergeCell ref="Y129:AA131"/>
    <mergeCell ref="AB129:AD131"/>
    <mergeCell ref="DI138:DJ139"/>
    <mergeCell ref="G140:J145"/>
    <mergeCell ref="AM134:AZ135"/>
    <mergeCell ref="BA137:BL139"/>
    <mergeCell ref="BO137:BZ139"/>
    <mergeCell ref="CC137:CN139"/>
    <mergeCell ref="CQ137:DH139"/>
    <mergeCell ref="AY138:AZ139"/>
    <mergeCell ref="BM138:BN139"/>
    <mergeCell ref="CQ134:DE135"/>
    <mergeCell ref="CX145:CY146"/>
    <mergeCell ref="CZ145:DJ146"/>
    <mergeCell ref="B122:C123"/>
    <mergeCell ref="BB131:BC132"/>
    <mergeCell ref="H122:J123"/>
    <mergeCell ref="S129:U131"/>
    <mergeCell ref="V129:X131"/>
    <mergeCell ref="AE129:AG131"/>
    <mergeCell ref="AH129:AJ131"/>
    <mergeCell ref="AY124:BA126"/>
    <mergeCell ref="AD125:AE126"/>
    <mergeCell ref="AV125:AW126"/>
    <mergeCell ref="X132:Y132"/>
    <mergeCell ref="AG132:AH132"/>
    <mergeCell ref="AP132:AQ132"/>
    <mergeCell ref="AT129:AV131"/>
    <mergeCell ref="AW129:AY131"/>
    <mergeCell ref="AF122:AH123"/>
    <mergeCell ref="H124:M125"/>
    <mergeCell ref="N124:AC126"/>
    <mergeCell ref="H129:M130"/>
    <mergeCell ref="AN129:AP131"/>
    <mergeCell ref="AQ129:AS131"/>
    <mergeCell ref="BB124:BC126"/>
    <mergeCell ref="N122:W123"/>
    <mergeCell ref="W199:AA199"/>
    <mergeCell ref="AD200:BL200"/>
    <mergeCell ref="BM200:BO201"/>
    <mergeCell ref="BQ204:CP204"/>
    <mergeCell ref="CQ204:DH204"/>
    <mergeCell ref="F194:H194"/>
    <mergeCell ref="I194:K194"/>
    <mergeCell ref="L194:N194"/>
    <mergeCell ref="O194:Q194"/>
    <mergeCell ref="R194:S194"/>
    <mergeCell ref="F198:H198"/>
    <mergeCell ref="I198:K198"/>
    <mergeCell ref="L198:N198"/>
    <mergeCell ref="AB194:AC194"/>
    <mergeCell ref="AD194:AG194"/>
    <mergeCell ref="AH194:AI194"/>
    <mergeCell ref="N195:R196"/>
    <mergeCell ref="AD197:BL197"/>
    <mergeCell ref="W194:AA194"/>
    <mergeCell ref="CO194:CQ194"/>
    <mergeCell ref="CR194:CT194"/>
    <mergeCell ref="BR198:BS198"/>
    <mergeCell ref="CQ198:DH198"/>
    <mergeCell ref="BZ194:CB194"/>
    <mergeCell ref="DD194:DF194"/>
    <mergeCell ref="DG194:DH194"/>
    <mergeCell ref="CW195:CX195"/>
    <mergeCell ref="CQ196:DH197"/>
    <mergeCell ref="BR197:BV197"/>
    <mergeCell ref="DA192:DC193"/>
    <mergeCell ref="AM190:AO190"/>
    <mergeCell ref="AP190:AQ190"/>
    <mergeCell ref="AS190:AU190"/>
    <mergeCell ref="AV190:AW190"/>
    <mergeCell ref="DD192:DF193"/>
    <mergeCell ref="DA190:DC190"/>
    <mergeCell ref="DD190:DF190"/>
    <mergeCell ref="CU190:CW190"/>
    <mergeCell ref="BQ192:BX195"/>
    <mergeCell ref="AJ194:AN194"/>
    <mergeCell ref="CE195:CF195"/>
    <mergeCell ref="CN195:CO195"/>
    <mergeCell ref="CU194:CW194"/>
    <mergeCell ref="CX194:CZ194"/>
    <mergeCell ref="DA194:DC194"/>
    <mergeCell ref="CR192:CT193"/>
    <mergeCell ref="CU192:CW193"/>
    <mergeCell ref="CX192:CZ193"/>
    <mergeCell ref="B191:G192"/>
    <mergeCell ref="CW191:CX191"/>
    <mergeCell ref="BZ192:CB193"/>
    <mergeCell ref="CC192:CE193"/>
    <mergeCell ref="X190:Z190"/>
    <mergeCell ref="AA190:AC190"/>
    <mergeCell ref="AD190:AE190"/>
    <mergeCell ref="AG190:AI190"/>
    <mergeCell ref="AJ190:AK190"/>
    <mergeCell ref="AY190:BA190"/>
    <mergeCell ref="BB190:BC190"/>
    <mergeCell ref="B190:K190"/>
    <mergeCell ref="CI194:CK194"/>
    <mergeCell ref="CF192:CH193"/>
    <mergeCell ref="CI192:CK193"/>
    <mergeCell ref="CL192:CN193"/>
    <mergeCell ref="CI190:CK190"/>
    <mergeCell ref="CL190:CN190"/>
    <mergeCell ref="CE191:CF191"/>
    <mergeCell ref="CN191:CO191"/>
    <mergeCell ref="CL194:CN194"/>
    <mergeCell ref="CC190:CE190"/>
    <mergeCell ref="CF190:CH190"/>
    <mergeCell ref="CO192:CQ193"/>
    <mergeCell ref="CC194:CE194"/>
    <mergeCell ref="CO190:CQ190"/>
    <mergeCell ref="AS185:AU185"/>
    <mergeCell ref="CF194:CH194"/>
    <mergeCell ref="AL187:AL189"/>
    <mergeCell ref="AM187:AO189"/>
    <mergeCell ref="AS187:AU189"/>
    <mergeCell ref="AX187:AX189"/>
    <mergeCell ref="AY187:BD189"/>
    <mergeCell ref="AD185:AF185"/>
    <mergeCell ref="AJ185:AL185"/>
    <mergeCell ref="BE184:BG185"/>
    <mergeCell ref="AY184:BA184"/>
    <mergeCell ref="BB184:BD184"/>
    <mergeCell ref="CF188:CH189"/>
    <mergeCell ref="BG188:BP188"/>
    <mergeCell ref="BK185:BM185"/>
    <mergeCell ref="I184:K185"/>
    <mergeCell ref="F184:H184"/>
    <mergeCell ref="X187:AC189"/>
    <mergeCell ref="AF187:AF189"/>
    <mergeCell ref="AG187:AI189"/>
    <mergeCell ref="AR187:AR189"/>
    <mergeCell ref="F185:H185"/>
    <mergeCell ref="AA184:AC184"/>
    <mergeCell ref="AJ184:AL184"/>
    <mergeCell ref="AD184:AF184"/>
    <mergeCell ref="L184:N184"/>
    <mergeCell ref="O184:Q184"/>
    <mergeCell ref="R184:S185"/>
    <mergeCell ref="U184:W184"/>
    <mergeCell ref="L185:N185"/>
    <mergeCell ref="O185:Q185"/>
    <mergeCell ref="U185:W185"/>
    <mergeCell ref="X185:Z185"/>
    <mergeCell ref="AA185:AC185"/>
    <mergeCell ref="AG184:AH185"/>
    <mergeCell ref="AP185:AR185"/>
    <mergeCell ref="DD188:DF189"/>
    <mergeCell ref="CX188:CZ189"/>
    <mergeCell ref="DA188:DC189"/>
    <mergeCell ref="DG190:DH190"/>
    <mergeCell ref="CI183:CK183"/>
    <mergeCell ref="CL183:CN183"/>
    <mergeCell ref="CR184:CT185"/>
    <mergeCell ref="CO183:CQ183"/>
    <mergeCell ref="CU188:CW189"/>
    <mergeCell ref="CO188:CQ189"/>
    <mergeCell ref="CR188:CT189"/>
    <mergeCell ref="CX184:CZ185"/>
    <mergeCell ref="DA184:DC185"/>
    <mergeCell ref="DD184:DF185"/>
    <mergeCell ref="DG184:DH185"/>
    <mergeCell ref="CI188:CK189"/>
    <mergeCell ref="CL188:CN189"/>
    <mergeCell ref="CR183:CT183"/>
    <mergeCell ref="CU183:CW183"/>
    <mergeCell ref="CW186:CX186"/>
    <mergeCell ref="CX190:CZ190"/>
    <mergeCell ref="CR190:CT190"/>
    <mergeCell ref="CL184:CN185"/>
    <mergeCell ref="CN186:CO186"/>
    <mergeCell ref="CF183:CH183"/>
    <mergeCell ref="BZ184:CB185"/>
    <mergeCell ref="CC184:CE185"/>
    <mergeCell ref="CE186:CF186"/>
    <mergeCell ref="BT188:BX191"/>
    <mergeCell ref="BO189:BP191"/>
    <mergeCell ref="BZ190:CB190"/>
    <mergeCell ref="BZ188:CB189"/>
    <mergeCell ref="CC188:CE189"/>
    <mergeCell ref="CF178:DG180"/>
    <mergeCell ref="Q171:AJ173"/>
    <mergeCell ref="CX183:CZ183"/>
    <mergeCell ref="DA183:DC183"/>
    <mergeCell ref="DD183:DF183"/>
    <mergeCell ref="CU184:CW185"/>
    <mergeCell ref="CO184:CQ185"/>
    <mergeCell ref="BK184:BM184"/>
    <mergeCell ref="BN184:BO185"/>
    <mergeCell ref="AY185:BA185"/>
    <mergeCell ref="BB185:BD185"/>
    <mergeCell ref="AM184:AO185"/>
    <mergeCell ref="AP184:AR184"/>
    <mergeCell ref="AS184:AU184"/>
    <mergeCell ref="AV184:AX185"/>
    <mergeCell ref="CI184:CK185"/>
    <mergeCell ref="CF184:CH185"/>
    <mergeCell ref="BH184:BJ184"/>
    <mergeCell ref="BQ183:BS191"/>
    <mergeCell ref="BT183:BX186"/>
    <mergeCell ref="BZ183:CB183"/>
    <mergeCell ref="BH185:BJ185"/>
    <mergeCell ref="CC183:CE183"/>
    <mergeCell ref="BH178:BJ180"/>
    <mergeCell ref="BU169:DH169"/>
    <mergeCell ref="CZ171:DB173"/>
    <mergeCell ref="DC171:DE173"/>
    <mergeCell ref="BZ172:CE172"/>
    <mergeCell ref="BV168:CA168"/>
    <mergeCell ref="CN172:CS172"/>
    <mergeCell ref="CU172:CY172"/>
    <mergeCell ref="BT171:BY173"/>
    <mergeCell ref="CQ168:CS168"/>
    <mergeCell ref="CT168:CV168"/>
    <mergeCell ref="CW168:CY168"/>
    <mergeCell ref="DF172:DH172"/>
    <mergeCell ref="CB168:CD168"/>
    <mergeCell ref="CE168:CG168"/>
    <mergeCell ref="CH168:CJ168"/>
    <mergeCell ref="CK168:CM168"/>
    <mergeCell ref="CN168:CP168"/>
    <mergeCell ref="CZ168:DB168"/>
    <mergeCell ref="DC168:DE168"/>
    <mergeCell ref="BK178:BM180"/>
    <mergeCell ref="O178:Q180"/>
    <mergeCell ref="R178:T180"/>
    <mergeCell ref="U178:W180"/>
    <mergeCell ref="X178:Z180"/>
    <mergeCell ref="AH110:AI113"/>
    <mergeCell ref="AQ110:AS113"/>
    <mergeCell ref="AT110:AU113"/>
    <mergeCell ref="CU110:CW113"/>
    <mergeCell ref="BH110:BJ113"/>
    <mergeCell ref="BK110:BM113"/>
    <mergeCell ref="BD123:BK132"/>
    <mergeCell ref="AL122:AT123"/>
    <mergeCell ref="AX122:AY123"/>
    <mergeCell ref="Q153:AA156"/>
    <mergeCell ref="AQ153:BB156"/>
    <mergeCell ref="Y140:AL142"/>
    <mergeCell ref="BJ116:BK120"/>
    <mergeCell ref="BG153:BO156"/>
    <mergeCell ref="AE154:AN155"/>
    <mergeCell ref="BC155:BE162"/>
    <mergeCell ref="I158:P159"/>
    <mergeCell ref="I162:P164"/>
    <mergeCell ref="BG175:BM176"/>
    <mergeCell ref="B175:D180"/>
    <mergeCell ref="E175:K176"/>
    <mergeCell ref="L175:N176"/>
    <mergeCell ref="O175:T176"/>
    <mergeCell ref="U175:AL176"/>
    <mergeCell ref="AM175:AX176"/>
    <mergeCell ref="BA175:BD176"/>
    <mergeCell ref="AX168:BF168"/>
    <mergeCell ref="AP170:AX170"/>
    <mergeCell ref="AG178:AI180"/>
    <mergeCell ref="AJ178:AL180"/>
    <mergeCell ref="AM178:AO180"/>
    <mergeCell ref="AP178:AR180"/>
    <mergeCell ref="AS178:AU180"/>
    <mergeCell ref="AV178:AX180"/>
    <mergeCell ref="BB178:BD180"/>
    <mergeCell ref="S170:AH170"/>
    <mergeCell ref="F178:H180"/>
    <mergeCell ref="I178:K180"/>
    <mergeCell ref="L178:N180"/>
    <mergeCell ref="AA178:AC180"/>
    <mergeCell ref="AD178:AF180"/>
    <mergeCell ref="AZ178:BA180"/>
    <mergeCell ref="G108:R109"/>
    <mergeCell ref="AF124:AK125"/>
    <mergeCell ref="AK129:AM131"/>
    <mergeCell ref="AL124:AU126"/>
    <mergeCell ref="N168:AQ168"/>
    <mergeCell ref="S108:AD109"/>
    <mergeCell ref="Y134:AL136"/>
    <mergeCell ref="AE108:AP109"/>
    <mergeCell ref="E155:M156"/>
    <mergeCell ref="D158:F159"/>
    <mergeCell ref="E153:N154"/>
    <mergeCell ref="D161:F164"/>
    <mergeCell ref="T161:BA165"/>
    <mergeCell ref="D134:F135"/>
    <mergeCell ref="G134:H139"/>
    <mergeCell ref="I134:J139"/>
    <mergeCell ref="K134:W137"/>
    <mergeCell ref="BA134:BL136"/>
    <mergeCell ref="AM146:AZ148"/>
    <mergeCell ref="G146:J151"/>
    <mergeCell ref="BF148:BK149"/>
    <mergeCell ref="AF117:BI119"/>
    <mergeCell ref="J110:K113"/>
    <mergeCell ref="S110:U113"/>
    <mergeCell ref="CL110:CN113"/>
    <mergeCell ref="BN110:BP113"/>
    <mergeCell ref="BQ110:BS113"/>
    <mergeCell ref="BT110:BV113"/>
    <mergeCell ref="CF122:DJ126"/>
    <mergeCell ref="DA163:DC165"/>
    <mergeCell ref="BS153:DD156"/>
    <mergeCell ref="BG157:BO160"/>
    <mergeCell ref="E172:K172"/>
    <mergeCell ref="AN172:AZ172"/>
    <mergeCell ref="BC172:BG172"/>
    <mergeCell ref="AF120:BG120"/>
    <mergeCell ref="B126:G127"/>
    <mergeCell ref="H127:J128"/>
    <mergeCell ref="K146:U148"/>
    <mergeCell ref="AK138:AL139"/>
    <mergeCell ref="Y146:AL148"/>
    <mergeCell ref="D136:F151"/>
    <mergeCell ref="Y137:AJ139"/>
    <mergeCell ref="AM137:AX139"/>
    <mergeCell ref="T157:BA160"/>
    <mergeCell ref="BB110:BD113"/>
    <mergeCell ref="BE110:BG113"/>
    <mergeCell ref="G110:I113"/>
    <mergeCell ref="S105:U107"/>
    <mergeCell ref="BI105:BK107"/>
    <mergeCell ref="AW105:AY107"/>
    <mergeCell ref="AE105:AF107"/>
    <mergeCell ref="BC105:BE107"/>
    <mergeCell ref="BF105:BH107"/>
    <mergeCell ref="AT98:AV100"/>
    <mergeCell ref="Y105:AA107"/>
    <mergeCell ref="AH105:AJ107"/>
    <mergeCell ref="R97:U101"/>
    <mergeCell ref="Y98:AA100"/>
    <mergeCell ref="V110:W113"/>
    <mergeCell ref="AE110:AG113"/>
    <mergeCell ref="AQ108:AX109"/>
    <mergeCell ref="BB108:BH109"/>
    <mergeCell ref="CH106:CO107"/>
    <mergeCell ref="DF168:DH168"/>
    <mergeCell ref="CO110:CQ113"/>
    <mergeCell ref="CF110:CH113"/>
    <mergeCell ref="CI110:CK113"/>
    <mergeCell ref="BS157:DD160"/>
    <mergeCell ref="CU161:DE162"/>
    <mergeCell ref="CD129:DD131"/>
    <mergeCell ref="CF116:DJ120"/>
    <mergeCell ref="BN117:CD119"/>
    <mergeCell ref="BL168:BQ168"/>
    <mergeCell ref="CV105:CX107"/>
    <mergeCell ref="CY105:CZ107"/>
    <mergeCell ref="CP106:CU107"/>
    <mergeCell ref="BN123:CD125"/>
    <mergeCell ref="BX105:BZ107"/>
    <mergeCell ref="CA105:CC107"/>
    <mergeCell ref="CD105:CE107"/>
    <mergeCell ref="BR105:BT107"/>
    <mergeCell ref="BU105:BW107"/>
    <mergeCell ref="CX147:DJ151"/>
    <mergeCell ref="BN97:BQ101"/>
    <mergeCell ref="AW98:AX100"/>
    <mergeCell ref="BH97:BM98"/>
    <mergeCell ref="AY100:BA101"/>
    <mergeCell ref="BX98:BZ100"/>
    <mergeCell ref="CA98:CC100"/>
    <mergeCell ref="AB98:AD100"/>
    <mergeCell ref="AE98:AG100"/>
    <mergeCell ref="AH98:AJ100"/>
    <mergeCell ref="AK98:AM100"/>
    <mergeCell ref="AN98:AP100"/>
    <mergeCell ref="AQ98:AS100"/>
    <mergeCell ref="BB97:BC98"/>
    <mergeCell ref="BB99:BM101"/>
    <mergeCell ref="DA100:DB101"/>
    <mergeCell ref="AD101:AE101"/>
    <mergeCell ref="AM101:AN101"/>
    <mergeCell ref="BW101:BX101"/>
    <mergeCell ref="CF101:CG101"/>
    <mergeCell ref="CO101:CP101"/>
    <mergeCell ref="BR98:BT100"/>
    <mergeCell ref="BU98:BW100"/>
    <mergeCell ref="CS98:CU100"/>
    <mergeCell ref="CV98:CX100"/>
    <mergeCell ref="CP98:CR100"/>
    <mergeCell ref="CY98:CZ100"/>
    <mergeCell ref="CD98:CF100"/>
    <mergeCell ref="CG98:CI100"/>
    <mergeCell ref="CJ98:CL100"/>
    <mergeCell ref="CM98:CO100"/>
    <mergeCell ref="CH104:CI105"/>
    <mergeCell ref="G105:I107"/>
    <mergeCell ref="J105:L107"/>
    <mergeCell ref="M105:O107"/>
    <mergeCell ref="BL105:BN107"/>
    <mergeCell ref="BO105:BQ107"/>
    <mergeCell ref="AN105:AP107"/>
    <mergeCell ref="V105:X107"/>
    <mergeCell ref="AQ105:AS107"/>
    <mergeCell ref="AT105:AV107"/>
    <mergeCell ref="AH103:BH104"/>
    <mergeCell ref="AZ105:BB107"/>
    <mergeCell ref="P105:R107"/>
    <mergeCell ref="AK105:AM107"/>
    <mergeCell ref="G103:AG104"/>
    <mergeCell ref="AB105:AD107"/>
    <mergeCell ref="V98:X100"/>
    <mergeCell ref="AD96:AE96"/>
    <mergeCell ref="AM96:AN96"/>
    <mergeCell ref="CF96:CG96"/>
    <mergeCell ref="CO96:CP96"/>
    <mergeCell ref="BX93:BZ95"/>
    <mergeCell ref="BU93:BW95"/>
    <mergeCell ref="CS93:CU95"/>
    <mergeCell ref="CV93:CX95"/>
    <mergeCell ref="AB93:AD95"/>
    <mergeCell ref="AE93:AG95"/>
    <mergeCell ref="AH93:AJ95"/>
    <mergeCell ref="AK93:AM95"/>
    <mergeCell ref="CA93:CC95"/>
    <mergeCell ref="BR93:BT95"/>
    <mergeCell ref="AY95:BA96"/>
    <mergeCell ref="CD93:CF95"/>
    <mergeCell ref="CG93:CI95"/>
    <mergeCell ref="CJ93:CL95"/>
    <mergeCell ref="CP93:CR95"/>
    <mergeCell ref="CM93:CO95"/>
    <mergeCell ref="AQ93:AS95"/>
    <mergeCell ref="BH92:BM93"/>
    <mergeCell ref="BN92:BQ96"/>
    <mergeCell ref="AN93:AP95"/>
    <mergeCell ref="BB92:BC93"/>
    <mergeCell ref="AT93:AV95"/>
    <mergeCell ref="CY88:CZ90"/>
    <mergeCell ref="BB89:BM91"/>
    <mergeCell ref="AY90:BA91"/>
    <mergeCell ref="DA90:DB91"/>
    <mergeCell ref="CV88:CX90"/>
    <mergeCell ref="CP88:CR90"/>
    <mergeCell ref="CS88:CU90"/>
    <mergeCell ref="CD88:CF90"/>
    <mergeCell ref="CM88:CO90"/>
    <mergeCell ref="CJ88:CL90"/>
    <mergeCell ref="BR88:BT90"/>
    <mergeCell ref="BU88:BW90"/>
    <mergeCell ref="BX88:BZ90"/>
    <mergeCell ref="BB87:BC88"/>
    <mergeCell ref="BH87:BM88"/>
    <mergeCell ref="DA95:DB96"/>
    <mergeCell ref="CY93:CZ95"/>
    <mergeCell ref="BW96:BX96"/>
    <mergeCell ref="BB94:BM96"/>
    <mergeCell ref="M78:Q79"/>
    <mergeCell ref="D76:Q77"/>
    <mergeCell ref="AD79:AE79"/>
    <mergeCell ref="AY78:BA79"/>
    <mergeCell ref="AM79:AN79"/>
    <mergeCell ref="D81:F101"/>
    <mergeCell ref="H84:P86"/>
    <mergeCell ref="V84:AV86"/>
    <mergeCell ref="BB84:BM86"/>
    <mergeCell ref="G92:Q96"/>
    <mergeCell ref="R92:U96"/>
    <mergeCell ref="V93:X95"/>
    <mergeCell ref="Y93:AA95"/>
    <mergeCell ref="AW93:AX95"/>
    <mergeCell ref="R75:U79"/>
    <mergeCell ref="V76:X78"/>
    <mergeCell ref="Y76:AA78"/>
    <mergeCell ref="AB76:AD78"/>
    <mergeCell ref="AE76:AG78"/>
    <mergeCell ref="AQ76:AS78"/>
    <mergeCell ref="AT76:AV78"/>
    <mergeCell ref="AW76:AX78"/>
    <mergeCell ref="V88:X90"/>
    <mergeCell ref="Y88:AA90"/>
    <mergeCell ref="G87:Q91"/>
    <mergeCell ref="R87:U91"/>
    <mergeCell ref="AK88:AM90"/>
    <mergeCell ref="AR81:AU83"/>
    <mergeCell ref="AV81:AX83"/>
    <mergeCell ref="AD91:AE91"/>
    <mergeCell ref="AM91:AN91"/>
    <mergeCell ref="BW91:BX91"/>
    <mergeCell ref="CF91:CG91"/>
    <mergeCell ref="AB88:AD90"/>
    <mergeCell ref="AE88:AG90"/>
    <mergeCell ref="AH88:AJ90"/>
    <mergeCell ref="AQ88:AS90"/>
    <mergeCell ref="AT88:AV90"/>
    <mergeCell ref="AW88:AX90"/>
    <mergeCell ref="H81:J83"/>
    <mergeCell ref="AF81:AN83"/>
    <mergeCell ref="BI81:BJ83"/>
    <mergeCell ref="CC81:CD83"/>
    <mergeCell ref="BF81:BH83"/>
    <mergeCell ref="BD81:BE83"/>
    <mergeCell ref="AN88:AP90"/>
    <mergeCell ref="BQ84:CW86"/>
    <mergeCell ref="CO91:CP91"/>
    <mergeCell ref="CK81:CN83"/>
    <mergeCell ref="AY81:AZ83"/>
    <mergeCell ref="BA81:BC83"/>
    <mergeCell ref="CS76:CU78"/>
    <mergeCell ref="CV76:CX78"/>
    <mergeCell ref="CA88:CC90"/>
    <mergeCell ref="BL81:BO83"/>
    <mergeCell ref="BQ81:BT83"/>
    <mergeCell ref="BU81:BW83"/>
    <mergeCell ref="BX81:BY83"/>
    <mergeCell ref="BZ81:CB83"/>
    <mergeCell ref="CG88:CI90"/>
    <mergeCell ref="BN87:BQ91"/>
    <mergeCell ref="CG76:CI78"/>
    <mergeCell ref="CH81:CI83"/>
    <mergeCell ref="CE81:CG83"/>
    <mergeCell ref="BR76:BT78"/>
    <mergeCell ref="BB77:BM79"/>
    <mergeCell ref="DA78:DB79"/>
    <mergeCell ref="CM71:CO73"/>
    <mergeCell ref="CP71:CR73"/>
    <mergeCell ref="CD71:CF73"/>
    <mergeCell ref="CG71:CI73"/>
    <mergeCell ref="CY76:CZ78"/>
    <mergeCell ref="AK71:AM73"/>
    <mergeCell ref="CY71:CZ73"/>
    <mergeCell ref="DA73:DB74"/>
    <mergeCell ref="CF74:CG74"/>
    <mergeCell ref="CO74:CP74"/>
    <mergeCell ref="BN70:BQ74"/>
    <mergeCell ref="BU71:BW73"/>
    <mergeCell ref="BB70:BC71"/>
    <mergeCell ref="BX71:BZ73"/>
    <mergeCell ref="CA71:CC73"/>
    <mergeCell ref="AN71:AP73"/>
    <mergeCell ref="AQ71:AS73"/>
    <mergeCell ref="AT71:AV73"/>
    <mergeCell ref="AW71:AX73"/>
    <mergeCell ref="BR71:BT73"/>
    <mergeCell ref="BH70:BM71"/>
    <mergeCell ref="BB72:BM74"/>
    <mergeCell ref="AY73:BA74"/>
    <mergeCell ref="CO79:CP79"/>
    <mergeCell ref="BW79:BX79"/>
    <mergeCell ref="CF79:CG79"/>
    <mergeCell ref="BU76:BW78"/>
    <mergeCell ref="BX76:BZ78"/>
    <mergeCell ref="CA76:CC78"/>
    <mergeCell ref="CJ76:CL78"/>
    <mergeCell ref="CM76:CO78"/>
    <mergeCell ref="CP76:CR78"/>
    <mergeCell ref="CD76:CF78"/>
    <mergeCell ref="AH76:AJ78"/>
    <mergeCell ref="R70:U74"/>
    <mergeCell ref="V71:X73"/>
    <mergeCell ref="Y71:AA73"/>
    <mergeCell ref="CS71:CU73"/>
    <mergeCell ref="CV66:CX68"/>
    <mergeCell ref="BX66:BZ68"/>
    <mergeCell ref="CA66:CC68"/>
    <mergeCell ref="AK76:AM78"/>
    <mergeCell ref="AM74:AN74"/>
    <mergeCell ref="BW74:BX74"/>
    <mergeCell ref="CJ71:CL73"/>
    <mergeCell ref="BB75:BC76"/>
    <mergeCell ref="AD74:AE74"/>
    <mergeCell ref="AB71:AD73"/>
    <mergeCell ref="AE71:AG73"/>
    <mergeCell ref="AH71:AJ73"/>
    <mergeCell ref="BH75:BM76"/>
    <mergeCell ref="BN75:BQ79"/>
    <mergeCell ref="AN76:AP78"/>
    <mergeCell ref="AD64:AE64"/>
    <mergeCell ref="AM64:AN64"/>
    <mergeCell ref="BB65:BC66"/>
    <mergeCell ref="BH65:BM66"/>
    <mergeCell ref="BN65:BQ69"/>
    <mergeCell ref="CS66:CU68"/>
    <mergeCell ref="CV71:CX73"/>
    <mergeCell ref="CP66:CR68"/>
    <mergeCell ref="BB67:BM69"/>
    <mergeCell ref="Y61:AA63"/>
    <mergeCell ref="AB61:AD63"/>
    <mergeCell ref="DD57:DE57"/>
    <mergeCell ref="DF57:DG57"/>
    <mergeCell ref="DD58:DE69"/>
    <mergeCell ref="DF58:DG101"/>
    <mergeCell ref="DA63:DB64"/>
    <mergeCell ref="CY66:CZ68"/>
    <mergeCell ref="AY68:BA69"/>
    <mergeCell ref="DA68:DB69"/>
    <mergeCell ref="AD69:AE69"/>
    <mergeCell ref="AM69:AN69"/>
    <mergeCell ref="BW69:BX69"/>
    <mergeCell ref="CF69:CG69"/>
    <mergeCell ref="CO69:CP69"/>
    <mergeCell ref="BR66:BT68"/>
    <mergeCell ref="BU66:BW68"/>
    <mergeCell ref="CD66:CF68"/>
    <mergeCell ref="CG66:CI68"/>
    <mergeCell ref="CJ66:CL68"/>
    <mergeCell ref="CM66:CO68"/>
    <mergeCell ref="CY61:CZ63"/>
    <mergeCell ref="BB62:BM64"/>
    <mergeCell ref="AY63:BA64"/>
    <mergeCell ref="AE61:AG63"/>
    <mergeCell ref="AT61:AV63"/>
    <mergeCell ref="CJ61:CL63"/>
    <mergeCell ref="CM61:CO63"/>
    <mergeCell ref="CP61:CR63"/>
    <mergeCell ref="BX61:BZ63"/>
    <mergeCell ref="CA61:CC63"/>
    <mergeCell ref="CD61:CF63"/>
    <mergeCell ref="CG61:CI63"/>
    <mergeCell ref="CV61:CX63"/>
    <mergeCell ref="U57:AV59"/>
    <mergeCell ref="G65:Q69"/>
    <mergeCell ref="R65:U69"/>
    <mergeCell ref="AN66:AP68"/>
    <mergeCell ref="AQ66:AS68"/>
    <mergeCell ref="AT66:AV68"/>
    <mergeCell ref="V66:X68"/>
    <mergeCell ref="Y66:AA68"/>
    <mergeCell ref="BR61:BT63"/>
    <mergeCell ref="AB66:AD68"/>
    <mergeCell ref="AE66:AG68"/>
    <mergeCell ref="AH66:AJ68"/>
    <mergeCell ref="AK66:AM68"/>
    <mergeCell ref="AH61:AJ63"/>
    <mergeCell ref="AK61:AM63"/>
    <mergeCell ref="AN61:AP63"/>
    <mergeCell ref="AW66:AX68"/>
    <mergeCell ref="AQ61:AS63"/>
    <mergeCell ref="AW61:AX63"/>
    <mergeCell ref="G60:Q64"/>
    <mergeCell ref="R60:U64"/>
    <mergeCell ref="BB60:BC61"/>
    <mergeCell ref="V61:X63"/>
    <mergeCell ref="BQ54:BT56"/>
    <mergeCell ref="BU54:BW56"/>
    <mergeCell ref="BX54:BY56"/>
    <mergeCell ref="BZ54:CB56"/>
    <mergeCell ref="CC54:CD56"/>
    <mergeCell ref="BU61:BW63"/>
    <mergeCell ref="BH60:BM61"/>
    <mergeCell ref="BN60:BQ64"/>
    <mergeCell ref="CS61:CU63"/>
    <mergeCell ref="BW64:BX64"/>
    <mergeCell ref="CF64:CG64"/>
    <mergeCell ref="CO64:CP64"/>
    <mergeCell ref="AH48:AJ48"/>
    <mergeCell ref="AK48:AM48"/>
    <mergeCell ref="AN48:AP48"/>
    <mergeCell ref="AQ48:AS48"/>
    <mergeCell ref="AT48:AU50"/>
    <mergeCell ref="AE49:AG50"/>
    <mergeCell ref="AH49:AJ50"/>
    <mergeCell ref="H57:P59"/>
    <mergeCell ref="CF51:DB52"/>
    <mergeCell ref="H54:J56"/>
    <mergeCell ref="AF54:AN56"/>
    <mergeCell ref="AR54:AU56"/>
    <mergeCell ref="AV54:AX56"/>
    <mergeCell ref="AY54:AZ56"/>
    <mergeCell ref="BA54:BC56"/>
    <mergeCell ref="BD54:BE56"/>
    <mergeCell ref="BF54:BH56"/>
    <mergeCell ref="BI54:BJ56"/>
    <mergeCell ref="CE54:CG56"/>
    <mergeCell ref="CH54:CI56"/>
    <mergeCell ref="CK54:CN56"/>
    <mergeCell ref="BB57:BM59"/>
    <mergeCell ref="BQ57:CW59"/>
    <mergeCell ref="BL54:BO56"/>
    <mergeCell ref="BU46:CF47"/>
    <mergeCell ref="AK49:AM50"/>
    <mergeCell ref="AN49:AP50"/>
    <mergeCell ref="AQ49:AS50"/>
    <mergeCell ref="G48:I48"/>
    <mergeCell ref="J48:L48"/>
    <mergeCell ref="M48:O48"/>
    <mergeCell ref="P48:R48"/>
    <mergeCell ref="S48:U48"/>
    <mergeCell ref="V48:X48"/>
    <mergeCell ref="Y48:Z50"/>
    <mergeCell ref="AB48:AD48"/>
    <mergeCell ref="AE48:AG48"/>
    <mergeCell ref="G49:I50"/>
    <mergeCell ref="J49:L50"/>
    <mergeCell ref="M49:O50"/>
    <mergeCell ref="P49:R50"/>
    <mergeCell ref="S49:U50"/>
    <mergeCell ref="V49:X50"/>
    <mergeCell ref="AB49:AD50"/>
    <mergeCell ref="BR48:BS50"/>
    <mergeCell ref="BU48:BW50"/>
    <mergeCell ref="BX48:BY50"/>
    <mergeCell ref="BO48:BQ50"/>
    <mergeCell ref="G46:R47"/>
    <mergeCell ref="AB46:AO47"/>
    <mergeCell ref="BN46:BT47"/>
    <mergeCell ref="AE43:AG43"/>
    <mergeCell ref="AH43:AJ43"/>
    <mergeCell ref="AK43:AL45"/>
    <mergeCell ref="AN43:AP43"/>
    <mergeCell ref="AH44:AJ45"/>
    <mergeCell ref="AN44:AP45"/>
    <mergeCell ref="AE44:AG45"/>
    <mergeCell ref="AB43:AD45"/>
    <mergeCell ref="AQ43:AS45"/>
    <mergeCell ref="AT43:AV43"/>
    <mergeCell ref="AW43:AY43"/>
    <mergeCell ref="AZ43:BB45"/>
    <mergeCell ref="BC43:BE43"/>
    <mergeCell ref="BF43:BH43"/>
    <mergeCell ref="BI43:BK45"/>
    <mergeCell ref="BL43:BN43"/>
    <mergeCell ref="BO43:BQ43"/>
    <mergeCell ref="G35:I37"/>
    <mergeCell ref="G41:AA42"/>
    <mergeCell ref="AN41:BI42"/>
    <mergeCell ref="BX43:BY45"/>
    <mergeCell ref="G44:I45"/>
    <mergeCell ref="M44:O45"/>
    <mergeCell ref="P44:R45"/>
    <mergeCell ref="V44:X45"/>
    <mergeCell ref="Y44:AA45"/>
    <mergeCell ref="AT35:AV37"/>
    <mergeCell ref="AW35:AY37"/>
    <mergeCell ref="BS41:CC42"/>
    <mergeCell ref="G43:I43"/>
    <mergeCell ref="J43:L45"/>
    <mergeCell ref="M43:O43"/>
    <mergeCell ref="P43:R43"/>
    <mergeCell ref="S43:U45"/>
    <mergeCell ref="V43:X43"/>
    <mergeCell ref="Y43:AA43"/>
    <mergeCell ref="AT44:AV45"/>
    <mergeCell ref="AW44:AY45"/>
    <mergeCell ref="BC44:BE45"/>
    <mergeCell ref="BF44:BH45"/>
    <mergeCell ref="BR43:BS45"/>
    <mergeCell ref="F27:H30"/>
    <mergeCell ref="J27:L30"/>
    <mergeCell ref="N27:P30"/>
    <mergeCell ref="R27:T30"/>
    <mergeCell ref="V27:X30"/>
    <mergeCell ref="AC27:AE30"/>
    <mergeCell ref="AG27:AI30"/>
    <mergeCell ref="AQ27:AS30"/>
    <mergeCell ref="AT27:AU30"/>
    <mergeCell ref="AN35:AP37"/>
    <mergeCell ref="AQ35:AS37"/>
    <mergeCell ref="BV32:BZ33"/>
    <mergeCell ref="BL44:BN45"/>
    <mergeCell ref="BD32:BH33"/>
    <mergeCell ref="BI32:BN33"/>
    <mergeCell ref="BO32:BU33"/>
    <mergeCell ref="CG26:DC31"/>
    <mergeCell ref="BI30:BU31"/>
    <mergeCell ref="CG32:DC42"/>
    <mergeCell ref="BD34:BH39"/>
    <mergeCell ref="BI34:BN39"/>
    <mergeCell ref="BO34:BU39"/>
    <mergeCell ref="BV34:BZ39"/>
    <mergeCell ref="BO44:BQ45"/>
    <mergeCell ref="BU43:BW45"/>
    <mergeCell ref="G70:Q74"/>
    <mergeCell ref="D54:F74"/>
    <mergeCell ref="G97:Q101"/>
    <mergeCell ref="F25:H26"/>
    <mergeCell ref="I25:K26"/>
    <mergeCell ref="AC25:AN26"/>
    <mergeCell ref="AQ25:BC26"/>
    <mergeCell ref="C32:E37"/>
    <mergeCell ref="F32:L33"/>
    <mergeCell ref="M32:O33"/>
    <mergeCell ref="P32:U33"/>
    <mergeCell ref="V32:AM33"/>
    <mergeCell ref="AN32:AY33"/>
    <mergeCell ref="V35:X37"/>
    <mergeCell ref="Y35:AA37"/>
    <mergeCell ref="AB35:AD37"/>
    <mergeCell ref="AE35:AG37"/>
    <mergeCell ref="J35:L37"/>
    <mergeCell ref="M35:O37"/>
    <mergeCell ref="P35:R37"/>
    <mergeCell ref="S35:U37"/>
    <mergeCell ref="BA35:BB37"/>
    <mergeCell ref="AH35:AJ37"/>
    <mergeCell ref="AK35:AM37"/>
  </mergeCells>
  <phoneticPr fontId="2"/>
  <conditionalFormatting sqref="AM143:AX145 AM149:AX151">
    <cfRule type="expression" dxfId="11" priority="2">
      <formula>IF(AND(AND($CV$105=3,$CD$129="充当を優先（残額は還付）"),OR($AY$124=1,$AY$124=3,$AY$124="")),TRUE,FALSE)</formula>
    </cfRule>
  </conditionalFormatting>
  <conditionalFormatting sqref="AY124:BA126">
    <cfRule type="expression" dxfId="9" priority="7" stopIfTrue="1">
      <formula>AND($CD$129="充当を優先（残額は還付）",$AY$124="")</formula>
    </cfRule>
  </conditionalFormatting>
  <dataValidations xWindow="882" yWindow="388" count="5">
    <dataValidation type="list" allowBlank="1" showInputMessage="1" showErrorMessage="1" error="概算保険料額が４０万円以上（片保険の場合は２０万円以上）の場合のみ「３」が選択できます。" sqref="CV105:CX107" xr:uid="{00000000-0002-0000-0200-000000000000}">
      <formula1>IF(DD105="可能",可能,$DD$106)</formula1>
    </dataValidation>
    <dataValidation type="list" allowBlank="1" showInputMessage="1" showErrorMessage="1" error="入力は下記のとおり_x000a_1：労働保険料のみに充当_x000a_※還付請求を行う場合は設定不可" sqref="AY124:BA126" xr:uid="{00000000-0002-0000-0200-000001000000}">
      <formula1>INDIRECT($DL$135)</formula1>
    </dataValidation>
    <dataValidation type="list" allowBlank="1" showInputMessage="1" showErrorMessage="1" error="料率が間違っております。" sqref="BB72:BM74" xr:uid="{00000000-0002-0000-0200-000002000000}">
      <formula1>確定雇用保険料率</formula1>
    </dataValidation>
    <dataValidation type="list" allowBlank="1" showInputMessage="1" showErrorMessage="1" sqref="BB99:BM101" xr:uid="{00000000-0002-0000-0200-000003000000}">
      <formula1>概算雇用保険料率</formula1>
    </dataValidation>
    <dataValidation type="list" allowBlank="1" showInputMessage="1" showErrorMessage="1" sqref="CD129:DD131" xr:uid="{00000000-0002-0000-0200-000004000000}">
      <formula1>還付</formula1>
    </dataValidation>
  </dataValidations>
  <printOptions horizontalCentered="1" verticalCentered="1"/>
  <pageMargins left="0.39370078740157483" right="0.39370078740157483" top="0.23622047244094491" bottom="0.23622047244094491" header="0.11811023622047245" footer="0.11811023622047245"/>
  <pageSetup paperSize="9" scale="49" orientation="portrait" r:id="rId1"/>
  <headerFooter alignWithMargins="0"/>
  <rowBreaks count="1" manualBreakCount="1">
    <brk id="102" max="114" man="1"/>
  </rowBreaks>
  <drawing r:id="rId2"/>
  <extLst>
    <ext xmlns:x14="http://schemas.microsoft.com/office/spreadsheetml/2009/9/main" uri="{78C0D931-6437-407d-A8EE-F0AAD7539E65}">
      <x14:conditionalFormattings>
        <x14:conditionalFormatting xmlns:xm="http://schemas.microsoft.com/office/excel/2006/main">
          <x14:cfRule type="expression" priority="4" id="{0BA83D86-E426-461E-987B-2C44399E10F5}">
            <xm:f>OR('保険料計算シート（非表示）'!M25=4,'保険料計算シート（非表示）'!M25=5)</xm:f>
            <x14:dxf>
              <fill>
                <patternFill>
                  <bgColor theme="0" tint="-0.499984740745262"/>
                </patternFill>
              </fill>
            </x14:dxf>
          </x14:cfRule>
          <xm:sqref>AY124:BA126</xm:sqref>
        </x14:conditionalFormatting>
        <x14:conditionalFormatting xmlns:xm="http://schemas.microsoft.com/office/excel/2006/main">
          <x14:cfRule type="expression" priority="3" id="{96C78846-A8E8-4A00-A23C-2577DB980B91}">
            <xm:f>'保険料計算シート（非表示）'!M25=5</xm:f>
            <x14:dxf>
              <fill>
                <patternFill>
                  <bgColor theme="0" tint="-0.499984740745262"/>
                </patternFill>
              </fill>
            </x14:dxf>
          </x14:cfRule>
          <xm:sqref>CD129</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rgb="FFFFFF00"/>
    <pageSetUpPr fitToPage="1"/>
  </sheetPr>
  <dimension ref="A1:DZ75"/>
  <sheetViews>
    <sheetView zoomScale="115" zoomScaleNormal="115" zoomScaleSheetLayoutView="100" workbookViewId="0"/>
  </sheetViews>
  <sheetFormatPr defaultColWidth="0" defaultRowHeight="13.2" zeroHeight="1"/>
  <cols>
    <col min="1" max="93" width="1.21875" style="452" customWidth="1"/>
    <col min="94" max="130" width="1.21875" style="452" hidden="1" customWidth="1"/>
    <col min="131" max="16384" width="9" style="452" hidden="1"/>
  </cols>
  <sheetData>
    <row r="1" spans="1:93">
      <c r="A1" s="453"/>
      <c r="B1" s="453"/>
      <c r="C1" s="453"/>
      <c r="D1" s="453"/>
      <c r="E1" s="453"/>
      <c r="F1" s="453"/>
      <c r="G1" s="453"/>
      <c r="H1" s="453"/>
      <c r="I1" s="453"/>
      <c r="J1" s="453"/>
      <c r="K1" s="453"/>
      <c r="L1" s="453"/>
      <c r="M1" s="453"/>
      <c r="N1" s="453"/>
      <c r="O1" s="453"/>
      <c r="P1" s="453"/>
      <c r="Q1" s="453"/>
      <c r="R1" s="453"/>
      <c r="S1" s="453"/>
      <c r="T1" s="453"/>
      <c r="U1" s="453"/>
      <c r="V1" s="453"/>
      <c r="W1" s="453"/>
      <c r="X1" s="453"/>
      <c r="Y1" s="453"/>
      <c r="Z1" s="453"/>
      <c r="AA1" s="453"/>
      <c r="AB1" s="453"/>
      <c r="AC1" s="453"/>
      <c r="AD1" s="453"/>
      <c r="AE1" s="453"/>
      <c r="AF1" s="453"/>
      <c r="AG1" s="453"/>
      <c r="AH1" s="453"/>
      <c r="AI1" s="453"/>
      <c r="AJ1" s="453"/>
      <c r="AK1" s="453"/>
      <c r="AL1" s="453"/>
      <c r="AM1" s="453"/>
      <c r="AN1" s="453"/>
      <c r="AO1" s="453"/>
      <c r="AP1" s="453"/>
      <c r="AQ1" s="453"/>
      <c r="AR1" s="453"/>
      <c r="AS1" s="453"/>
      <c r="AT1" s="453"/>
      <c r="AU1" s="453"/>
      <c r="AV1" s="453"/>
      <c r="AW1" s="453"/>
      <c r="AX1" s="453"/>
      <c r="AY1" s="453"/>
      <c r="AZ1" s="453"/>
      <c r="BA1" s="453"/>
      <c r="BB1" s="453"/>
      <c r="BC1" s="453"/>
      <c r="BD1" s="453"/>
      <c r="BE1" s="453"/>
      <c r="BF1" s="453"/>
      <c r="BG1" s="453"/>
      <c r="BH1" s="453"/>
      <c r="BI1" s="453"/>
      <c r="BJ1" s="453"/>
      <c r="BK1" s="453"/>
      <c r="BL1" s="453"/>
      <c r="BM1" s="453"/>
      <c r="BN1" s="453"/>
      <c r="BO1" s="453"/>
      <c r="BP1" s="453"/>
      <c r="BQ1" s="453"/>
      <c r="BR1" s="453"/>
      <c r="BS1" s="453"/>
      <c r="BT1" s="453"/>
      <c r="BU1" s="453"/>
      <c r="BV1" s="453"/>
      <c r="BW1" s="453"/>
      <c r="BX1" s="453"/>
      <c r="BY1" s="453"/>
      <c r="BZ1" s="453"/>
      <c r="CA1" s="453"/>
      <c r="CB1" s="453"/>
      <c r="CC1" s="453"/>
      <c r="CD1" s="453"/>
      <c r="CE1" s="453"/>
      <c r="CF1" s="453"/>
      <c r="CG1" s="453"/>
      <c r="CH1" s="453"/>
      <c r="CI1" s="453"/>
      <c r="CJ1" s="453"/>
      <c r="CK1" s="453"/>
      <c r="CL1" s="454"/>
      <c r="CM1" s="454"/>
      <c r="CN1" s="454"/>
    </row>
    <row r="2" spans="1:93">
      <c r="A2" s="453"/>
      <c r="B2" s="453"/>
      <c r="C2" s="453"/>
      <c r="D2" s="453"/>
      <c r="E2" s="453"/>
      <c r="F2" s="453"/>
      <c r="G2" s="453"/>
      <c r="H2" s="453"/>
      <c r="I2" s="453"/>
      <c r="J2" s="453"/>
      <c r="K2" s="453"/>
      <c r="L2" s="453"/>
      <c r="M2" s="453"/>
      <c r="N2" s="453"/>
      <c r="O2" s="453"/>
      <c r="P2" s="453"/>
      <c r="Q2" s="453"/>
      <c r="R2" s="453"/>
      <c r="S2" s="453"/>
      <c r="T2" s="453"/>
      <c r="U2" s="453"/>
      <c r="V2" s="453"/>
      <c r="W2" s="453"/>
      <c r="X2" s="453"/>
      <c r="Y2" s="453"/>
      <c r="Z2" s="453"/>
      <c r="AA2" s="453"/>
      <c r="AB2" s="453"/>
      <c r="AC2" s="453"/>
      <c r="AD2" s="453"/>
      <c r="AE2" s="453"/>
      <c r="AF2" s="453"/>
      <c r="AG2" s="453"/>
      <c r="AH2" s="453"/>
      <c r="AI2" s="453"/>
      <c r="AJ2" s="453"/>
      <c r="AK2" s="453"/>
      <c r="AL2" s="453"/>
      <c r="AM2" s="453"/>
      <c r="AN2" s="453"/>
      <c r="AO2" s="453"/>
      <c r="AP2" s="453"/>
      <c r="AQ2" s="453"/>
      <c r="AR2" s="453"/>
      <c r="AS2" s="453"/>
      <c r="AT2" s="453"/>
      <c r="AU2" s="453"/>
      <c r="AV2" s="453"/>
      <c r="AW2" s="453"/>
      <c r="AX2" s="453"/>
      <c r="AY2" s="453"/>
      <c r="AZ2" s="453"/>
      <c r="BA2" s="453"/>
      <c r="BB2" s="453"/>
      <c r="BC2" s="2061" t="s">
        <v>351</v>
      </c>
      <c r="BD2" s="2062"/>
      <c r="BE2" s="2062"/>
      <c r="BF2" s="2062"/>
      <c r="BG2" s="2062"/>
      <c r="BH2" s="2062"/>
      <c r="BI2" s="2062"/>
      <c r="BJ2" s="2062"/>
      <c r="BK2" s="2062"/>
      <c r="BL2" s="2062"/>
      <c r="BM2" s="2062"/>
      <c r="BN2" s="2062"/>
      <c r="BO2" s="2062"/>
      <c r="BP2" s="2063"/>
      <c r="BQ2" s="453"/>
      <c r="BR2" s="453"/>
      <c r="BS2" s="453"/>
      <c r="BT2" s="453"/>
      <c r="BU2" s="453"/>
      <c r="BV2" s="453"/>
      <c r="BW2" s="453"/>
      <c r="BX2" s="453"/>
      <c r="BY2" s="453"/>
      <c r="BZ2" s="453"/>
      <c r="CA2" s="453"/>
      <c r="CB2" s="453"/>
      <c r="CC2" s="453"/>
      <c r="CD2" s="453"/>
      <c r="CE2" s="453"/>
      <c r="CF2" s="453"/>
      <c r="CG2" s="453"/>
      <c r="CH2" s="453"/>
      <c r="CI2" s="453"/>
      <c r="CJ2" s="453"/>
      <c r="CK2" s="453"/>
      <c r="CL2" s="454"/>
      <c r="CM2" s="454"/>
      <c r="CN2" s="454"/>
      <c r="CO2" s="453"/>
    </row>
    <row r="3" spans="1:93" ht="14.4">
      <c r="A3" s="455"/>
      <c r="B3" s="455"/>
      <c r="C3" s="455"/>
      <c r="D3" s="455"/>
      <c r="E3" s="455"/>
      <c r="F3" s="2067" t="s">
        <v>50</v>
      </c>
      <c r="G3" s="2067"/>
      <c r="H3" s="2067"/>
      <c r="I3" s="2067" t="s">
        <v>51</v>
      </c>
      <c r="J3" s="2067"/>
      <c r="K3" s="2067"/>
      <c r="L3" s="456"/>
      <c r="M3" s="453"/>
      <c r="N3" s="453"/>
      <c r="O3" s="453"/>
      <c r="P3" s="453"/>
      <c r="Q3" s="453"/>
      <c r="R3" s="453"/>
      <c r="S3" s="453"/>
      <c r="T3" s="453"/>
      <c r="U3" s="453"/>
      <c r="V3" s="453"/>
      <c r="W3" s="453"/>
      <c r="X3" s="453"/>
      <c r="Y3" s="453"/>
      <c r="Z3" s="453"/>
      <c r="AA3" s="453"/>
      <c r="AB3" s="457"/>
      <c r="AC3" s="2068" t="s">
        <v>52</v>
      </c>
      <c r="AD3" s="2068"/>
      <c r="AE3" s="2068"/>
      <c r="AF3" s="2068"/>
      <c r="AG3" s="2068"/>
      <c r="AH3" s="2068"/>
      <c r="AI3" s="2068"/>
      <c r="AJ3" s="2068"/>
      <c r="AK3" s="2068"/>
      <c r="AL3" s="2068"/>
      <c r="AM3" s="2068"/>
      <c r="AN3" s="2068"/>
      <c r="AO3" s="457"/>
      <c r="AP3" s="453"/>
      <c r="AQ3" s="2068" t="s">
        <v>352</v>
      </c>
      <c r="AR3" s="2068"/>
      <c r="AS3" s="2068"/>
      <c r="AT3" s="2068"/>
      <c r="AU3" s="2068"/>
      <c r="AV3" s="2068"/>
      <c r="AW3" s="2068"/>
      <c r="AX3" s="2068"/>
      <c r="AY3" s="2068"/>
      <c r="AZ3" s="2068"/>
      <c r="BA3" s="2068"/>
      <c r="BB3" s="2068"/>
      <c r="BC3" s="2064"/>
      <c r="BD3" s="2065"/>
      <c r="BE3" s="2065"/>
      <c r="BF3" s="2065"/>
      <c r="BG3" s="2065"/>
      <c r="BH3" s="2065"/>
      <c r="BI3" s="2065"/>
      <c r="BJ3" s="2065"/>
      <c r="BK3" s="2065"/>
      <c r="BL3" s="2065"/>
      <c r="BM3" s="2065"/>
      <c r="BN3" s="2065"/>
      <c r="BO3" s="2065"/>
      <c r="BP3" s="2066"/>
      <c r="BQ3" s="453"/>
      <c r="BR3" s="453"/>
      <c r="BS3" s="453"/>
      <c r="BT3" s="453"/>
      <c r="BU3" s="453"/>
      <c r="BV3" s="453"/>
      <c r="BW3" s="453"/>
      <c r="BX3" s="453"/>
      <c r="BY3" s="453"/>
      <c r="BZ3" s="453"/>
      <c r="CA3" s="453"/>
      <c r="CB3" s="453"/>
      <c r="CC3" s="453"/>
      <c r="CD3" s="453"/>
      <c r="CE3" s="453"/>
      <c r="CF3" s="453"/>
      <c r="CG3" s="453"/>
      <c r="CH3" s="453"/>
      <c r="CI3" s="453"/>
      <c r="CJ3" s="453"/>
      <c r="CK3" s="453"/>
      <c r="CL3" s="454"/>
      <c r="CM3" s="454"/>
      <c r="CN3" s="454"/>
      <c r="CO3" s="453"/>
    </row>
    <row r="4" spans="1:93" ht="14.4">
      <c r="A4" s="455"/>
      <c r="B4" s="455"/>
      <c r="C4" s="455"/>
      <c r="D4" s="455"/>
      <c r="E4" s="455"/>
      <c r="F4" s="2067"/>
      <c r="G4" s="2067"/>
      <c r="H4" s="2067"/>
      <c r="I4" s="2067"/>
      <c r="J4" s="2067"/>
      <c r="K4" s="2067"/>
      <c r="L4" s="456"/>
      <c r="M4" s="453"/>
      <c r="N4" s="453"/>
      <c r="O4" s="453"/>
      <c r="P4" s="453"/>
      <c r="Q4" s="453"/>
      <c r="R4" s="453"/>
      <c r="S4" s="453"/>
      <c r="T4" s="453"/>
      <c r="U4" s="453"/>
      <c r="V4" s="453"/>
      <c r="W4" s="453"/>
      <c r="X4" s="453"/>
      <c r="Y4" s="453"/>
      <c r="Z4" s="453"/>
      <c r="AA4" s="457"/>
      <c r="AB4" s="457"/>
      <c r="AC4" s="2068"/>
      <c r="AD4" s="2068"/>
      <c r="AE4" s="2068"/>
      <c r="AF4" s="2068"/>
      <c r="AG4" s="2068"/>
      <c r="AH4" s="2068"/>
      <c r="AI4" s="2068"/>
      <c r="AJ4" s="2068"/>
      <c r="AK4" s="2068"/>
      <c r="AL4" s="2068"/>
      <c r="AM4" s="2068"/>
      <c r="AN4" s="2068"/>
      <c r="AO4" s="457"/>
      <c r="AP4" s="453"/>
      <c r="AQ4" s="2068"/>
      <c r="AR4" s="2068"/>
      <c r="AS4" s="2068"/>
      <c r="AT4" s="2068"/>
      <c r="AU4" s="2068"/>
      <c r="AV4" s="2068"/>
      <c r="AW4" s="2068"/>
      <c r="AX4" s="2068"/>
      <c r="AY4" s="2068"/>
      <c r="AZ4" s="2068"/>
      <c r="BA4" s="2068"/>
      <c r="BB4" s="2068"/>
      <c r="BC4" s="2069" t="s">
        <v>353</v>
      </c>
      <c r="BD4" s="2070"/>
      <c r="BE4" s="2070"/>
      <c r="BF4" s="2070"/>
      <c r="BG4" s="2070"/>
      <c r="BH4" s="2070"/>
      <c r="BI4" s="2070"/>
      <c r="BJ4" s="2070"/>
      <c r="BK4" s="2070"/>
      <c r="BL4" s="2070"/>
      <c r="BM4" s="2070"/>
      <c r="BN4" s="2070"/>
      <c r="BO4" s="2070"/>
      <c r="BP4" s="2071"/>
      <c r="BQ4" s="453"/>
      <c r="BR4" s="453"/>
      <c r="BS4" s="453"/>
      <c r="BT4" s="453"/>
      <c r="BU4" s="453"/>
      <c r="BV4" s="453"/>
      <c r="BW4" s="453"/>
      <c r="BX4" s="453"/>
      <c r="BY4" s="453"/>
      <c r="BZ4" s="453"/>
      <c r="CA4" s="453"/>
      <c r="CB4" s="453"/>
      <c r="CC4" s="453"/>
      <c r="CD4" s="453"/>
      <c r="CE4" s="453"/>
      <c r="CF4" s="453"/>
      <c r="CG4" s="453"/>
      <c r="CH4" s="453"/>
      <c r="CI4" s="453"/>
      <c r="CJ4" s="453"/>
      <c r="CK4" s="453"/>
      <c r="CL4" s="454"/>
      <c r="CM4" s="454"/>
      <c r="CN4" s="454"/>
      <c r="CO4" s="453"/>
    </row>
    <row r="5" spans="1:93" ht="19.5" customHeight="1">
      <c r="A5" s="453"/>
      <c r="B5" s="453"/>
      <c r="C5" s="453"/>
      <c r="D5" s="453"/>
      <c r="E5" s="453"/>
      <c r="F5" s="458"/>
      <c r="G5" s="459"/>
      <c r="H5" s="459"/>
      <c r="I5" s="2055">
        <f>申告書記入イメージ!F27</f>
        <v>3</v>
      </c>
      <c r="J5" s="2055"/>
      <c r="K5" s="2055"/>
      <c r="L5" s="2055">
        <f>申告書記入イメージ!J27</f>
        <v>2</v>
      </c>
      <c r="M5" s="2055"/>
      <c r="N5" s="2055"/>
      <c r="O5" s="2055">
        <f>申告書記入イメージ!N27</f>
        <v>7</v>
      </c>
      <c r="P5" s="2055"/>
      <c r="Q5" s="2055"/>
      <c r="R5" s="2055">
        <f>申告書記入イメージ!R27</f>
        <v>0</v>
      </c>
      <c r="S5" s="2055"/>
      <c r="T5" s="2055"/>
      <c r="U5" s="2055">
        <f>申告書記入イメージ!V27</f>
        <v>1</v>
      </c>
      <c r="V5" s="2055"/>
      <c r="W5" s="2055"/>
      <c r="X5" s="460"/>
      <c r="Y5" s="461"/>
      <c r="Z5" s="453"/>
      <c r="AA5" s="453"/>
      <c r="AB5" s="453"/>
      <c r="AC5" s="2056"/>
      <c r="AD5" s="2055"/>
      <c r="AE5" s="2057"/>
      <c r="AF5" s="2056"/>
      <c r="AG5" s="2055"/>
      <c r="AH5" s="2057"/>
      <c r="AI5" s="453"/>
      <c r="AJ5" s="453"/>
      <c r="AK5" s="453"/>
      <c r="AL5" s="453"/>
      <c r="AM5" s="453"/>
      <c r="AN5" s="453"/>
      <c r="AO5" s="453"/>
      <c r="AP5" s="453"/>
      <c r="AQ5" s="2056"/>
      <c r="AR5" s="2055"/>
      <c r="AS5" s="2057"/>
      <c r="AT5" s="462" t="s">
        <v>354</v>
      </c>
      <c r="AU5" s="453"/>
      <c r="AV5" s="453"/>
      <c r="AW5" s="453"/>
      <c r="AX5" s="453"/>
      <c r="AY5" s="453"/>
      <c r="AZ5" s="453"/>
      <c r="BA5" s="453"/>
      <c r="BB5" s="453"/>
      <c r="BC5" s="453"/>
      <c r="BD5" s="453"/>
      <c r="BE5" s="453"/>
      <c r="BF5" s="453"/>
      <c r="BG5" s="453"/>
      <c r="BH5" s="453"/>
      <c r="BI5" s="453"/>
      <c r="BJ5" s="453"/>
      <c r="BK5" s="453"/>
      <c r="BL5" s="453"/>
      <c r="BM5" s="453"/>
      <c r="BN5" s="453"/>
      <c r="BO5" s="453"/>
      <c r="BP5" s="453"/>
      <c r="BQ5" s="453"/>
      <c r="BR5" s="453"/>
      <c r="BS5" s="453"/>
      <c r="BT5" s="453"/>
      <c r="BU5" s="463"/>
      <c r="BV5" s="463"/>
      <c r="BW5" s="463"/>
      <c r="BX5" s="463"/>
      <c r="BY5" s="464"/>
      <c r="BZ5" s="464"/>
      <c r="CA5" s="463" t="s">
        <v>25</v>
      </c>
      <c r="CB5" s="463"/>
      <c r="CC5" s="464"/>
      <c r="CD5" s="464"/>
      <c r="CE5" s="463" t="s">
        <v>46</v>
      </c>
      <c r="CF5" s="463"/>
      <c r="CG5" s="464"/>
      <c r="CH5" s="464"/>
      <c r="CI5" s="463" t="s">
        <v>47</v>
      </c>
      <c r="CJ5" s="463"/>
      <c r="CK5" s="463"/>
      <c r="CL5" s="465"/>
      <c r="CM5" s="454"/>
      <c r="CN5" s="454"/>
      <c r="CO5" s="453"/>
    </row>
    <row r="6" spans="1:93" ht="15.75" customHeight="1">
      <c r="A6" s="453"/>
      <c r="B6" s="453"/>
      <c r="C6" s="453"/>
      <c r="D6" s="453"/>
      <c r="E6" s="453"/>
      <c r="F6" s="453"/>
      <c r="G6" s="453"/>
      <c r="H6" s="453"/>
      <c r="I6" s="453"/>
      <c r="J6" s="453"/>
      <c r="K6" s="453"/>
      <c r="L6" s="453"/>
      <c r="M6" s="453"/>
      <c r="N6" s="453"/>
      <c r="O6" s="453"/>
      <c r="P6" s="453"/>
      <c r="Q6" s="453"/>
      <c r="R6" s="453"/>
      <c r="S6" s="453"/>
      <c r="T6" s="453"/>
      <c r="U6" s="453"/>
      <c r="V6" s="453"/>
      <c r="W6" s="453"/>
      <c r="X6" s="453"/>
      <c r="Y6" s="453"/>
      <c r="Z6" s="453"/>
      <c r="AA6" s="453"/>
      <c r="AB6" s="453"/>
      <c r="AC6" s="453"/>
      <c r="AD6" s="453"/>
      <c r="AE6" s="453"/>
      <c r="AF6" s="453"/>
      <c r="AG6" s="453"/>
      <c r="AH6" s="453"/>
      <c r="AI6" s="453"/>
      <c r="AJ6" s="453"/>
      <c r="AK6" s="453"/>
      <c r="AL6" s="453"/>
      <c r="AM6" s="453"/>
      <c r="AN6" s="453"/>
      <c r="AO6" s="453"/>
      <c r="AP6" s="453"/>
      <c r="AQ6" s="453"/>
      <c r="AR6" s="453"/>
      <c r="AS6" s="453"/>
      <c r="AT6" s="453"/>
      <c r="AU6" s="453"/>
      <c r="AV6" s="453"/>
      <c r="AW6" s="2072" t="s">
        <v>355</v>
      </c>
      <c r="AX6" s="2073"/>
      <c r="AY6" s="2073"/>
      <c r="AZ6" s="2073"/>
      <c r="BA6" s="2073"/>
      <c r="BB6" s="2073"/>
      <c r="BC6" s="2073"/>
      <c r="BD6" s="2073"/>
      <c r="BE6" s="2073"/>
      <c r="BF6" s="2073"/>
      <c r="BG6" s="2073"/>
      <c r="BH6" s="2073"/>
      <c r="BI6" s="2073"/>
      <c r="BJ6" s="2073"/>
      <c r="BK6" s="2073"/>
      <c r="BL6" s="2073"/>
      <c r="BM6" s="2073"/>
      <c r="BN6" s="2073"/>
      <c r="BO6" s="2073"/>
      <c r="BP6" s="2073"/>
      <c r="BQ6" s="2073"/>
      <c r="BR6" s="2073"/>
      <c r="BS6" s="2074"/>
      <c r="BT6" s="453"/>
      <c r="BU6" s="453"/>
      <c r="BV6" s="453"/>
      <c r="BW6" s="453"/>
      <c r="BX6" s="453"/>
      <c r="BY6" s="453"/>
      <c r="BZ6" s="453"/>
      <c r="CA6" s="453"/>
      <c r="CB6" s="453"/>
      <c r="CC6" s="453"/>
      <c r="CD6" s="453"/>
      <c r="CE6" s="453"/>
      <c r="CF6" s="453"/>
      <c r="CG6" s="453"/>
      <c r="CH6" s="453"/>
      <c r="CI6" s="453"/>
      <c r="CJ6" s="453"/>
      <c r="CK6" s="453"/>
      <c r="CL6" s="454"/>
      <c r="CM6" s="454"/>
      <c r="CN6" s="454"/>
      <c r="CO6" s="453"/>
    </row>
    <row r="7" spans="1:93" ht="19.2" customHeight="1">
      <c r="B7" s="2040" t="s">
        <v>356</v>
      </c>
      <c r="C7" s="2041"/>
      <c r="D7" s="2042"/>
      <c r="E7" s="2046" t="s">
        <v>27</v>
      </c>
      <c r="F7" s="2047"/>
      <c r="G7" s="2047"/>
      <c r="H7" s="2047"/>
      <c r="I7" s="2047"/>
      <c r="J7" s="2048"/>
      <c r="K7" s="466" t="s">
        <v>17</v>
      </c>
      <c r="L7" s="467"/>
      <c r="M7" s="468"/>
      <c r="N7" s="2046" t="s">
        <v>357</v>
      </c>
      <c r="O7" s="2047"/>
      <c r="P7" s="2047"/>
      <c r="Q7" s="2047"/>
      <c r="R7" s="2047"/>
      <c r="S7" s="2048"/>
      <c r="T7" s="2049" t="s">
        <v>358</v>
      </c>
      <c r="U7" s="2050"/>
      <c r="V7" s="2050"/>
      <c r="W7" s="2050"/>
      <c r="X7" s="2050"/>
      <c r="Y7" s="2050"/>
      <c r="Z7" s="2050"/>
      <c r="AA7" s="2050"/>
      <c r="AB7" s="2050"/>
      <c r="AC7" s="2050"/>
      <c r="AD7" s="2050"/>
      <c r="AE7" s="2050"/>
      <c r="AF7" s="2050"/>
      <c r="AG7" s="2050"/>
      <c r="AH7" s="2050"/>
      <c r="AI7" s="2050"/>
      <c r="AJ7" s="2050"/>
      <c r="AK7" s="2051"/>
      <c r="AL7" s="2049" t="s">
        <v>359</v>
      </c>
      <c r="AM7" s="2050"/>
      <c r="AN7" s="2050"/>
      <c r="AO7" s="2050"/>
      <c r="AP7" s="2050"/>
      <c r="AQ7" s="2050"/>
      <c r="AR7" s="2050"/>
      <c r="AS7" s="2051"/>
      <c r="AT7" s="453"/>
      <c r="AU7" s="453"/>
      <c r="AV7" s="453"/>
      <c r="AW7" s="2021" t="s">
        <v>360</v>
      </c>
      <c r="AX7" s="2022"/>
      <c r="AY7" s="2022"/>
      <c r="AZ7" s="2022"/>
      <c r="BA7" s="2023"/>
      <c r="BB7" s="2052" t="s">
        <v>361</v>
      </c>
      <c r="BC7" s="2053"/>
      <c r="BD7" s="2053"/>
      <c r="BE7" s="2053"/>
      <c r="BF7" s="2053"/>
      <c r="BG7" s="2054"/>
      <c r="BH7" s="2021" t="s">
        <v>362</v>
      </c>
      <c r="BI7" s="2022"/>
      <c r="BJ7" s="2022"/>
      <c r="BK7" s="2022"/>
      <c r="BL7" s="2022"/>
      <c r="BM7" s="2022"/>
      <c r="BN7" s="2023"/>
      <c r="BO7" s="2024" t="s">
        <v>363</v>
      </c>
      <c r="BP7" s="2025"/>
      <c r="BQ7" s="2025"/>
      <c r="BR7" s="2025"/>
      <c r="BS7" s="2026"/>
      <c r="BT7" s="453"/>
      <c r="BU7" s="453" t="s">
        <v>364</v>
      </c>
      <c r="BV7" s="453"/>
      <c r="BW7" s="453"/>
      <c r="BX7" s="453"/>
      <c r="BY7" s="453"/>
      <c r="BZ7" s="453"/>
      <c r="CA7" s="453"/>
      <c r="CB7" s="453"/>
      <c r="CC7" s="453"/>
      <c r="CD7" s="453"/>
      <c r="CE7" s="453"/>
      <c r="CF7" s="453"/>
      <c r="CG7" s="453"/>
      <c r="CH7" s="453"/>
      <c r="CI7" s="453"/>
      <c r="CJ7" s="453"/>
      <c r="CK7" s="453"/>
      <c r="CL7" s="454"/>
      <c r="CM7" s="454"/>
      <c r="CN7" s="454"/>
      <c r="CO7" s="453"/>
    </row>
    <row r="8" spans="1:93" ht="23.25" customHeight="1">
      <c r="B8" s="2043"/>
      <c r="C8" s="2044"/>
      <c r="D8" s="2045"/>
      <c r="E8" s="2027" t="str">
        <f>IF(申告書記入イメージ!M35=0,"",申告書記入イメージ!G35)</f>
        <v/>
      </c>
      <c r="F8" s="2028"/>
      <c r="G8" s="2028"/>
      <c r="H8" s="2029" t="str">
        <f>IF(申告書記入イメージ!M35=0,"",申告書記入イメージ!J35)</f>
        <v/>
      </c>
      <c r="I8" s="2028"/>
      <c r="J8" s="2030"/>
      <c r="K8" s="2027" t="str">
        <f>IF(申告書記入イメージ!M35=0,"",申告書記入イメージ!M35)</f>
        <v/>
      </c>
      <c r="L8" s="2028"/>
      <c r="M8" s="2030"/>
      <c r="N8" s="2027" t="str">
        <f>IF(申告書記入イメージ!M35=0,"",申告書記入イメージ!P35)</f>
        <v/>
      </c>
      <c r="O8" s="2028"/>
      <c r="P8" s="2028"/>
      <c r="Q8" s="2029" t="str">
        <f>IF(申告書記入イメージ!M35=0,"",申告書記入イメージ!S35)</f>
        <v/>
      </c>
      <c r="R8" s="2028"/>
      <c r="S8" s="2030"/>
      <c r="T8" s="2031" t="str">
        <f>IF(申告書記入イメージ!M35=0,"",申告書記入イメージ!V35)</f>
        <v/>
      </c>
      <c r="U8" s="2032"/>
      <c r="V8" s="2032"/>
      <c r="W8" s="2033" t="str">
        <f>IF(申告書記入イメージ!M35=0,"",申告書記入イメージ!Y35)</f>
        <v/>
      </c>
      <c r="X8" s="2032"/>
      <c r="Y8" s="2032"/>
      <c r="Z8" s="2033" t="str">
        <f>IF(申告書記入イメージ!M35=0,"",申告書記入イメージ!AB35)</f>
        <v/>
      </c>
      <c r="AA8" s="2032"/>
      <c r="AB8" s="2032"/>
      <c r="AC8" s="2033" t="str">
        <f>IF(申告書記入イメージ!M35=0,"",申告書記入イメージ!AE35)</f>
        <v/>
      </c>
      <c r="AD8" s="2032"/>
      <c r="AE8" s="2032"/>
      <c r="AF8" s="2033" t="str">
        <f>IF(申告書記入イメージ!M35=0,"",申告書記入イメージ!AH35)</f>
        <v/>
      </c>
      <c r="AG8" s="2032"/>
      <c r="AH8" s="2032"/>
      <c r="AI8" s="2033" t="str">
        <f>IF(申告書記入イメージ!M35=0,"",申告書記入イメージ!AK35)</f>
        <v/>
      </c>
      <c r="AJ8" s="2032"/>
      <c r="AK8" s="2058"/>
      <c r="AL8" s="2059" t="s">
        <v>94</v>
      </c>
      <c r="AM8" s="2060"/>
      <c r="AN8" s="2029" t="str">
        <f>IF(申告書記入イメージ!M35=0,"",申告書記入イメージ!AQ35)</f>
        <v/>
      </c>
      <c r="AO8" s="2028"/>
      <c r="AP8" s="2029" t="str">
        <f>IF(申告書記入イメージ!M35=0,"",申告書記入イメージ!AT35)</f>
        <v/>
      </c>
      <c r="AQ8" s="2028"/>
      <c r="AR8" s="2029" t="str">
        <f>IF(申告書記入イメージ!M35=0,"",申告書記入イメージ!AW35)</f>
        <v/>
      </c>
      <c r="AS8" s="2030"/>
      <c r="AT8" s="462" t="s">
        <v>365</v>
      </c>
      <c r="AU8" s="453"/>
      <c r="AV8" s="453"/>
      <c r="AW8" s="2034"/>
      <c r="AX8" s="2035"/>
      <c r="AY8" s="2035"/>
      <c r="AZ8" s="2035"/>
      <c r="BA8" s="2036"/>
      <c r="BB8" s="2034"/>
      <c r="BC8" s="2035"/>
      <c r="BD8" s="2035"/>
      <c r="BE8" s="2035"/>
      <c r="BF8" s="2035"/>
      <c r="BG8" s="2036"/>
      <c r="BH8" s="2037"/>
      <c r="BI8" s="2038"/>
      <c r="BJ8" s="2038"/>
      <c r="BK8" s="2038"/>
      <c r="BL8" s="2038"/>
      <c r="BM8" s="2038"/>
      <c r="BN8" s="2039"/>
      <c r="BO8" s="2034"/>
      <c r="BP8" s="2035"/>
      <c r="BQ8" s="2035"/>
      <c r="BR8" s="2035"/>
      <c r="BS8" s="2036"/>
      <c r="BT8" s="453"/>
      <c r="BU8" s="453"/>
      <c r="BV8" s="453"/>
      <c r="BW8" s="453"/>
      <c r="BX8" s="453"/>
      <c r="BY8" s="453"/>
      <c r="BZ8" s="453"/>
      <c r="CA8" s="453"/>
      <c r="CB8" s="453"/>
      <c r="CC8" s="453"/>
      <c r="CD8" s="453"/>
      <c r="CE8" s="453"/>
      <c r="CF8" s="453"/>
      <c r="CG8" s="453"/>
      <c r="CH8" s="453"/>
      <c r="CI8" s="453"/>
      <c r="CJ8" s="453"/>
      <c r="CK8" s="453"/>
      <c r="CL8" s="454"/>
      <c r="CM8" s="454"/>
      <c r="CN8" s="454"/>
      <c r="CO8" s="453"/>
    </row>
    <row r="9" spans="1:93">
      <c r="A9" s="453"/>
      <c r="B9" s="453"/>
      <c r="C9" s="469" t="s">
        <v>588</v>
      </c>
      <c r="D9" s="453"/>
      <c r="E9" s="453"/>
      <c r="F9" s="453"/>
      <c r="G9" s="453"/>
      <c r="H9" s="453"/>
      <c r="I9" s="453"/>
      <c r="J9" s="453"/>
      <c r="K9" s="453"/>
      <c r="L9" s="453"/>
      <c r="M9" s="453"/>
      <c r="N9" s="453"/>
      <c r="O9" s="453"/>
      <c r="P9" s="453"/>
      <c r="Q9" s="453"/>
      <c r="R9" s="453"/>
      <c r="S9" s="453"/>
      <c r="T9" s="453"/>
      <c r="U9" s="453"/>
      <c r="V9" s="453"/>
      <c r="W9" s="453"/>
      <c r="X9" s="453"/>
      <c r="Y9" s="453"/>
      <c r="Z9" s="453"/>
      <c r="AA9" s="453"/>
      <c r="AB9" s="453"/>
      <c r="AC9" s="469" t="s">
        <v>589</v>
      </c>
      <c r="AD9" s="453"/>
      <c r="AE9" s="453"/>
      <c r="AF9" s="453"/>
      <c r="AG9" s="453"/>
      <c r="AH9" s="453"/>
      <c r="AI9" s="453"/>
      <c r="AJ9" s="453"/>
      <c r="AK9" s="453"/>
      <c r="AL9" s="453"/>
      <c r="AM9" s="453"/>
      <c r="AN9" s="453"/>
      <c r="AO9" s="453"/>
      <c r="AP9" s="453"/>
      <c r="AQ9" s="453"/>
      <c r="AR9" s="453"/>
      <c r="AS9" s="453"/>
      <c r="AT9" s="453"/>
      <c r="AU9" s="453"/>
      <c r="AV9" s="453"/>
      <c r="AW9" s="453"/>
      <c r="AX9" s="453"/>
      <c r="AY9" s="453"/>
      <c r="AZ9" s="453"/>
      <c r="BA9" s="453"/>
      <c r="BB9" s="453"/>
      <c r="BC9" s="453"/>
      <c r="BD9" s="453"/>
      <c r="BE9" s="453"/>
      <c r="BF9" s="469" t="s">
        <v>366</v>
      </c>
      <c r="BG9" s="453"/>
      <c r="BH9" s="453"/>
      <c r="BI9" s="453"/>
      <c r="BJ9" s="453"/>
      <c r="BK9" s="453"/>
      <c r="BL9" s="453"/>
      <c r="BM9" s="453"/>
      <c r="BN9" s="453"/>
      <c r="BO9" s="453"/>
      <c r="BP9" s="453"/>
      <c r="BQ9" s="453"/>
      <c r="BR9" s="453"/>
      <c r="BS9" s="453"/>
      <c r="BT9" s="453"/>
      <c r="BU9" s="453"/>
      <c r="BV9" s="453"/>
      <c r="BW9" s="453"/>
      <c r="BX9" s="453"/>
      <c r="BY9" s="453"/>
      <c r="BZ9" s="453"/>
      <c r="CA9" s="453"/>
      <c r="CB9" s="453"/>
      <c r="CC9" s="453"/>
      <c r="CD9" s="453"/>
      <c r="CE9" s="453"/>
      <c r="CF9" s="453"/>
      <c r="CG9" s="453"/>
      <c r="CH9" s="453"/>
      <c r="CI9" s="453"/>
      <c r="CJ9" s="453"/>
      <c r="CK9" s="453"/>
      <c r="CL9" s="454"/>
      <c r="CM9" s="454"/>
      <c r="CN9" s="454"/>
      <c r="CO9" s="453"/>
    </row>
    <row r="10" spans="1:93">
      <c r="A10" s="453"/>
      <c r="B10" s="453"/>
      <c r="C10" s="2016" t="s">
        <v>45</v>
      </c>
      <c r="D10" s="2016"/>
      <c r="E10" s="2016"/>
      <c r="F10" s="453"/>
      <c r="G10" s="453"/>
      <c r="H10" s="2020" t="s">
        <v>25</v>
      </c>
      <c r="I10" s="2020"/>
      <c r="J10" s="2020"/>
      <c r="K10" s="2020"/>
      <c r="L10" s="453"/>
      <c r="M10" s="453"/>
      <c r="N10" s="2020" t="s">
        <v>46</v>
      </c>
      <c r="O10" s="2020"/>
      <c r="P10" s="2020"/>
      <c r="Q10" s="2020"/>
      <c r="R10" s="453"/>
      <c r="S10" s="453"/>
      <c r="T10" s="2020" t="s">
        <v>47</v>
      </c>
      <c r="U10" s="2020"/>
      <c r="V10" s="2020"/>
      <c r="W10" s="2020"/>
      <c r="X10" s="453"/>
      <c r="Y10" s="453"/>
      <c r="Z10" s="453"/>
      <c r="AA10" s="453"/>
      <c r="AB10" s="453"/>
      <c r="AC10" s="2016" t="s">
        <v>45</v>
      </c>
      <c r="AD10" s="2016"/>
      <c r="AE10" s="2016"/>
      <c r="AF10" s="453"/>
      <c r="AG10" s="453"/>
      <c r="AH10" s="2020" t="s">
        <v>25</v>
      </c>
      <c r="AI10" s="2020"/>
      <c r="AJ10" s="2020"/>
      <c r="AK10" s="2020"/>
      <c r="AL10" s="453"/>
      <c r="AM10" s="453"/>
      <c r="AN10" s="2020" t="s">
        <v>46</v>
      </c>
      <c r="AO10" s="2020"/>
      <c r="AP10" s="2020"/>
      <c r="AQ10" s="2020"/>
      <c r="AR10" s="453"/>
      <c r="AS10" s="453"/>
      <c r="AT10" s="2020" t="s">
        <v>47</v>
      </c>
      <c r="AU10" s="2020"/>
      <c r="AV10" s="2020"/>
      <c r="AW10" s="2020"/>
      <c r="AX10" s="453"/>
      <c r="AY10" s="453"/>
      <c r="AZ10" s="453"/>
      <c r="BA10" s="453"/>
      <c r="BB10" s="453"/>
      <c r="BC10" s="453"/>
      <c r="BD10" s="453"/>
      <c r="BE10" s="453"/>
      <c r="BF10" s="453"/>
      <c r="BG10" s="453"/>
      <c r="BH10" s="453"/>
      <c r="BI10" s="453"/>
      <c r="BJ10" s="453"/>
      <c r="BK10" s="453"/>
      <c r="BL10" s="453"/>
      <c r="BM10" s="453"/>
      <c r="BN10" s="453"/>
      <c r="BO10" s="453"/>
      <c r="BP10" s="453"/>
      <c r="BQ10" s="453"/>
      <c r="BR10" s="453"/>
      <c r="BS10" s="453"/>
      <c r="BT10" s="453"/>
      <c r="BU10" s="453"/>
      <c r="BV10" s="453"/>
      <c r="BW10" s="453"/>
      <c r="BX10" s="453"/>
      <c r="BY10" s="453"/>
      <c r="BZ10" s="453"/>
      <c r="CA10" s="453"/>
      <c r="CB10" s="453"/>
      <c r="CC10" s="453"/>
      <c r="CD10" s="453"/>
      <c r="CE10" s="453"/>
      <c r="CF10" s="453"/>
      <c r="CG10" s="453"/>
      <c r="CH10" s="453"/>
      <c r="CI10" s="453"/>
      <c r="CJ10" s="453"/>
      <c r="CK10" s="453"/>
      <c r="CL10" s="454"/>
      <c r="CM10" s="454"/>
      <c r="CN10" s="454"/>
      <c r="CO10" s="453"/>
    </row>
    <row r="11" spans="1:93">
      <c r="A11" s="453"/>
      <c r="B11" s="453"/>
      <c r="C11" s="2010"/>
      <c r="D11" s="2011"/>
      <c r="E11" s="2012"/>
      <c r="F11" s="2015" t="s">
        <v>367</v>
      </c>
      <c r="G11" s="2016"/>
      <c r="H11" s="2010"/>
      <c r="I11" s="2011"/>
      <c r="J11" s="2011"/>
      <c r="K11" s="2012"/>
      <c r="L11" s="2015" t="s">
        <v>367</v>
      </c>
      <c r="M11" s="2016"/>
      <c r="N11" s="2010"/>
      <c r="O11" s="2011"/>
      <c r="P11" s="2011"/>
      <c r="Q11" s="2012"/>
      <c r="R11" s="2015" t="s">
        <v>367</v>
      </c>
      <c r="S11" s="2016"/>
      <c r="T11" s="2010"/>
      <c r="U11" s="2011"/>
      <c r="V11" s="2011"/>
      <c r="W11" s="2012"/>
      <c r="X11" s="469" t="s">
        <v>368</v>
      </c>
      <c r="Y11" s="453"/>
      <c r="Z11" s="453"/>
      <c r="AA11" s="453"/>
      <c r="AB11" s="453"/>
      <c r="AC11" s="2010"/>
      <c r="AD11" s="2011"/>
      <c r="AE11" s="2012"/>
      <c r="AF11" s="2015" t="s">
        <v>367</v>
      </c>
      <c r="AG11" s="2016"/>
      <c r="AH11" s="2010"/>
      <c r="AI11" s="2011"/>
      <c r="AJ11" s="2011"/>
      <c r="AK11" s="2012"/>
      <c r="AL11" s="2015" t="s">
        <v>367</v>
      </c>
      <c r="AM11" s="2016"/>
      <c r="AN11" s="2010"/>
      <c r="AO11" s="2011"/>
      <c r="AP11" s="2011"/>
      <c r="AQ11" s="2012"/>
      <c r="AR11" s="2015" t="s">
        <v>367</v>
      </c>
      <c r="AS11" s="2016"/>
      <c r="AT11" s="2010"/>
      <c r="AU11" s="2011"/>
      <c r="AV11" s="2011"/>
      <c r="AW11" s="2012"/>
      <c r="AX11" s="469" t="s">
        <v>369</v>
      </c>
      <c r="AY11" s="453"/>
      <c r="AZ11" s="453"/>
      <c r="BA11" s="453"/>
      <c r="BB11" s="453"/>
      <c r="BC11" s="453"/>
      <c r="BD11" s="453"/>
      <c r="BE11" s="453"/>
      <c r="BF11" s="2010"/>
      <c r="BG11" s="2011"/>
      <c r="BH11" s="2011"/>
      <c r="BI11" s="2012"/>
      <c r="BJ11" s="469" t="s">
        <v>370</v>
      </c>
      <c r="BK11" s="453"/>
      <c r="BL11" s="453"/>
      <c r="BM11" s="453"/>
      <c r="BN11" s="453"/>
      <c r="BO11" s="453"/>
      <c r="BP11" s="453"/>
      <c r="BQ11" s="453"/>
      <c r="BR11" s="453"/>
      <c r="BS11" s="453"/>
      <c r="BT11" s="453"/>
      <c r="BU11" s="453"/>
      <c r="BV11" s="453"/>
      <c r="BW11" s="453"/>
      <c r="BX11" s="453"/>
      <c r="BY11" s="453"/>
      <c r="BZ11" s="453"/>
      <c r="CA11" s="453"/>
      <c r="CB11" s="453"/>
      <c r="CC11" s="453"/>
      <c r="CD11" s="453"/>
      <c r="CE11" s="453"/>
      <c r="CF11" s="453"/>
      <c r="CG11" s="453"/>
      <c r="CH11" s="453"/>
      <c r="CI11" s="453"/>
      <c r="CJ11" s="453"/>
      <c r="CK11" s="453"/>
      <c r="CL11" s="454"/>
      <c r="CM11" s="454"/>
      <c r="CN11" s="454"/>
      <c r="CO11" s="453"/>
    </row>
    <row r="12" spans="1:93">
      <c r="A12" s="453"/>
      <c r="B12" s="453"/>
      <c r="C12" s="470" t="s">
        <v>371</v>
      </c>
      <c r="D12" s="453"/>
      <c r="E12" s="453"/>
      <c r="F12" s="453"/>
      <c r="G12" s="453"/>
      <c r="H12" s="453"/>
      <c r="I12" s="453"/>
      <c r="J12" s="453"/>
      <c r="K12" s="453"/>
      <c r="L12" s="453"/>
      <c r="M12" s="453"/>
      <c r="N12" s="453"/>
      <c r="O12" s="453"/>
      <c r="P12" s="453"/>
      <c r="Q12" s="453"/>
      <c r="R12" s="470" t="s">
        <v>372</v>
      </c>
      <c r="S12" s="453"/>
      <c r="T12" s="453"/>
      <c r="U12" s="453"/>
      <c r="V12" s="453"/>
      <c r="W12" s="453"/>
      <c r="X12" s="453"/>
      <c r="Y12" s="453"/>
      <c r="Z12" s="453"/>
      <c r="AA12" s="453"/>
      <c r="AB12" s="453"/>
      <c r="AC12" s="453"/>
      <c r="AD12" s="453"/>
      <c r="AE12" s="453"/>
      <c r="AF12" s="453"/>
      <c r="AG12" s="470"/>
      <c r="AH12" s="453"/>
      <c r="AI12" s="453"/>
      <c r="AJ12" s="453"/>
      <c r="AK12" s="453"/>
      <c r="AL12" s="453"/>
      <c r="AM12" s="453"/>
      <c r="AN12" s="453"/>
      <c r="AO12" s="453"/>
      <c r="AP12" s="453"/>
      <c r="AQ12" s="453"/>
      <c r="AR12" s="453"/>
      <c r="AS12" s="453"/>
      <c r="AT12" s="453"/>
      <c r="AU12" s="453"/>
      <c r="AV12" s="453"/>
      <c r="AW12" s="453"/>
      <c r="AX12" s="453"/>
      <c r="AY12" s="453"/>
      <c r="AZ12" s="453"/>
      <c r="BA12" s="453"/>
      <c r="BB12" s="453"/>
      <c r="BC12" s="453"/>
      <c r="BD12" s="453"/>
      <c r="BE12" s="453"/>
      <c r="BF12" s="453"/>
      <c r="BG12" s="453"/>
      <c r="BH12" s="453"/>
      <c r="BI12" s="453"/>
      <c r="BJ12" s="453"/>
      <c r="BK12" s="453"/>
      <c r="BL12" s="453"/>
      <c r="BM12" s="453"/>
      <c r="BN12" s="453"/>
      <c r="BO12" s="453"/>
      <c r="BP12" s="453"/>
      <c r="BQ12" s="453"/>
      <c r="BR12" s="453"/>
      <c r="BS12" s="453"/>
      <c r="BT12" s="453"/>
      <c r="BU12" s="453"/>
      <c r="BV12" s="453"/>
      <c r="BW12" s="453"/>
      <c r="BX12" s="453"/>
      <c r="BY12" s="453"/>
      <c r="BZ12" s="453"/>
      <c r="CA12" s="453"/>
      <c r="CB12" s="453"/>
      <c r="CC12" s="453"/>
      <c r="CD12" s="453"/>
      <c r="CE12" s="453"/>
      <c r="CF12" s="453"/>
      <c r="CG12" s="453"/>
      <c r="CH12" s="453"/>
      <c r="CI12" s="453"/>
      <c r="CJ12" s="453"/>
      <c r="CK12" s="453"/>
      <c r="CL12" s="454"/>
      <c r="CM12" s="454"/>
      <c r="CN12" s="454"/>
      <c r="CO12" s="453"/>
    </row>
    <row r="13" spans="1:93" ht="14.25" customHeight="1">
      <c r="A13" s="453"/>
      <c r="B13" s="453"/>
      <c r="C13" s="471"/>
      <c r="D13" s="471"/>
      <c r="E13" s="471"/>
      <c r="F13" s="471"/>
      <c r="G13" s="471"/>
      <c r="H13" s="471"/>
      <c r="I13" s="471"/>
      <c r="J13" s="471"/>
      <c r="K13" s="471"/>
      <c r="L13" s="471"/>
      <c r="M13" s="2013" t="s">
        <v>373</v>
      </c>
      <c r="N13" s="2013"/>
      <c r="O13" s="453"/>
      <c r="P13" s="453"/>
      <c r="Q13" s="453"/>
      <c r="R13" s="471"/>
      <c r="S13" s="471"/>
      <c r="T13" s="471"/>
      <c r="U13" s="471"/>
      <c r="V13" s="471"/>
      <c r="W13" s="471"/>
      <c r="X13" s="471"/>
      <c r="Y13" s="471"/>
      <c r="Z13" s="471"/>
      <c r="AA13" s="471"/>
      <c r="AB13" s="2013" t="s">
        <v>373</v>
      </c>
      <c r="AC13" s="2013"/>
      <c r="AD13" s="453"/>
      <c r="AE13" s="453"/>
      <c r="AF13" s="453"/>
      <c r="AG13" s="453"/>
      <c r="AH13" s="453"/>
      <c r="AI13" s="453"/>
      <c r="AJ13" s="453"/>
      <c r="AK13" s="453"/>
      <c r="AL13" s="453"/>
      <c r="AM13" s="453"/>
      <c r="AN13" s="453"/>
      <c r="AO13" s="2014"/>
      <c r="AP13" s="2014"/>
      <c r="AQ13" s="2014"/>
      <c r="AR13" s="2014"/>
      <c r="AS13" s="472"/>
      <c r="AT13" s="472"/>
      <c r="AU13" s="453"/>
      <c r="AV13" s="453"/>
      <c r="AW13" s="453"/>
      <c r="AX13" s="453"/>
      <c r="AY13" s="453"/>
      <c r="AZ13" s="453"/>
      <c r="BA13" s="453"/>
      <c r="BB13" s="453"/>
      <c r="BC13" s="453"/>
      <c r="BD13" s="453"/>
      <c r="BE13" s="453"/>
      <c r="BF13" s="453"/>
      <c r="BG13" s="453"/>
      <c r="BH13" s="453"/>
      <c r="BI13" s="453"/>
      <c r="BJ13" s="453"/>
      <c r="BK13" s="453"/>
      <c r="BL13" s="453"/>
      <c r="BM13" s="453"/>
      <c r="BN13" s="472"/>
      <c r="BO13" s="472"/>
      <c r="BP13" s="453"/>
      <c r="BQ13" s="453"/>
      <c r="BR13" s="453"/>
      <c r="BS13" s="463"/>
      <c r="BT13" s="463"/>
      <c r="BU13" s="463"/>
      <c r="BV13" s="463"/>
      <c r="BW13" s="463"/>
      <c r="BX13" s="463"/>
      <c r="BY13" s="463"/>
      <c r="BZ13" s="463"/>
      <c r="CA13" s="463"/>
      <c r="CB13" s="463"/>
      <c r="CC13" s="463" t="s">
        <v>374</v>
      </c>
      <c r="CD13" s="463"/>
      <c r="CE13" s="463"/>
      <c r="CF13" s="463"/>
      <c r="CG13" s="463"/>
      <c r="CH13" s="453"/>
      <c r="CI13" s="453"/>
      <c r="CJ13" s="453"/>
      <c r="CK13" s="453"/>
      <c r="CL13" s="454"/>
      <c r="CM13" s="454"/>
      <c r="CN13" s="454"/>
      <c r="CO13" s="453"/>
    </row>
    <row r="14" spans="1:93" ht="14.25" customHeight="1">
      <c r="A14" s="453"/>
      <c r="B14" s="453"/>
      <c r="C14" s="1997"/>
      <c r="D14" s="1998"/>
      <c r="E14" s="1998"/>
      <c r="F14" s="1998"/>
      <c r="G14" s="1998"/>
      <c r="H14" s="1998"/>
      <c r="I14" s="1998"/>
      <c r="J14" s="1998"/>
      <c r="K14" s="1998"/>
      <c r="L14" s="1998"/>
      <c r="M14" s="1998"/>
      <c r="N14" s="2009"/>
      <c r="O14" s="473" t="s">
        <v>375</v>
      </c>
      <c r="P14" s="453"/>
      <c r="Q14" s="453"/>
      <c r="R14" s="2017" t="str">
        <f>申告書記入イメージ!AB49</f>
        <v/>
      </c>
      <c r="S14" s="2018"/>
      <c r="T14" s="2018" t="str">
        <f>申告書記入イメージ!AE49</f>
        <v/>
      </c>
      <c r="U14" s="2018"/>
      <c r="V14" s="2018" t="str">
        <f>申告書記入イメージ!AH49</f>
        <v/>
      </c>
      <c r="W14" s="2018"/>
      <c r="X14" s="2018" t="str">
        <f>申告書記入イメージ!AK49</f>
        <v/>
      </c>
      <c r="Y14" s="2018"/>
      <c r="Z14" s="2018" t="str">
        <f>申告書記入イメージ!AN49</f>
        <v/>
      </c>
      <c r="AA14" s="2018"/>
      <c r="AB14" s="2018" t="str">
        <f>申告書記入イメージ!AQ49</f>
        <v/>
      </c>
      <c r="AC14" s="2019"/>
      <c r="AD14" s="462" t="s">
        <v>376</v>
      </c>
      <c r="AE14" s="453"/>
      <c r="AF14" s="453"/>
      <c r="AG14" s="472"/>
      <c r="AH14" s="472"/>
      <c r="AI14" s="472"/>
      <c r="AJ14" s="472"/>
      <c r="AK14" s="472"/>
      <c r="AL14" s="472"/>
      <c r="AM14" s="472"/>
      <c r="AN14" s="472"/>
      <c r="AO14" s="472"/>
      <c r="AP14" s="472"/>
      <c r="AQ14" s="474"/>
      <c r="AR14" s="472"/>
      <c r="AS14" s="472"/>
      <c r="AT14" s="472"/>
      <c r="AU14" s="1942"/>
      <c r="AV14" s="1943"/>
      <c r="AW14" s="1944"/>
      <c r="AX14" s="474" t="s">
        <v>377</v>
      </c>
      <c r="AY14" s="453"/>
      <c r="AZ14" s="453"/>
      <c r="BA14" s="453"/>
      <c r="BB14" s="453"/>
      <c r="BC14" s="1942"/>
      <c r="BD14" s="1943"/>
      <c r="BE14" s="1944"/>
      <c r="BF14" s="474" t="s">
        <v>378</v>
      </c>
      <c r="BG14" s="453"/>
      <c r="BH14" s="453"/>
      <c r="BI14" s="453"/>
      <c r="BJ14" s="453"/>
      <c r="BK14" s="453"/>
      <c r="BL14" s="453"/>
      <c r="BM14" s="453"/>
      <c r="BN14" s="453"/>
      <c r="BO14" s="453"/>
      <c r="BP14" s="453"/>
      <c r="BQ14" s="453"/>
      <c r="BR14" s="453"/>
      <c r="BS14" s="470" t="s">
        <v>379</v>
      </c>
      <c r="BT14" s="453"/>
      <c r="BX14" s="453"/>
      <c r="BY14" s="453"/>
      <c r="BZ14" s="453"/>
      <c r="CA14" s="453"/>
      <c r="CB14" s="453"/>
      <c r="CC14" s="453"/>
      <c r="CD14" s="453"/>
      <c r="CE14" s="453"/>
      <c r="CF14" s="453"/>
      <c r="CG14" s="453"/>
      <c r="CH14" s="453"/>
      <c r="CI14" s="453"/>
      <c r="CJ14" s="453"/>
      <c r="CK14" s="453"/>
      <c r="CL14" s="454"/>
      <c r="CM14" s="454"/>
      <c r="CN14" s="454"/>
      <c r="CO14" s="453"/>
    </row>
    <row r="15" spans="1:93">
      <c r="A15" s="453"/>
      <c r="B15" s="453"/>
      <c r="C15" s="453"/>
      <c r="D15" s="453"/>
      <c r="E15" s="453"/>
      <c r="F15" s="453"/>
      <c r="G15" s="453"/>
      <c r="H15" s="453"/>
      <c r="I15" s="453"/>
      <c r="J15" s="453"/>
      <c r="K15" s="453"/>
      <c r="L15" s="453"/>
      <c r="M15" s="453"/>
      <c r="N15" s="453"/>
      <c r="O15" s="453"/>
      <c r="P15" s="453"/>
      <c r="Q15" s="453"/>
      <c r="R15" s="453"/>
      <c r="S15" s="453"/>
      <c r="T15" s="453"/>
      <c r="U15" s="453"/>
      <c r="V15" s="453"/>
      <c r="W15" s="453"/>
      <c r="X15" s="453"/>
      <c r="Y15" s="453"/>
      <c r="Z15" s="453"/>
      <c r="AA15" s="453"/>
      <c r="AB15" s="453"/>
      <c r="AC15" s="453"/>
      <c r="AD15" s="453"/>
      <c r="AE15" s="453"/>
      <c r="AF15" s="453"/>
      <c r="AG15" s="453"/>
      <c r="AH15" s="453"/>
      <c r="AI15" s="453"/>
      <c r="AJ15" s="453"/>
      <c r="AK15" s="453"/>
      <c r="AL15" s="453"/>
      <c r="AM15" s="453"/>
      <c r="AN15" s="453"/>
      <c r="AO15" s="453"/>
      <c r="AP15" s="453"/>
      <c r="AQ15" s="453"/>
      <c r="AR15" s="453"/>
      <c r="AS15" s="453"/>
      <c r="AT15" s="453"/>
      <c r="AU15" s="453"/>
      <c r="AV15" s="453"/>
      <c r="AW15" s="453"/>
      <c r="AX15" s="453"/>
      <c r="AY15" s="453"/>
      <c r="AZ15" s="453"/>
      <c r="BA15" s="453"/>
      <c r="BB15" s="453"/>
      <c r="BC15" s="453"/>
      <c r="BD15" s="453"/>
      <c r="BE15" s="453"/>
      <c r="BF15" s="453"/>
      <c r="BG15" s="453"/>
      <c r="BH15" s="453"/>
      <c r="BI15" s="453"/>
      <c r="BJ15" s="453"/>
      <c r="BK15" s="453"/>
      <c r="BL15" s="453"/>
      <c r="BM15" s="453"/>
      <c r="BN15" s="453"/>
      <c r="BO15" s="453"/>
      <c r="BP15" s="453"/>
      <c r="BQ15" s="453"/>
      <c r="BR15" s="453"/>
      <c r="BS15" s="453"/>
      <c r="BT15" s="453"/>
      <c r="BU15" s="453"/>
      <c r="BV15" s="453"/>
      <c r="BW15" s="453"/>
      <c r="BX15" s="453"/>
      <c r="BY15" s="453"/>
      <c r="BZ15" s="453"/>
      <c r="CA15" s="453"/>
      <c r="CB15" s="453"/>
      <c r="CC15" s="453"/>
      <c r="CD15" s="453"/>
      <c r="CE15" s="453"/>
      <c r="CF15" s="453"/>
      <c r="CG15" s="453"/>
      <c r="CH15" s="453"/>
      <c r="CI15" s="453"/>
      <c r="CJ15" s="453"/>
      <c r="CK15" s="453"/>
      <c r="CL15" s="454"/>
      <c r="CM15" s="454"/>
      <c r="CN15" s="454"/>
      <c r="CO15" s="453"/>
    </row>
    <row r="16" spans="1:93" ht="13.95" customHeight="1">
      <c r="A16" s="1999" t="s">
        <v>380</v>
      </c>
      <c r="B16" s="1969"/>
      <c r="C16" s="1970"/>
      <c r="D16" s="475"/>
      <c r="E16" s="476" t="s">
        <v>381</v>
      </c>
      <c r="F16" s="475"/>
      <c r="G16" s="475"/>
      <c r="H16" s="475"/>
      <c r="I16" s="475"/>
      <c r="J16" s="475"/>
      <c r="K16" s="475"/>
      <c r="L16" s="475"/>
      <c r="M16" s="475"/>
      <c r="N16" s="475"/>
      <c r="O16" s="475"/>
      <c r="P16" s="477"/>
      <c r="Q16" s="478"/>
      <c r="R16" s="478"/>
      <c r="S16" s="478"/>
      <c r="T16" s="478"/>
      <c r="U16" s="478" t="s">
        <v>382</v>
      </c>
      <c r="V16" s="478"/>
      <c r="W16" s="478"/>
      <c r="X16" s="478"/>
      <c r="Y16" s="478"/>
      <c r="Z16" s="478"/>
      <c r="AA16" s="478"/>
      <c r="AB16" s="478"/>
      <c r="AC16" s="478"/>
      <c r="AD16" s="478"/>
      <c r="AE16" s="478"/>
      <c r="AF16" s="1963" t="str">
        <f>申告書記入イメージ!AR54</f>
        <v>令和</v>
      </c>
      <c r="AG16" s="1963"/>
      <c r="AH16" s="1963"/>
      <c r="AI16" s="1963"/>
      <c r="AJ16" s="1967" t="str">
        <f>申告書記入イメージ!AV54</f>
        <v>6</v>
      </c>
      <c r="AK16" s="1963"/>
      <c r="AL16" s="1963"/>
      <c r="AM16" s="1963" t="s">
        <v>25</v>
      </c>
      <c r="AN16" s="1963"/>
      <c r="AO16" s="478"/>
      <c r="AP16" s="1963">
        <f>申告書記入イメージ!BA54</f>
        <v>4</v>
      </c>
      <c r="AQ16" s="1963"/>
      <c r="AR16" s="1963"/>
      <c r="AS16" s="1963" t="s">
        <v>46</v>
      </c>
      <c r="AT16" s="1963"/>
      <c r="AU16" s="478"/>
      <c r="AV16" s="1963">
        <f>申告書記入イメージ!BF54</f>
        <v>1</v>
      </c>
      <c r="AW16" s="1963"/>
      <c r="AX16" s="1963"/>
      <c r="AY16" s="1963" t="s">
        <v>47</v>
      </c>
      <c r="AZ16" s="1963"/>
      <c r="BA16" s="478"/>
      <c r="BB16" s="478"/>
      <c r="BC16" s="478" t="s">
        <v>383</v>
      </c>
      <c r="BD16" s="478"/>
      <c r="BE16" s="478"/>
      <c r="BF16" s="478"/>
      <c r="BG16" s="478"/>
      <c r="BH16" s="478"/>
      <c r="BI16" s="478"/>
      <c r="BJ16" s="1963" t="str">
        <f>申告書記入イメージ!BQ54</f>
        <v>令和</v>
      </c>
      <c r="BK16" s="1963"/>
      <c r="BL16" s="1963"/>
      <c r="BM16" s="1963"/>
      <c r="BN16" s="1967" t="str">
        <f>申告書記入イメージ!BU54</f>
        <v>7</v>
      </c>
      <c r="BO16" s="1963"/>
      <c r="BP16" s="1963"/>
      <c r="BQ16" s="1963" t="s">
        <v>25</v>
      </c>
      <c r="BR16" s="1963"/>
      <c r="BS16" s="478"/>
      <c r="BT16" s="1963">
        <f>申告書記入イメージ!BZ54</f>
        <v>3</v>
      </c>
      <c r="BU16" s="1963"/>
      <c r="BV16" s="1963"/>
      <c r="BW16" s="1963" t="s">
        <v>46</v>
      </c>
      <c r="BX16" s="1963"/>
      <c r="BY16" s="478"/>
      <c r="BZ16" s="1963">
        <f>申告書記入イメージ!CE54</f>
        <v>31</v>
      </c>
      <c r="CA16" s="1963"/>
      <c r="CB16" s="1963"/>
      <c r="CC16" s="1963" t="s">
        <v>47</v>
      </c>
      <c r="CD16" s="1963"/>
      <c r="CE16" s="478"/>
      <c r="CF16" s="478"/>
      <c r="CG16" s="478" t="s">
        <v>384</v>
      </c>
      <c r="CH16" s="478"/>
      <c r="CI16" s="478"/>
      <c r="CJ16" s="478"/>
      <c r="CK16" s="479"/>
      <c r="CL16" s="1839" t="s">
        <v>385</v>
      </c>
      <c r="CM16" s="1839"/>
      <c r="CN16" s="1996" t="s">
        <v>386</v>
      </c>
      <c r="CO16" s="1996"/>
    </row>
    <row r="17" spans="1:93">
      <c r="A17" s="1971"/>
      <c r="B17" s="1972"/>
      <c r="C17" s="1973"/>
      <c r="D17" s="480"/>
      <c r="E17" s="480" t="s">
        <v>387</v>
      </c>
      <c r="F17" s="480"/>
      <c r="G17" s="480"/>
      <c r="H17" s="480"/>
      <c r="I17" s="480"/>
      <c r="J17" s="480"/>
      <c r="K17" s="480" t="s">
        <v>388</v>
      </c>
      <c r="L17" s="480"/>
      <c r="M17" s="480"/>
      <c r="N17" s="480"/>
      <c r="O17" s="480"/>
      <c r="P17" s="481"/>
      <c r="Q17" s="482"/>
      <c r="R17" s="1964" t="s">
        <v>389</v>
      </c>
      <c r="S17" s="1964"/>
      <c r="T17" s="1964"/>
      <c r="U17" s="1964"/>
      <c r="V17" s="1964"/>
      <c r="W17" s="1964"/>
      <c r="X17" s="1964"/>
      <c r="Y17" s="1964"/>
      <c r="Z17" s="1964"/>
      <c r="AA17" s="1964"/>
      <c r="AB17" s="1964"/>
      <c r="AC17" s="1964"/>
      <c r="AD17" s="1964"/>
      <c r="AE17" s="1964"/>
      <c r="AF17" s="1964"/>
      <c r="AG17" s="1964"/>
      <c r="AH17" s="1964"/>
      <c r="AI17" s="1964"/>
      <c r="AJ17" s="1964"/>
      <c r="AK17" s="1964"/>
      <c r="AL17" s="1964"/>
      <c r="AM17" s="1964"/>
      <c r="AN17" s="1964"/>
      <c r="AO17" s="1964"/>
      <c r="AP17" s="1964"/>
      <c r="AQ17" s="1964"/>
      <c r="AR17" s="483"/>
      <c r="AS17" s="484"/>
      <c r="AT17" s="485" t="s">
        <v>390</v>
      </c>
      <c r="AU17" s="486"/>
      <c r="AV17" s="487"/>
      <c r="AW17" s="487"/>
      <c r="AX17" s="487"/>
      <c r="AY17" s="487"/>
      <c r="AZ17" s="487"/>
      <c r="BA17" s="487"/>
      <c r="BB17" s="487"/>
      <c r="BC17" s="487"/>
      <c r="BD17" s="487"/>
      <c r="BE17" s="487"/>
      <c r="BF17" s="487"/>
      <c r="BG17" s="488"/>
      <c r="BH17" s="481"/>
      <c r="BI17" s="1966" t="s">
        <v>391</v>
      </c>
      <c r="BJ17" s="1966"/>
      <c r="BK17" s="1966"/>
      <c r="BL17" s="1966"/>
      <c r="BM17" s="1966"/>
      <c r="BN17" s="1966"/>
      <c r="BO17" s="1966"/>
      <c r="BP17" s="1966"/>
      <c r="BQ17" s="1966"/>
      <c r="BR17" s="1966"/>
      <c r="BS17" s="1966"/>
      <c r="BT17" s="1966"/>
      <c r="BU17" s="1966"/>
      <c r="BV17" s="1966"/>
      <c r="BW17" s="1966"/>
      <c r="BX17" s="1966"/>
      <c r="BY17" s="1966"/>
      <c r="BZ17" s="1966"/>
      <c r="CA17" s="1966"/>
      <c r="CB17" s="1966"/>
      <c r="CC17" s="1966"/>
      <c r="CD17" s="1966"/>
      <c r="CE17" s="1966"/>
      <c r="CF17" s="1966"/>
      <c r="CG17" s="1966"/>
      <c r="CH17" s="1966"/>
      <c r="CI17" s="1966"/>
      <c r="CJ17" s="1966"/>
      <c r="CK17" s="489"/>
      <c r="CL17" s="1839"/>
      <c r="CM17" s="1839"/>
      <c r="CN17" s="1996"/>
      <c r="CO17" s="1996"/>
    </row>
    <row r="18" spans="1:93">
      <c r="A18" s="1971"/>
      <c r="B18" s="1972"/>
      <c r="C18" s="1973"/>
      <c r="D18" s="1977" t="s">
        <v>392</v>
      </c>
      <c r="E18" s="1977"/>
      <c r="F18" s="1977"/>
      <c r="G18" s="1977"/>
      <c r="H18" s="1977"/>
      <c r="I18" s="1977"/>
      <c r="J18" s="1977"/>
      <c r="K18" s="1977"/>
      <c r="L18" s="1977"/>
      <c r="M18" s="1977"/>
      <c r="N18" s="1977"/>
      <c r="O18" s="1977"/>
      <c r="P18" s="490" t="s">
        <v>393</v>
      </c>
      <c r="Q18" s="483"/>
      <c r="R18" s="483"/>
      <c r="S18" s="483"/>
      <c r="T18" s="483"/>
      <c r="U18" s="483"/>
      <c r="V18" s="483"/>
      <c r="W18" s="483"/>
      <c r="X18" s="483"/>
      <c r="Y18" s="483"/>
      <c r="Z18" s="483"/>
      <c r="AA18" s="483"/>
      <c r="AB18" s="483"/>
      <c r="AC18" s="483"/>
      <c r="AD18" s="483"/>
      <c r="AE18" s="483"/>
      <c r="AF18" s="483"/>
      <c r="AG18" s="483"/>
      <c r="AH18" s="483"/>
      <c r="AI18" s="483"/>
      <c r="AJ18" s="483"/>
      <c r="AK18" s="483"/>
      <c r="AL18" s="483"/>
      <c r="AM18" s="483"/>
      <c r="AN18" s="483"/>
      <c r="AO18" s="483"/>
      <c r="AP18" s="483" t="s">
        <v>394</v>
      </c>
      <c r="AQ18" s="483"/>
      <c r="AR18" s="483"/>
      <c r="AS18" s="491"/>
      <c r="AT18" s="492" t="s">
        <v>393</v>
      </c>
      <c r="AU18" s="493"/>
      <c r="AV18" s="493"/>
      <c r="AW18" s="493"/>
      <c r="AX18" s="493" t="s">
        <v>395</v>
      </c>
      <c r="AY18" s="493"/>
      <c r="AZ18" s="493"/>
      <c r="BA18" s="493"/>
      <c r="BB18" s="493"/>
      <c r="BC18" s="493"/>
      <c r="BD18" s="493"/>
      <c r="BE18" s="493"/>
      <c r="BF18" s="493"/>
      <c r="BG18" s="493"/>
      <c r="BH18" s="490" t="s">
        <v>393</v>
      </c>
      <c r="BI18" s="494"/>
      <c r="BJ18" s="494"/>
      <c r="BK18" s="494"/>
      <c r="BL18" s="494"/>
      <c r="BM18" s="494"/>
      <c r="BN18" s="494"/>
      <c r="BO18" s="494"/>
      <c r="BP18" s="494"/>
      <c r="BQ18" s="494"/>
      <c r="BR18" s="494"/>
      <c r="BS18" s="494"/>
      <c r="BT18" s="494"/>
      <c r="BU18" s="494"/>
      <c r="BV18" s="494"/>
      <c r="BW18" s="494"/>
      <c r="BX18" s="494"/>
      <c r="BY18" s="494"/>
      <c r="BZ18" s="494"/>
      <c r="CA18" s="494"/>
      <c r="CB18" s="494"/>
      <c r="CC18" s="494"/>
      <c r="CD18" s="494"/>
      <c r="CE18" s="494"/>
      <c r="CF18" s="494"/>
      <c r="CG18" s="494"/>
      <c r="CH18" s="483" t="s">
        <v>396</v>
      </c>
      <c r="CI18" s="494"/>
      <c r="CJ18" s="494"/>
      <c r="CK18" s="495"/>
      <c r="CL18" s="1839"/>
      <c r="CM18" s="1839"/>
      <c r="CN18" s="1996"/>
      <c r="CO18" s="1996"/>
    </row>
    <row r="19" spans="1:93">
      <c r="A19" s="1971"/>
      <c r="B19" s="1972"/>
      <c r="C19" s="1973"/>
      <c r="D19" s="1989"/>
      <c r="E19" s="1989"/>
      <c r="F19" s="1989"/>
      <c r="G19" s="1989"/>
      <c r="H19" s="1989"/>
      <c r="I19" s="1989"/>
      <c r="J19" s="1989"/>
      <c r="K19" s="1989"/>
      <c r="L19" s="1989"/>
      <c r="M19" s="1989"/>
      <c r="N19" s="1989"/>
      <c r="O19" s="1989"/>
      <c r="P19" s="496"/>
      <c r="Q19" s="497"/>
      <c r="R19" s="497"/>
      <c r="S19" s="497"/>
      <c r="T19" s="498"/>
      <c r="U19" s="498"/>
      <c r="V19" s="498"/>
      <c r="W19" s="498"/>
      <c r="X19" s="1955"/>
      <c r="Y19" s="1955"/>
      <c r="Z19" s="1955"/>
      <c r="AA19" s="1955"/>
      <c r="AB19" s="1955"/>
      <c r="AC19" s="1955"/>
      <c r="AD19" s="1955"/>
      <c r="AE19" s="1955"/>
      <c r="AF19" s="1955"/>
      <c r="AG19" s="1955"/>
      <c r="AH19" s="1955"/>
      <c r="AI19" s="1955"/>
      <c r="AJ19" s="1955"/>
      <c r="AK19" s="1955"/>
      <c r="AL19" s="1955"/>
      <c r="AM19" s="1955"/>
      <c r="AN19" s="1955"/>
      <c r="AO19" s="1955"/>
      <c r="AP19" s="497" t="s">
        <v>397</v>
      </c>
      <c r="AQ19" s="497"/>
      <c r="AR19" s="487"/>
      <c r="AS19" s="488"/>
      <c r="AT19" s="1957">
        <f>申告書記入イメージ!BB62</f>
        <v>0</v>
      </c>
      <c r="AU19" s="1958"/>
      <c r="AV19" s="1958"/>
      <c r="AW19" s="1958"/>
      <c r="AX19" s="1958"/>
      <c r="AY19" s="1958"/>
      <c r="AZ19" s="1958"/>
      <c r="BA19" s="1958"/>
      <c r="BB19" s="1958"/>
      <c r="BC19" s="1958"/>
      <c r="BD19" s="1958"/>
      <c r="BE19" s="1958"/>
      <c r="BF19" s="1958"/>
      <c r="BG19" s="1959"/>
      <c r="BH19" s="499"/>
      <c r="BI19" s="500"/>
      <c r="BJ19" s="500"/>
      <c r="BK19" s="501"/>
      <c r="BL19" s="1956" t="str">
        <f>申告書記入イメージ!BR61</f>
        <v/>
      </c>
      <c r="BM19" s="1956"/>
      <c r="BN19" s="1956" t="str">
        <f>申告書記入イメージ!BU61</f>
        <v/>
      </c>
      <c r="BO19" s="1956"/>
      <c r="BP19" s="1956" t="str">
        <f>申告書記入イメージ!BX61</f>
        <v/>
      </c>
      <c r="BQ19" s="1956"/>
      <c r="BR19" s="1956" t="str">
        <f>申告書記入イメージ!CA61</f>
        <v/>
      </c>
      <c r="BS19" s="1956"/>
      <c r="BT19" s="1956" t="str">
        <f>申告書記入イメージ!CD61</f>
        <v/>
      </c>
      <c r="BU19" s="1956"/>
      <c r="BV19" s="1956" t="str">
        <f>申告書記入イメージ!CG61</f>
        <v/>
      </c>
      <c r="BW19" s="1956"/>
      <c r="BX19" s="1956" t="str">
        <f>申告書記入イメージ!CJ61</f>
        <v/>
      </c>
      <c r="BY19" s="1956"/>
      <c r="BZ19" s="1956" t="str">
        <f>申告書記入イメージ!CM61</f>
        <v/>
      </c>
      <c r="CA19" s="1956"/>
      <c r="CB19" s="1956" t="str">
        <f>申告書記入イメージ!CP61</f>
        <v/>
      </c>
      <c r="CC19" s="1956"/>
      <c r="CD19" s="1956" t="str">
        <f>申告書記入イメージ!CS61</f>
        <v/>
      </c>
      <c r="CE19" s="1956"/>
      <c r="CF19" s="1956" t="str">
        <f>申告書記入イメージ!CV61</f>
        <v/>
      </c>
      <c r="CG19" s="1956"/>
      <c r="CH19" s="500"/>
      <c r="CI19" s="500" t="s">
        <v>24</v>
      </c>
      <c r="CJ19" s="500"/>
      <c r="CK19" s="502"/>
      <c r="CL19" s="1839"/>
      <c r="CM19" s="1839"/>
      <c r="CN19" s="1996"/>
      <c r="CO19" s="1996"/>
    </row>
    <row r="20" spans="1:93">
      <c r="A20" s="1971"/>
      <c r="B20" s="1972"/>
      <c r="C20" s="1973"/>
      <c r="D20" s="1976" t="s">
        <v>398</v>
      </c>
      <c r="E20" s="1977"/>
      <c r="F20" s="1977"/>
      <c r="G20" s="1977"/>
      <c r="H20" s="1977"/>
      <c r="I20" s="1977"/>
      <c r="J20" s="1977"/>
      <c r="K20" s="1977"/>
      <c r="L20" s="1977"/>
      <c r="M20" s="1977"/>
      <c r="N20" s="1977"/>
      <c r="O20" s="1978"/>
      <c r="P20" s="490" t="s">
        <v>399</v>
      </c>
      <c r="Q20" s="472"/>
      <c r="R20" s="472"/>
      <c r="S20" s="472"/>
      <c r="T20" s="472"/>
      <c r="U20" s="472"/>
      <c r="V20" s="453"/>
      <c r="W20" s="453"/>
      <c r="X20" s="503"/>
      <c r="Y20" s="503"/>
      <c r="Z20" s="453"/>
      <c r="AA20" s="453"/>
      <c r="AB20" s="453"/>
      <c r="AC20" s="453"/>
      <c r="AD20" s="453"/>
      <c r="AE20" s="453"/>
      <c r="AF20" s="453"/>
      <c r="AG20" s="453"/>
      <c r="AH20" s="453"/>
      <c r="AI20" s="453"/>
      <c r="AJ20" s="453"/>
      <c r="AK20" s="453"/>
      <c r="AL20" s="453"/>
      <c r="AM20" s="453"/>
      <c r="AN20" s="453"/>
      <c r="AO20" s="453"/>
      <c r="AP20" s="483" t="s">
        <v>400</v>
      </c>
      <c r="AQ20" s="483"/>
      <c r="AR20" s="483"/>
      <c r="AS20" s="491"/>
      <c r="AT20" s="504" t="s">
        <v>399</v>
      </c>
      <c r="AU20" s="505"/>
      <c r="AV20" s="505"/>
      <c r="AW20" s="505"/>
      <c r="AX20" s="493" t="s">
        <v>395</v>
      </c>
      <c r="AY20" s="505"/>
      <c r="AZ20" s="505"/>
      <c r="BA20" s="505"/>
      <c r="BB20" s="505"/>
      <c r="BC20" s="505"/>
      <c r="BD20" s="505"/>
      <c r="BE20" s="505"/>
      <c r="BF20" s="505"/>
      <c r="BG20" s="506"/>
      <c r="BH20" s="504" t="s">
        <v>399</v>
      </c>
      <c r="BI20" s="505"/>
      <c r="BJ20" s="505"/>
      <c r="BK20" s="505"/>
      <c r="BL20" s="505"/>
      <c r="BM20" s="505"/>
      <c r="BN20" s="505"/>
      <c r="BO20" s="505"/>
      <c r="BP20" s="505"/>
      <c r="BQ20" s="505"/>
      <c r="BR20" s="505"/>
      <c r="BS20" s="505"/>
      <c r="BT20" s="505"/>
      <c r="BU20" s="505"/>
      <c r="BV20" s="505"/>
      <c r="BW20" s="505"/>
      <c r="BX20" s="505"/>
      <c r="BY20" s="505"/>
      <c r="BZ20" s="505"/>
      <c r="CA20" s="505"/>
      <c r="CB20" s="505"/>
      <c r="CC20" s="505"/>
      <c r="CD20" s="505"/>
      <c r="CE20" s="505"/>
      <c r="CF20" s="505"/>
      <c r="CG20" s="505"/>
      <c r="CH20" s="483" t="s">
        <v>401</v>
      </c>
      <c r="CI20" s="494"/>
      <c r="CJ20" s="494"/>
      <c r="CK20" s="495"/>
      <c r="CL20" s="1839"/>
      <c r="CM20" s="1839"/>
      <c r="CN20" s="1996"/>
      <c r="CO20" s="1996"/>
    </row>
    <row r="21" spans="1:93">
      <c r="A21" s="1971"/>
      <c r="B21" s="1972"/>
      <c r="C21" s="1973"/>
      <c r="D21" s="1979"/>
      <c r="E21" s="1980"/>
      <c r="F21" s="1980"/>
      <c r="G21" s="1980"/>
      <c r="H21" s="1980"/>
      <c r="I21" s="1980"/>
      <c r="J21" s="1980"/>
      <c r="K21" s="1980"/>
      <c r="L21" s="1980"/>
      <c r="M21" s="1980"/>
      <c r="N21" s="1980"/>
      <c r="O21" s="1981"/>
      <c r="P21" s="507"/>
      <c r="Q21" s="507"/>
      <c r="R21" s="507"/>
      <c r="S21" s="507"/>
      <c r="T21" s="508"/>
      <c r="U21" s="508"/>
      <c r="V21" s="509"/>
      <c r="W21" s="509"/>
      <c r="X21" s="1955"/>
      <c r="Y21" s="1955"/>
      <c r="Z21" s="1955"/>
      <c r="AA21" s="1955"/>
      <c r="AB21" s="1955"/>
      <c r="AC21" s="1955"/>
      <c r="AD21" s="1955"/>
      <c r="AE21" s="1955"/>
      <c r="AF21" s="1955"/>
      <c r="AG21" s="1955"/>
      <c r="AH21" s="1955"/>
      <c r="AI21" s="1955"/>
      <c r="AJ21" s="1955"/>
      <c r="AK21" s="1955"/>
      <c r="AL21" s="1955"/>
      <c r="AM21" s="1955"/>
      <c r="AN21" s="1955"/>
      <c r="AO21" s="1955"/>
      <c r="AP21" s="497" t="s">
        <v>397</v>
      </c>
      <c r="AQ21" s="497"/>
      <c r="AR21" s="487"/>
      <c r="AS21" s="488"/>
      <c r="AT21" s="1993" t="str">
        <f>IF(申告書記入イメージ!BB67="","",申告書記入イメージ!BB67)</f>
        <v>***.**</v>
      </c>
      <c r="AU21" s="1994"/>
      <c r="AV21" s="1994"/>
      <c r="AW21" s="1994"/>
      <c r="AX21" s="1994"/>
      <c r="AY21" s="1994"/>
      <c r="AZ21" s="1994"/>
      <c r="BA21" s="1994"/>
      <c r="BB21" s="1994"/>
      <c r="BC21" s="1994"/>
      <c r="BD21" s="1994"/>
      <c r="BE21" s="1994"/>
      <c r="BF21" s="1994"/>
      <c r="BG21" s="1995"/>
      <c r="BH21" s="510"/>
      <c r="BI21" s="472"/>
      <c r="BJ21" s="472"/>
      <c r="BK21" s="509"/>
      <c r="BL21" s="1954"/>
      <c r="BM21" s="1954"/>
      <c r="BN21" s="1954"/>
      <c r="BO21" s="1954"/>
      <c r="BP21" s="1954"/>
      <c r="BQ21" s="1954"/>
      <c r="BR21" s="1954"/>
      <c r="BS21" s="1954"/>
      <c r="BT21" s="1954"/>
      <c r="BU21" s="1954"/>
      <c r="BV21" s="1954"/>
      <c r="BW21" s="1954"/>
      <c r="BX21" s="1954"/>
      <c r="BY21" s="1954"/>
      <c r="BZ21" s="1954"/>
      <c r="CA21" s="1954"/>
      <c r="CB21" s="1954"/>
      <c r="CC21" s="1954"/>
      <c r="CD21" s="1954"/>
      <c r="CE21" s="1954"/>
      <c r="CF21" s="1954"/>
      <c r="CG21" s="1954"/>
      <c r="CH21" s="500"/>
      <c r="CI21" s="500" t="s">
        <v>24</v>
      </c>
      <c r="CJ21" s="500"/>
      <c r="CK21" s="502"/>
      <c r="CL21" s="1839"/>
      <c r="CM21" s="1839"/>
      <c r="CN21" s="1996"/>
      <c r="CO21" s="1996"/>
    </row>
    <row r="22" spans="1:93" ht="13.5" customHeight="1">
      <c r="A22" s="1971"/>
      <c r="B22" s="1972"/>
      <c r="C22" s="1972"/>
      <c r="D22" s="2000" t="s">
        <v>596</v>
      </c>
      <c r="E22" s="2001"/>
      <c r="F22" s="2001"/>
      <c r="G22" s="2001"/>
      <c r="H22" s="2001"/>
      <c r="I22" s="2001"/>
      <c r="J22" s="2001"/>
      <c r="K22" s="2001"/>
      <c r="L22" s="2001"/>
      <c r="M22" s="2001"/>
      <c r="N22" s="2001"/>
      <c r="O22" s="2002"/>
      <c r="P22" s="504" t="s">
        <v>403</v>
      </c>
      <c r="Q22" s="514"/>
      <c r="R22" s="514"/>
      <c r="S22" s="514"/>
      <c r="T22" s="514"/>
      <c r="U22" s="514"/>
      <c r="V22" s="514"/>
      <c r="W22" s="514"/>
      <c r="X22" s="514"/>
      <c r="Y22" s="514"/>
      <c r="Z22" s="514"/>
      <c r="AA22" s="514"/>
      <c r="AB22" s="514"/>
      <c r="AC22" s="514"/>
      <c r="AD22" s="514"/>
      <c r="AE22" s="514"/>
      <c r="AF22" s="514"/>
      <c r="AG22" s="514"/>
      <c r="AH22" s="514"/>
      <c r="AI22" s="514"/>
      <c r="AJ22" s="514"/>
      <c r="AK22" s="514"/>
      <c r="AL22" s="514"/>
      <c r="AM22" s="514"/>
      <c r="AN22" s="514"/>
      <c r="AO22" s="514"/>
      <c r="AP22" s="515" t="s">
        <v>404</v>
      </c>
      <c r="AQ22" s="514"/>
      <c r="AR22" s="514"/>
      <c r="AS22" s="514"/>
      <c r="AT22" s="516" t="s">
        <v>405</v>
      </c>
      <c r="AU22" s="517"/>
      <c r="AV22" s="517"/>
      <c r="AW22" s="517"/>
      <c r="AX22" s="518" t="s">
        <v>395</v>
      </c>
      <c r="AY22" s="517"/>
      <c r="AZ22" s="517"/>
      <c r="BA22" s="517"/>
      <c r="BB22" s="517"/>
      <c r="BC22" s="517"/>
      <c r="BD22" s="517"/>
      <c r="BE22" s="517"/>
      <c r="BF22" s="517"/>
      <c r="BG22" s="519"/>
      <c r="BH22" s="520" t="s">
        <v>405</v>
      </c>
      <c r="BI22" s="505"/>
      <c r="BJ22" s="505"/>
      <c r="BK22" s="505"/>
      <c r="BL22" s="505"/>
      <c r="BM22" s="505"/>
      <c r="BN22" s="505"/>
      <c r="BO22" s="505"/>
      <c r="BP22" s="505"/>
      <c r="BQ22" s="505"/>
      <c r="BR22" s="505"/>
      <c r="BS22" s="505"/>
      <c r="BT22" s="505"/>
      <c r="BU22" s="505"/>
      <c r="BV22" s="505"/>
      <c r="BW22" s="505"/>
      <c r="BX22" s="505"/>
      <c r="BY22" s="505"/>
      <c r="BZ22" s="505"/>
      <c r="CA22" s="505"/>
      <c r="CB22" s="505"/>
      <c r="CC22" s="505"/>
      <c r="CD22" s="505"/>
      <c r="CE22" s="505"/>
      <c r="CF22" s="505"/>
      <c r="CG22" s="505"/>
      <c r="CH22" s="521" t="s">
        <v>406</v>
      </c>
      <c r="CI22" s="494"/>
      <c r="CJ22" s="494"/>
      <c r="CK22" s="522"/>
      <c r="CL22" s="1839"/>
      <c r="CM22" s="1839"/>
      <c r="CN22" s="1996"/>
      <c r="CO22" s="1996"/>
    </row>
    <row r="23" spans="1:93" ht="13.5" hidden="1" customHeight="1">
      <c r="A23" s="1971"/>
      <c r="B23" s="1972"/>
      <c r="C23" s="1972"/>
      <c r="D23" s="2003"/>
      <c r="E23" s="2004"/>
      <c r="F23" s="2004"/>
      <c r="G23" s="2004"/>
      <c r="H23" s="2004"/>
      <c r="I23" s="2004"/>
      <c r="J23" s="2004"/>
      <c r="K23" s="2004"/>
      <c r="L23" s="2004"/>
      <c r="M23" s="2004"/>
      <c r="N23" s="2004"/>
      <c r="O23" s="2005"/>
      <c r="P23" s="511"/>
      <c r="Q23" s="512"/>
      <c r="R23" s="512"/>
      <c r="S23" s="512"/>
      <c r="T23" s="736"/>
      <c r="U23" s="736"/>
      <c r="V23" s="736"/>
      <c r="W23" s="736"/>
      <c r="X23" s="736"/>
      <c r="Y23" s="736"/>
      <c r="Z23" s="736"/>
      <c r="AA23" s="736"/>
      <c r="AB23" s="736"/>
      <c r="AC23" s="736"/>
      <c r="AD23" s="736"/>
      <c r="AE23" s="736"/>
      <c r="AF23" s="736"/>
      <c r="AG23" s="736"/>
      <c r="AH23" s="736"/>
      <c r="AI23" s="736"/>
      <c r="AJ23" s="736"/>
      <c r="AK23" s="736"/>
      <c r="AL23" s="736"/>
      <c r="AM23" s="736"/>
      <c r="AN23" s="736"/>
      <c r="AO23" s="736"/>
      <c r="AP23" s="512"/>
      <c r="AQ23" s="512"/>
      <c r="AR23" s="512"/>
      <c r="AS23" s="512"/>
      <c r="AT23" s="523"/>
      <c r="AU23" s="524"/>
      <c r="AV23" s="524"/>
      <c r="AW23" s="524"/>
      <c r="AX23" s="524"/>
      <c r="AY23" s="524"/>
      <c r="AZ23" s="524"/>
      <c r="BA23" s="524"/>
      <c r="BB23" s="524"/>
      <c r="BC23" s="524"/>
      <c r="BD23" s="524"/>
      <c r="BE23" s="524"/>
      <c r="BF23" s="524"/>
      <c r="BG23" s="525"/>
      <c r="BH23" s="526"/>
      <c r="BI23" s="472"/>
      <c r="BJ23" s="472"/>
      <c r="BK23" s="472"/>
      <c r="BL23" s="472"/>
      <c r="BM23" s="472"/>
      <c r="BN23" s="472"/>
      <c r="BO23" s="472"/>
      <c r="BP23" s="472"/>
      <c r="BQ23" s="472"/>
      <c r="BR23" s="472"/>
      <c r="BS23" s="472"/>
      <c r="BT23" s="472"/>
      <c r="BU23" s="472"/>
      <c r="BV23" s="472"/>
      <c r="BW23" s="472"/>
      <c r="BX23" s="472"/>
      <c r="BY23" s="472"/>
      <c r="BZ23" s="472"/>
      <c r="CA23" s="472"/>
      <c r="CB23" s="472"/>
      <c r="CC23" s="472"/>
      <c r="CD23" s="472"/>
      <c r="CE23" s="472"/>
      <c r="CF23" s="472"/>
      <c r="CG23" s="472"/>
      <c r="CH23" s="482"/>
      <c r="CI23" s="527"/>
      <c r="CJ23" s="482"/>
      <c r="CK23" s="528"/>
      <c r="CL23" s="1839"/>
      <c r="CM23" s="1839"/>
      <c r="CN23" s="1996"/>
      <c r="CO23" s="1996"/>
    </row>
    <row r="24" spans="1:93" ht="13.5" customHeight="1">
      <c r="A24" s="1971"/>
      <c r="B24" s="1972"/>
      <c r="C24" s="1972"/>
      <c r="D24" s="2006"/>
      <c r="E24" s="2007"/>
      <c r="F24" s="2007"/>
      <c r="G24" s="2007"/>
      <c r="H24" s="2007"/>
      <c r="I24" s="2007"/>
      <c r="J24" s="2007"/>
      <c r="K24" s="2007"/>
      <c r="L24" s="2007"/>
      <c r="M24" s="2007"/>
      <c r="N24" s="2007"/>
      <c r="O24" s="2008"/>
      <c r="P24" s="529"/>
      <c r="Q24" s="513"/>
      <c r="R24" s="513"/>
      <c r="S24" s="513"/>
      <c r="T24" s="737"/>
      <c r="U24" s="737"/>
      <c r="V24" s="737"/>
      <c r="W24" s="737"/>
      <c r="X24" s="1955" t="str">
        <f>申告書記入イメージ!V71</f>
        <v/>
      </c>
      <c r="Y24" s="1955"/>
      <c r="Z24" s="1955" t="str">
        <f>申告書記入イメージ!Y71</f>
        <v/>
      </c>
      <c r="AA24" s="1955"/>
      <c r="AB24" s="1955" t="str">
        <f>申告書記入イメージ!AB71</f>
        <v/>
      </c>
      <c r="AC24" s="1955"/>
      <c r="AD24" s="1955" t="str">
        <f>申告書記入イメージ!AE71</f>
        <v/>
      </c>
      <c r="AE24" s="1955"/>
      <c r="AF24" s="1955" t="str">
        <f>申告書記入イメージ!AH71</f>
        <v/>
      </c>
      <c r="AG24" s="1955"/>
      <c r="AH24" s="1955" t="str">
        <f>申告書記入イメージ!AK71</f>
        <v/>
      </c>
      <c r="AI24" s="1955"/>
      <c r="AJ24" s="1955" t="str">
        <f>申告書記入イメージ!AN71</f>
        <v/>
      </c>
      <c r="AK24" s="1955"/>
      <c r="AL24" s="1955" t="str">
        <f>申告書記入イメージ!AQ71</f>
        <v/>
      </c>
      <c r="AM24" s="1955"/>
      <c r="AN24" s="1955" t="str">
        <f>申告書記入イメージ!AT71</f>
        <v/>
      </c>
      <c r="AO24" s="1955"/>
      <c r="AP24" s="513" t="s">
        <v>599</v>
      </c>
      <c r="AQ24" s="513"/>
      <c r="AR24" s="513"/>
      <c r="AS24" s="513"/>
      <c r="AT24" s="1993" t="str">
        <f>IF(申告書記入イメージ!BB72="","",申告書記入イメージ!BB72)</f>
        <v/>
      </c>
      <c r="AU24" s="1994"/>
      <c r="AV24" s="1994"/>
      <c r="AW24" s="1994"/>
      <c r="AX24" s="1994"/>
      <c r="AY24" s="1994"/>
      <c r="AZ24" s="1994"/>
      <c r="BA24" s="1994"/>
      <c r="BB24" s="1994"/>
      <c r="BC24" s="1994"/>
      <c r="BD24" s="1994"/>
      <c r="BE24" s="1994"/>
      <c r="BF24" s="1994"/>
      <c r="BG24" s="1995"/>
      <c r="BH24" s="530"/>
      <c r="BI24" s="531"/>
      <c r="BJ24" s="531"/>
      <c r="BK24" s="509"/>
      <c r="BL24" s="1954" t="str">
        <f>申告書記入イメージ!BR71</f>
        <v/>
      </c>
      <c r="BM24" s="1954"/>
      <c r="BN24" s="1954" t="str">
        <f>申告書記入イメージ!BU71</f>
        <v/>
      </c>
      <c r="BO24" s="1954"/>
      <c r="BP24" s="1954" t="str">
        <f>申告書記入イメージ!BX71</f>
        <v/>
      </c>
      <c r="BQ24" s="1954"/>
      <c r="BR24" s="1954" t="str">
        <f>申告書記入イメージ!CA71</f>
        <v/>
      </c>
      <c r="BS24" s="1954"/>
      <c r="BT24" s="1954" t="str">
        <f>申告書記入イメージ!CD71</f>
        <v/>
      </c>
      <c r="BU24" s="1954"/>
      <c r="BV24" s="1954" t="str">
        <f>申告書記入イメージ!CG71</f>
        <v/>
      </c>
      <c r="BW24" s="1954"/>
      <c r="BX24" s="1954" t="str">
        <f>申告書記入イメージ!CJ71</f>
        <v/>
      </c>
      <c r="BY24" s="1954"/>
      <c r="BZ24" s="1954" t="str">
        <f>申告書記入イメージ!CM71</f>
        <v/>
      </c>
      <c r="CA24" s="1954"/>
      <c r="CB24" s="1954" t="str">
        <f>申告書記入イメージ!CP71</f>
        <v/>
      </c>
      <c r="CC24" s="1954"/>
      <c r="CD24" s="1954" t="str">
        <f>申告書記入イメージ!CS71</f>
        <v/>
      </c>
      <c r="CE24" s="1954"/>
      <c r="CF24" s="1954" t="str">
        <f>申告書記入イメージ!CV71</f>
        <v/>
      </c>
      <c r="CG24" s="1954"/>
      <c r="CH24" s="531"/>
      <c r="CI24" s="531" t="s">
        <v>600</v>
      </c>
      <c r="CJ24" s="531"/>
      <c r="CK24" s="532"/>
      <c r="CL24" s="1839"/>
      <c r="CM24" s="1839"/>
      <c r="CN24" s="1996"/>
      <c r="CO24" s="1996"/>
    </row>
    <row r="25" spans="1:93">
      <c r="A25" s="533"/>
      <c r="B25" s="534"/>
      <c r="C25" s="535" t="s">
        <v>407</v>
      </c>
      <c r="D25" s="535"/>
      <c r="E25" s="534"/>
      <c r="F25" s="534"/>
      <c r="G25" s="534"/>
      <c r="H25" s="534"/>
      <c r="I25" s="534"/>
      <c r="J25" s="534"/>
      <c r="K25" s="534"/>
      <c r="L25" s="534"/>
      <c r="M25" s="534"/>
      <c r="N25" s="534"/>
      <c r="O25" s="536"/>
      <c r="P25" s="537" t="s">
        <v>408</v>
      </c>
      <c r="Q25" s="483"/>
      <c r="R25" s="483"/>
      <c r="S25" s="483"/>
      <c r="T25" s="538"/>
      <c r="U25" s="538"/>
      <c r="V25" s="538"/>
      <c r="W25" s="538"/>
      <c r="X25" s="538"/>
      <c r="Y25" s="538"/>
      <c r="Z25" s="538"/>
      <c r="AA25" s="538"/>
      <c r="AB25" s="538"/>
      <c r="AC25" s="538"/>
      <c r="AD25" s="538"/>
      <c r="AE25" s="538"/>
      <c r="AF25" s="538"/>
      <c r="AG25" s="538"/>
      <c r="AH25" s="538"/>
      <c r="AI25" s="538"/>
      <c r="AJ25" s="538"/>
      <c r="AK25" s="538"/>
      <c r="AL25" s="538"/>
      <c r="AM25" s="538"/>
      <c r="AN25" s="538"/>
      <c r="AO25" s="538"/>
      <c r="AP25" s="483" t="s">
        <v>409</v>
      </c>
      <c r="AQ25" s="483"/>
      <c r="AR25" s="483"/>
      <c r="AS25" s="491"/>
      <c r="AT25" s="490" t="s">
        <v>408</v>
      </c>
      <c r="AU25" s="494"/>
      <c r="AV25" s="494"/>
      <c r="AW25" s="494"/>
      <c r="AX25" s="494" t="s">
        <v>395</v>
      </c>
      <c r="AY25" s="494"/>
      <c r="AZ25" s="494"/>
      <c r="BA25" s="494"/>
      <c r="BB25" s="494"/>
      <c r="BC25" s="494"/>
      <c r="BD25" s="494"/>
      <c r="BE25" s="494"/>
      <c r="BF25" s="494"/>
      <c r="BG25" s="494"/>
      <c r="BH25" s="490" t="s">
        <v>408</v>
      </c>
      <c r="BI25" s="494"/>
      <c r="BJ25" s="494"/>
      <c r="BK25" s="494"/>
      <c r="BL25" s="494"/>
      <c r="BM25" s="494"/>
      <c r="BN25" s="494"/>
      <c r="BO25" s="494"/>
      <c r="BP25" s="494"/>
      <c r="BQ25" s="494"/>
      <c r="BR25" s="494"/>
      <c r="BS25" s="494"/>
      <c r="BT25" s="494"/>
      <c r="BU25" s="494"/>
      <c r="BV25" s="494"/>
      <c r="BW25" s="494"/>
      <c r="BX25" s="494"/>
      <c r="BY25" s="494"/>
      <c r="BZ25" s="494"/>
      <c r="CA25" s="494"/>
      <c r="CB25" s="494"/>
      <c r="CC25" s="494"/>
      <c r="CD25" s="494"/>
      <c r="CE25" s="494"/>
      <c r="CF25" s="494"/>
      <c r="CG25" s="494"/>
      <c r="CH25" s="483" t="s">
        <v>410</v>
      </c>
      <c r="CI25" s="494"/>
      <c r="CJ25" s="494"/>
      <c r="CK25" s="495"/>
      <c r="CL25" s="1839"/>
      <c r="CM25" s="1839"/>
      <c r="CN25" s="1996"/>
      <c r="CO25" s="1996"/>
    </row>
    <row r="26" spans="1:93">
      <c r="A26" s="539"/>
      <c r="B26" s="540"/>
      <c r="C26" s="540"/>
      <c r="D26" s="540"/>
      <c r="E26" s="540"/>
      <c r="F26" s="540"/>
      <c r="G26" s="540"/>
      <c r="H26" s="540"/>
      <c r="I26" s="540"/>
      <c r="J26" s="540"/>
      <c r="K26" s="540"/>
      <c r="L26" s="541" t="s">
        <v>411</v>
      </c>
      <c r="M26" s="540"/>
      <c r="N26" s="540"/>
      <c r="O26" s="542"/>
      <c r="P26" s="543"/>
      <c r="Q26" s="544"/>
      <c r="R26" s="544"/>
      <c r="S26" s="544"/>
      <c r="T26" s="545"/>
      <c r="U26" s="545"/>
      <c r="V26" s="545"/>
      <c r="W26" s="545"/>
      <c r="X26" s="1955"/>
      <c r="Y26" s="1955"/>
      <c r="Z26" s="1955"/>
      <c r="AA26" s="1955"/>
      <c r="AB26" s="1955"/>
      <c r="AC26" s="1955"/>
      <c r="AD26" s="1955"/>
      <c r="AE26" s="1955"/>
      <c r="AF26" s="1955"/>
      <c r="AG26" s="1955"/>
      <c r="AH26" s="1955"/>
      <c r="AI26" s="1955"/>
      <c r="AJ26" s="1955"/>
      <c r="AK26" s="1955"/>
      <c r="AL26" s="1955"/>
      <c r="AM26" s="1955"/>
      <c r="AN26" s="1955"/>
      <c r="AO26" s="1955"/>
      <c r="AP26" s="544" t="s">
        <v>397</v>
      </c>
      <c r="AQ26" s="544"/>
      <c r="AR26" s="544"/>
      <c r="AS26" s="546"/>
      <c r="AT26" s="1960" t="str">
        <f>申告書記入イメージ!BB77</f>
        <v>***.**</v>
      </c>
      <c r="AU26" s="1961"/>
      <c r="AV26" s="1961"/>
      <c r="AW26" s="1961"/>
      <c r="AX26" s="1961"/>
      <c r="AY26" s="1961"/>
      <c r="AZ26" s="1961"/>
      <c r="BA26" s="1961"/>
      <c r="BB26" s="1961"/>
      <c r="BC26" s="1961"/>
      <c r="BD26" s="1961"/>
      <c r="BE26" s="1961"/>
      <c r="BF26" s="1961"/>
      <c r="BG26" s="1962"/>
      <c r="BH26" s="499"/>
      <c r="BI26" s="500"/>
      <c r="BJ26" s="500"/>
      <c r="BK26" s="501"/>
      <c r="BL26" s="1954"/>
      <c r="BM26" s="1954"/>
      <c r="BN26" s="1954"/>
      <c r="BO26" s="1954"/>
      <c r="BP26" s="1954"/>
      <c r="BQ26" s="1954"/>
      <c r="BR26" s="1954"/>
      <c r="BS26" s="1954"/>
      <c r="BT26" s="1954"/>
      <c r="BU26" s="1954"/>
      <c r="BV26" s="1954"/>
      <c r="BW26" s="1954"/>
      <c r="BX26" s="1954"/>
      <c r="BY26" s="1954"/>
      <c r="BZ26" s="1954"/>
      <c r="CA26" s="1954"/>
      <c r="CB26" s="1954"/>
      <c r="CC26" s="1954"/>
      <c r="CD26" s="1954"/>
      <c r="CE26" s="1954"/>
      <c r="CF26" s="1954"/>
      <c r="CG26" s="1954"/>
      <c r="CH26" s="500"/>
      <c r="CI26" s="500" t="s">
        <v>24</v>
      </c>
      <c r="CJ26" s="500"/>
      <c r="CK26" s="502"/>
      <c r="CL26" s="1839"/>
      <c r="CM26" s="1839"/>
      <c r="CN26" s="1996"/>
      <c r="CO26" s="1996"/>
    </row>
    <row r="27" spans="1:93" ht="6.75" customHeight="1">
      <c r="A27" s="453"/>
      <c r="B27" s="453"/>
      <c r="C27" s="453"/>
      <c r="D27" s="453"/>
      <c r="E27" s="453"/>
      <c r="F27" s="453"/>
      <c r="G27" s="453"/>
      <c r="H27" s="453"/>
      <c r="I27" s="453"/>
      <c r="J27" s="453"/>
      <c r="K27" s="453"/>
      <c r="L27" s="453"/>
      <c r="M27" s="453"/>
      <c r="N27" s="453"/>
      <c r="O27" s="453"/>
      <c r="P27" s="453"/>
      <c r="Q27" s="453"/>
      <c r="R27" s="453"/>
      <c r="S27" s="453"/>
      <c r="T27" s="453"/>
      <c r="U27" s="453"/>
      <c r="V27" s="453"/>
      <c r="W27" s="453"/>
      <c r="X27" s="453"/>
      <c r="Y27" s="453"/>
      <c r="Z27" s="453"/>
      <c r="AA27" s="453"/>
      <c r="AB27" s="453"/>
      <c r="AC27" s="453"/>
      <c r="AD27" s="453"/>
      <c r="AE27" s="453"/>
      <c r="AF27" s="453"/>
      <c r="AG27" s="453"/>
      <c r="AH27" s="453"/>
      <c r="AI27" s="453"/>
      <c r="AJ27" s="453"/>
      <c r="AK27" s="453"/>
      <c r="AL27" s="453"/>
      <c r="AM27" s="453"/>
      <c r="AN27" s="453"/>
      <c r="AO27" s="453"/>
      <c r="AP27" s="453"/>
      <c r="AQ27" s="453"/>
      <c r="AR27" s="453"/>
      <c r="AS27" s="453"/>
      <c r="AT27" s="453"/>
      <c r="AU27" s="453"/>
      <c r="AV27" s="453"/>
      <c r="AW27" s="453"/>
      <c r="AX27" s="453"/>
      <c r="AY27" s="453"/>
      <c r="AZ27" s="453"/>
      <c r="BA27" s="453"/>
      <c r="BB27" s="453"/>
      <c r="BC27" s="453"/>
      <c r="BD27" s="453"/>
      <c r="BE27" s="453"/>
      <c r="BF27" s="453"/>
      <c r="BG27" s="453"/>
      <c r="BH27" s="453"/>
      <c r="BI27" s="453"/>
      <c r="BJ27" s="453"/>
      <c r="BK27" s="453"/>
      <c r="BL27" s="453"/>
      <c r="BM27" s="453"/>
      <c r="BN27" s="453"/>
      <c r="BO27" s="453"/>
      <c r="BP27" s="453"/>
      <c r="BQ27" s="453"/>
      <c r="BR27" s="453"/>
      <c r="BS27" s="453"/>
      <c r="BT27" s="453"/>
      <c r="BU27" s="453"/>
      <c r="BV27" s="453"/>
      <c r="BW27" s="453"/>
      <c r="BX27" s="453"/>
      <c r="BY27" s="453"/>
      <c r="BZ27" s="453"/>
      <c r="CA27" s="453"/>
      <c r="CB27" s="453"/>
      <c r="CC27" s="453"/>
      <c r="CD27" s="453"/>
      <c r="CE27" s="453"/>
      <c r="CF27" s="453"/>
      <c r="CG27" s="453"/>
      <c r="CH27" s="453"/>
      <c r="CI27" s="453"/>
      <c r="CJ27" s="453"/>
      <c r="CK27" s="453"/>
      <c r="CL27" s="1839"/>
      <c r="CM27" s="1839"/>
      <c r="CN27" s="1996"/>
      <c r="CO27" s="1996"/>
    </row>
    <row r="28" spans="1:93">
      <c r="A28" s="1968" t="s">
        <v>597</v>
      </c>
      <c r="B28" s="1969"/>
      <c r="C28" s="1970"/>
      <c r="D28" s="475"/>
      <c r="E28" s="476" t="s">
        <v>412</v>
      </c>
      <c r="F28" s="475"/>
      <c r="G28" s="475"/>
      <c r="H28" s="475"/>
      <c r="I28" s="475"/>
      <c r="J28" s="475"/>
      <c r="K28" s="475"/>
      <c r="L28" s="475"/>
      <c r="M28" s="475"/>
      <c r="N28" s="475"/>
      <c r="O28" s="475"/>
      <c r="P28" s="477"/>
      <c r="Q28" s="478"/>
      <c r="R28" s="478"/>
      <c r="S28" s="478"/>
      <c r="T28" s="478"/>
      <c r="U28" s="478" t="s">
        <v>382</v>
      </c>
      <c r="V28" s="478"/>
      <c r="W28" s="478"/>
      <c r="X28" s="478"/>
      <c r="Y28" s="478"/>
      <c r="Z28" s="478"/>
      <c r="AA28" s="478"/>
      <c r="AB28" s="478"/>
      <c r="AC28" s="478"/>
      <c r="AD28" s="478"/>
      <c r="AE28" s="478"/>
      <c r="AF28" s="1963" t="str">
        <f>申告書記入イメージ!AR81</f>
        <v>令和</v>
      </c>
      <c r="AG28" s="1963"/>
      <c r="AH28" s="1963"/>
      <c r="AI28" s="1963"/>
      <c r="AJ28" s="1967" t="str">
        <f>申告書記入イメージ!AV81</f>
        <v>7</v>
      </c>
      <c r="AK28" s="1963"/>
      <c r="AL28" s="1963"/>
      <c r="AM28" s="1963" t="s">
        <v>25</v>
      </c>
      <c r="AN28" s="1963"/>
      <c r="AO28" s="478"/>
      <c r="AP28" s="1963">
        <f>申告書記入イメージ!BA81</f>
        <v>4</v>
      </c>
      <c r="AQ28" s="1963"/>
      <c r="AR28" s="1963"/>
      <c r="AS28" s="1963" t="s">
        <v>46</v>
      </c>
      <c r="AT28" s="1963"/>
      <c r="AU28" s="478"/>
      <c r="AV28" s="1963">
        <f>申告書記入イメージ!BF81</f>
        <v>1</v>
      </c>
      <c r="AW28" s="1963"/>
      <c r="AX28" s="1963"/>
      <c r="AY28" s="1963" t="s">
        <v>47</v>
      </c>
      <c r="AZ28" s="1963"/>
      <c r="BA28" s="478"/>
      <c r="BB28" s="478"/>
      <c r="BC28" s="478" t="s">
        <v>383</v>
      </c>
      <c r="BD28" s="478"/>
      <c r="BE28" s="478"/>
      <c r="BF28" s="478"/>
      <c r="BG28" s="478"/>
      <c r="BH28" s="478"/>
      <c r="BI28" s="478"/>
      <c r="BJ28" s="1963" t="str">
        <f>申告書記入イメージ!BQ81</f>
        <v>令和</v>
      </c>
      <c r="BK28" s="1963"/>
      <c r="BL28" s="1963"/>
      <c r="BM28" s="1963"/>
      <c r="BN28" s="1967" t="str">
        <f>申告書記入イメージ!BU81</f>
        <v>8</v>
      </c>
      <c r="BO28" s="1963"/>
      <c r="BP28" s="1963"/>
      <c r="BQ28" s="1963" t="s">
        <v>25</v>
      </c>
      <c r="BR28" s="1963"/>
      <c r="BS28" s="478"/>
      <c r="BT28" s="1963">
        <f>申告書記入イメージ!BZ81</f>
        <v>3</v>
      </c>
      <c r="BU28" s="1963"/>
      <c r="BV28" s="1963"/>
      <c r="BW28" s="1963" t="s">
        <v>46</v>
      </c>
      <c r="BX28" s="1963"/>
      <c r="BY28" s="478"/>
      <c r="BZ28" s="1963">
        <f>申告書記入イメージ!CE81</f>
        <v>31</v>
      </c>
      <c r="CA28" s="1963"/>
      <c r="CB28" s="1963"/>
      <c r="CC28" s="1963" t="s">
        <v>47</v>
      </c>
      <c r="CD28" s="1963"/>
      <c r="CE28" s="478"/>
      <c r="CF28" s="478"/>
      <c r="CG28" s="478" t="s">
        <v>384</v>
      </c>
      <c r="CH28" s="478"/>
      <c r="CI28" s="478"/>
      <c r="CJ28" s="478"/>
      <c r="CK28" s="479"/>
      <c r="CL28" s="1839"/>
      <c r="CM28" s="1839"/>
      <c r="CN28" s="1996"/>
      <c r="CO28" s="1996"/>
    </row>
    <row r="29" spans="1:93">
      <c r="A29" s="1971"/>
      <c r="B29" s="1972"/>
      <c r="C29" s="1973"/>
      <c r="D29" s="480"/>
      <c r="E29" s="480" t="s">
        <v>387</v>
      </c>
      <c r="F29" s="480"/>
      <c r="G29" s="480"/>
      <c r="H29" s="480"/>
      <c r="I29" s="480"/>
      <c r="J29" s="480"/>
      <c r="K29" s="480" t="s">
        <v>388</v>
      </c>
      <c r="L29" s="480"/>
      <c r="M29" s="480"/>
      <c r="N29" s="480"/>
      <c r="O29" s="480"/>
      <c r="P29" s="481"/>
      <c r="Q29" s="482"/>
      <c r="R29" s="1964" t="s">
        <v>413</v>
      </c>
      <c r="S29" s="1964"/>
      <c r="T29" s="1964"/>
      <c r="U29" s="1964"/>
      <c r="V29" s="1964"/>
      <c r="W29" s="1964"/>
      <c r="X29" s="1964"/>
      <c r="Y29" s="1964"/>
      <c r="Z29" s="1964"/>
      <c r="AA29" s="1964"/>
      <c r="AB29" s="1964"/>
      <c r="AC29" s="1964"/>
      <c r="AD29" s="1964"/>
      <c r="AE29" s="1964"/>
      <c r="AF29" s="1964"/>
      <c r="AG29" s="1964"/>
      <c r="AH29" s="1964"/>
      <c r="AI29" s="1964"/>
      <c r="AJ29" s="1964"/>
      <c r="AK29" s="1964"/>
      <c r="AL29" s="1964"/>
      <c r="AM29" s="1964"/>
      <c r="AN29" s="1964"/>
      <c r="AO29" s="1964"/>
      <c r="AP29" s="1964"/>
      <c r="AQ29" s="1964"/>
      <c r="AR29" s="483"/>
      <c r="AS29" s="484"/>
      <c r="AT29" s="485"/>
      <c r="AU29" s="1965" t="s">
        <v>414</v>
      </c>
      <c r="AV29" s="1965"/>
      <c r="AW29" s="1965"/>
      <c r="AX29" s="1965"/>
      <c r="AY29" s="1965"/>
      <c r="AZ29" s="1965"/>
      <c r="BA29" s="1965"/>
      <c r="BB29" s="1965"/>
      <c r="BC29" s="1965"/>
      <c r="BD29" s="1965"/>
      <c r="BE29" s="1965"/>
      <c r="BF29" s="487"/>
      <c r="BG29" s="488"/>
      <c r="BH29" s="481"/>
      <c r="BI29" s="1966" t="s">
        <v>415</v>
      </c>
      <c r="BJ29" s="1966"/>
      <c r="BK29" s="1966"/>
      <c r="BL29" s="1966"/>
      <c r="BM29" s="1966"/>
      <c r="BN29" s="1966"/>
      <c r="BO29" s="1966"/>
      <c r="BP29" s="1966"/>
      <c r="BQ29" s="1966"/>
      <c r="BR29" s="1966"/>
      <c r="BS29" s="1966"/>
      <c r="BT29" s="1966"/>
      <c r="BU29" s="1966"/>
      <c r="BV29" s="1966"/>
      <c r="BW29" s="1966"/>
      <c r="BX29" s="1966"/>
      <c r="BY29" s="1966"/>
      <c r="BZ29" s="1966"/>
      <c r="CA29" s="1966"/>
      <c r="CB29" s="1966"/>
      <c r="CC29" s="1966"/>
      <c r="CD29" s="1966"/>
      <c r="CE29" s="1966"/>
      <c r="CF29" s="1966"/>
      <c r="CG29" s="1966"/>
      <c r="CH29" s="1966"/>
      <c r="CI29" s="1966"/>
      <c r="CJ29" s="1966"/>
      <c r="CK29" s="489"/>
      <c r="CL29" s="1839"/>
      <c r="CM29" s="1839"/>
      <c r="CN29" s="1996"/>
      <c r="CO29" s="1996"/>
    </row>
    <row r="30" spans="1:93">
      <c r="A30" s="1971"/>
      <c r="B30" s="1972"/>
      <c r="C30" s="1973"/>
      <c r="D30" s="1977" t="s">
        <v>392</v>
      </c>
      <c r="E30" s="1977"/>
      <c r="F30" s="1977"/>
      <c r="G30" s="1977"/>
      <c r="H30" s="1977"/>
      <c r="I30" s="1977"/>
      <c r="J30" s="1977"/>
      <c r="K30" s="1977"/>
      <c r="L30" s="1977"/>
      <c r="M30" s="1977"/>
      <c r="N30" s="1977"/>
      <c r="O30" s="1977"/>
      <c r="P30" s="490" t="s">
        <v>393</v>
      </c>
      <c r="Q30" s="483"/>
      <c r="R30" s="483"/>
      <c r="S30" s="483"/>
      <c r="T30" s="483"/>
      <c r="U30" s="483"/>
      <c r="V30" s="483"/>
      <c r="W30" s="483"/>
      <c r="X30" s="483"/>
      <c r="Y30" s="483"/>
      <c r="Z30" s="483"/>
      <c r="AA30" s="483"/>
      <c r="AB30" s="483"/>
      <c r="AC30" s="483"/>
      <c r="AD30" s="483"/>
      <c r="AE30" s="483"/>
      <c r="AF30" s="483"/>
      <c r="AG30" s="483"/>
      <c r="AH30" s="483"/>
      <c r="AI30" s="483"/>
      <c r="AJ30" s="483"/>
      <c r="AK30" s="483"/>
      <c r="AL30" s="483"/>
      <c r="AM30" s="483"/>
      <c r="AN30" s="483"/>
      <c r="AO30" s="483"/>
      <c r="AP30" s="483" t="s">
        <v>416</v>
      </c>
      <c r="AQ30" s="483"/>
      <c r="AR30" s="483"/>
      <c r="AS30" s="491"/>
      <c r="AT30" s="492" t="s">
        <v>393</v>
      </c>
      <c r="AU30" s="493"/>
      <c r="AV30" s="493"/>
      <c r="AW30" s="493"/>
      <c r="AX30" s="493" t="s">
        <v>395</v>
      </c>
      <c r="AY30" s="493"/>
      <c r="AZ30" s="493"/>
      <c r="BA30" s="493"/>
      <c r="BB30" s="493"/>
      <c r="BC30" s="493"/>
      <c r="BD30" s="493"/>
      <c r="BE30" s="493"/>
      <c r="BF30" s="493"/>
      <c r="BG30" s="493"/>
      <c r="BH30" s="490" t="s">
        <v>393</v>
      </c>
      <c r="BI30" s="494"/>
      <c r="BJ30" s="494"/>
      <c r="BK30" s="494"/>
      <c r="BL30" s="494"/>
      <c r="BM30" s="494"/>
      <c r="BN30" s="494"/>
      <c r="BO30" s="494"/>
      <c r="BP30" s="494"/>
      <c r="BQ30" s="494"/>
      <c r="BR30" s="494"/>
      <c r="BS30" s="494"/>
      <c r="BT30" s="494"/>
      <c r="BU30" s="494"/>
      <c r="BV30" s="494"/>
      <c r="BW30" s="494"/>
      <c r="BX30" s="494"/>
      <c r="BY30" s="494"/>
      <c r="BZ30" s="494"/>
      <c r="CA30" s="494"/>
      <c r="CB30" s="494"/>
      <c r="CC30" s="494"/>
      <c r="CD30" s="494"/>
      <c r="CE30" s="494"/>
      <c r="CF30" s="494"/>
      <c r="CG30" s="494"/>
      <c r="CH30" s="483" t="s">
        <v>417</v>
      </c>
      <c r="CI30" s="494"/>
      <c r="CJ30" s="494"/>
      <c r="CK30" s="495"/>
      <c r="CL30" s="1839"/>
      <c r="CM30" s="1839"/>
      <c r="CN30" s="1996"/>
      <c r="CO30" s="1996"/>
    </row>
    <row r="31" spans="1:93">
      <c r="A31" s="1971"/>
      <c r="B31" s="1972"/>
      <c r="C31" s="1973"/>
      <c r="D31" s="1989"/>
      <c r="E31" s="1989"/>
      <c r="F31" s="1989"/>
      <c r="G31" s="1989"/>
      <c r="H31" s="1989"/>
      <c r="I31" s="1989"/>
      <c r="J31" s="1989"/>
      <c r="K31" s="1989"/>
      <c r="L31" s="1989"/>
      <c r="M31" s="1989"/>
      <c r="N31" s="1989"/>
      <c r="O31" s="1989"/>
      <c r="P31" s="496"/>
      <c r="Q31" s="497"/>
      <c r="R31" s="497"/>
      <c r="S31" s="497"/>
      <c r="T31" s="498"/>
      <c r="U31" s="498"/>
      <c r="V31" s="498"/>
      <c r="W31" s="498"/>
      <c r="X31" s="1955"/>
      <c r="Y31" s="1955"/>
      <c r="Z31" s="1955"/>
      <c r="AA31" s="1955"/>
      <c r="AB31" s="1955"/>
      <c r="AC31" s="1955"/>
      <c r="AD31" s="1955"/>
      <c r="AE31" s="1955"/>
      <c r="AF31" s="1955"/>
      <c r="AG31" s="1955"/>
      <c r="AH31" s="1955"/>
      <c r="AI31" s="1955"/>
      <c r="AJ31" s="1955"/>
      <c r="AK31" s="1955"/>
      <c r="AL31" s="1955"/>
      <c r="AM31" s="1955"/>
      <c r="AN31" s="1955"/>
      <c r="AO31" s="1955"/>
      <c r="AP31" s="497" t="s">
        <v>397</v>
      </c>
      <c r="AQ31" s="497"/>
      <c r="AR31" s="487"/>
      <c r="AS31" s="488"/>
      <c r="AT31" s="1957">
        <f>申告書記入イメージ!BB89</f>
        <v>0</v>
      </c>
      <c r="AU31" s="1958"/>
      <c r="AV31" s="1958"/>
      <c r="AW31" s="1958"/>
      <c r="AX31" s="1958"/>
      <c r="AY31" s="1958"/>
      <c r="AZ31" s="1958"/>
      <c r="BA31" s="1958"/>
      <c r="BB31" s="1958"/>
      <c r="BC31" s="1958"/>
      <c r="BD31" s="1958"/>
      <c r="BE31" s="1958"/>
      <c r="BF31" s="1958"/>
      <c r="BG31" s="1959"/>
      <c r="BH31" s="499"/>
      <c r="BI31" s="500"/>
      <c r="BJ31" s="500"/>
      <c r="BK31" s="501"/>
      <c r="BL31" s="1956" t="str">
        <f>申告書記入イメージ!BR88</f>
        <v/>
      </c>
      <c r="BM31" s="1956"/>
      <c r="BN31" s="1956" t="str">
        <f>申告書記入イメージ!BU88</f>
        <v/>
      </c>
      <c r="BO31" s="1956"/>
      <c r="BP31" s="1956" t="str">
        <f>申告書記入イメージ!BX88</f>
        <v/>
      </c>
      <c r="BQ31" s="1956"/>
      <c r="BR31" s="1956" t="str">
        <f>申告書記入イメージ!CA88</f>
        <v/>
      </c>
      <c r="BS31" s="1956"/>
      <c r="BT31" s="1956" t="str">
        <f>申告書記入イメージ!CD88</f>
        <v/>
      </c>
      <c r="BU31" s="1956"/>
      <c r="BV31" s="1956" t="str">
        <f>申告書記入イメージ!CG88</f>
        <v/>
      </c>
      <c r="BW31" s="1956"/>
      <c r="BX31" s="1956" t="str">
        <f>申告書記入イメージ!CJ88</f>
        <v/>
      </c>
      <c r="BY31" s="1956"/>
      <c r="BZ31" s="1956" t="str">
        <f>申告書記入イメージ!CM88</f>
        <v/>
      </c>
      <c r="CA31" s="1956"/>
      <c r="CB31" s="1956" t="str">
        <f>申告書記入イメージ!CP88</f>
        <v/>
      </c>
      <c r="CC31" s="1956"/>
      <c r="CD31" s="1956" t="str">
        <f>申告書記入イメージ!CS88</f>
        <v/>
      </c>
      <c r="CE31" s="1956"/>
      <c r="CF31" s="1956" t="str">
        <f>申告書記入イメージ!CV88</f>
        <v/>
      </c>
      <c r="CG31" s="1956"/>
      <c r="CH31" s="500"/>
      <c r="CI31" s="500" t="s">
        <v>24</v>
      </c>
      <c r="CJ31" s="500"/>
      <c r="CK31" s="502"/>
      <c r="CL31" s="454"/>
      <c r="CM31" s="454"/>
      <c r="CN31" s="1996"/>
      <c r="CO31" s="1996"/>
    </row>
    <row r="32" spans="1:93">
      <c r="A32" s="1971"/>
      <c r="B32" s="1972"/>
      <c r="C32" s="1973"/>
      <c r="D32" s="1976" t="s">
        <v>398</v>
      </c>
      <c r="E32" s="1977"/>
      <c r="F32" s="1977"/>
      <c r="G32" s="1977"/>
      <c r="H32" s="1977"/>
      <c r="I32" s="1977"/>
      <c r="J32" s="1977"/>
      <c r="K32" s="1977"/>
      <c r="L32" s="1977"/>
      <c r="M32" s="1977"/>
      <c r="N32" s="1977"/>
      <c r="O32" s="1978"/>
      <c r="P32" s="490" t="s">
        <v>418</v>
      </c>
      <c r="Q32" s="472"/>
      <c r="R32" s="472"/>
      <c r="S32" s="472"/>
      <c r="T32" s="472"/>
      <c r="U32" s="472"/>
      <c r="V32" s="472"/>
      <c r="W32" s="472"/>
      <c r="X32" s="472"/>
      <c r="Y32" s="472"/>
      <c r="Z32" s="472"/>
      <c r="AA32" s="472"/>
      <c r="AB32" s="472"/>
      <c r="AC32" s="472"/>
      <c r="AD32" s="472"/>
      <c r="AE32" s="472"/>
      <c r="AF32" s="472"/>
      <c r="AG32" s="472"/>
      <c r="AH32" s="472"/>
      <c r="AI32" s="472"/>
      <c r="AJ32" s="472"/>
      <c r="AK32" s="472"/>
      <c r="AL32" s="472"/>
      <c r="AM32" s="472"/>
      <c r="AN32" s="472"/>
      <c r="AO32" s="472"/>
      <c r="AP32" s="483" t="s">
        <v>419</v>
      </c>
      <c r="AQ32" s="483"/>
      <c r="AR32" s="483"/>
      <c r="AS32" s="491"/>
      <c r="AT32" s="504" t="s">
        <v>418</v>
      </c>
      <c r="AU32" s="505"/>
      <c r="AV32" s="505"/>
      <c r="AW32" s="505"/>
      <c r="AX32" s="493" t="s">
        <v>395</v>
      </c>
      <c r="AY32" s="505"/>
      <c r="AZ32" s="505"/>
      <c r="BA32" s="505"/>
      <c r="BB32" s="505"/>
      <c r="BC32" s="505"/>
      <c r="BD32" s="505"/>
      <c r="BE32" s="505"/>
      <c r="BF32" s="505"/>
      <c r="BG32" s="506"/>
      <c r="BH32" s="504" t="s">
        <v>418</v>
      </c>
      <c r="BI32" s="505"/>
      <c r="BJ32" s="505"/>
      <c r="BK32" s="505"/>
      <c r="BL32" s="505"/>
      <c r="BM32" s="505"/>
      <c r="BN32" s="505"/>
      <c r="BO32" s="505"/>
      <c r="BP32" s="505"/>
      <c r="BQ32" s="505"/>
      <c r="BR32" s="505"/>
      <c r="BS32" s="505"/>
      <c r="BT32" s="505"/>
      <c r="BU32" s="505"/>
      <c r="BV32" s="505"/>
      <c r="BW32" s="505"/>
      <c r="BX32" s="505"/>
      <c r="BY32" s="505"/>
      <c r="BZ32" s="505"/>
      <c r="CA32" s="505"/>
      <c r="CB32" s="505"/>
      <c r="CC32" s="505"/>
      <c r="CD32" s="505"/>
      <c r="CE32" s="505"/>
      <c r="CF32" s="505"/>
      <c r="CG32" s="505"/>
      <c r="CH32" s="483" t="s">
        <v>420</v>
      </c>
      <c r="CI32" s="494"/>
      <c r="CJ32" s="494"/>
      <c r="CK32" s="495"/>
      <c r="CL32" s="454"/>
      <c r="CM32" s="454"/>
      <c r="CN32" s="1996"/>
      <c r="CO32" s="1996"/>
    </row>
    <row r="33" spans="1:93">
      <c r="A33" s="1971"/>
      <c r="B33" s="1972"/>
      <c r="C33" s="1973"/>
      <c r="D33" s="1979"/>
      <c r="E33" s="1980"/>
      <c r="F33" s="1980"/>
      <c r="G33" s="1980"/>
      <c r="H33" s="1980"/>
      <c r="I33" s="1980"/>
      <c r="J33" s="1980"/>
      <c r="K33" s="1980"/>
      <c r="L33" s="1980"/>
      <c r="M33" s="1980"/>
      <c r="N33" s="1980"/>
      <c r="O33" s="1981"/>
      <c r="P33" s="507"/>
      <c r="Q33" s="507"/>
      <c r="R33" s="507"/>
      <c r="S33" s="507"/>
      <c r="T33" s="508"/>
      <c r="U33" s="508"/>
      <c r="V33" s="509"/>
      <c r="W33" s="509"/>
      <c r="X33" s="1955"/>
      <c r="Y33" s="1955"/>
      <c r="Z33" s="1955"/>
      <c r="AA33" s="1955"/>
      <c r="AB33" s="1955"/>
      <c r="AC33" s="1955"/>
      <c r="AD33" s="1955"/>
      <c r="AE33" s="1955"/>
      <c r="AF33" s="1955"/>
      <c r="AG33" s="1955"/>
      <c r="AH33" s="1955"/>
      <c r="AI33" s="1955"/>
      <c r="AJ33" s="1955"/>
      <c r="AK33" s="1955"/>
      <c r="AL33" s="1955"/>
      <c r="AM33" s="1955"/>
      <c r="AN33" s="1955"/>
      <c r="AO33" s="1955"/>
      <c r="AP33" s="497" t="s">
        <v>397</v>
      </c>
      <c r="AQ33" s="497"/>
      <c r="AR33" s="487"/>
      <c r="AS33" s="488"/>
      <c r="AT33" s="1986" t="str">
        <f>IF(申告書記入イメージ!BB94="","",申告書記入イメージ!BB94)</f>
        <v>***.**</v>
      </c>
      <c r="AU33" s="1987"/>
      <c r="AV33" s="1987"/>
      <c r="AW33" s="1987"/>
      <c r="AX33" s="1987"/>
      <c r="AY33" s="1987"/>
      <c r="AZ33" s="1987"/>
      <c r="BA33" s="1987"/>
      <c r="BB33" s="1987"/>
      <c r="BC33" s="1987"/>
      <c r="BD33" s="1987"/>
      <c r="BE33" s="1987"/>
      <c r="BF33" s="1987"/>
      <c r="BG33" s="1988"/>
      <c r="BH33" s="510"/>
      <c r="BI33" s="472"/>
      <c r="BJ33" s="472"/>
      <c r="BK33" s="509"/>
      <c r="BL33" s="1954"/>
      <c r="BM33" s="1954"/>
      <c r="BN33" s="1954"/>
      <c r="BO33" s="1954"/>
      <c r="BP33" s="1954"/>
      <c r="BQ33" s="1954"/>
      <c r="BR33" s="1954"/>
      <c r="BS33" s="1954"/>
      <c r="BT33" s="1954"/>
      <c r="BU33" s="1954"/>
      <c r="BV33" s="1954"/>
      <c r="BW33" s="1954"/>
      <c r="BX33" s="1954"/>
      <c r="BY33" s="1954"/>
      <c r="BZ33" s="1954"/>
      <c r="CA33" s="1954"/>
      <c r="CB33" s="1954"/>
      <c r="CC33" s="1954"/>
      <c r="CD33" s="1954"/>
      <c r="CE33" s="1954"/>
      <c r="CF33" s="1954"/>
      <c r="CG33" s="1954"/>
      <c r="CH33" s="500"/>
      <c r="CI33" s="500" t="s">
        <v>24</v>
      </c>
      <c r="CJ33" s="500"/>
      <c r="CK33" s="502"/>
      <c r="CL33" s="454"/>
      <c r="CM33" s="454"/>
      <c r="CN33" s="1996"/>
      <c r="CO33" s="1996"/>
    </row>
    <row r="34" spans="1:93">
      <c r="A34" s="1971"/>
      <c r="B34" s="1972"/>
      <c r="C34" s="1972"/>
      <c r="D34" s="1982" t="s">
        <v>596</v>
      </c>
      <c r="E34" s="1983"/>
      <c r="F34" s="1983"/>
      <c r="G34" s="1983"/>
      <c r="H34" s="1983"/>
      <c r="I34" s="1983"/>
      <c r="J34" s="1983"/>
      <c r="K34" s="1983"/>
      <c r="L34" s="1983"/>
      <c r="M34" s="1983"/>
      <c r="N34" s="1983"/>
      <c r="O34" s="1983"/>
      <c r="P34" s="504" t="s">
        <v>422</v>
      </c>
      <c r="Q34" s="514"/>
      <c r="R34" s="514"/>
      <c r="S34" s="514"/>
      <c r="T34" s="514"/>
      <c r="U34" s="514"/>
      <c r="V34" s="514"/>
      <c r="W34" s="514"/>
      <c r="X34" s="514"/>
      <c r="Y34" s="514"/>
      <c r="Z34" s="514"/>
      <c r="AA34" s="514"/>
      <c r="AB34" s="514"/>
      <c r="AC34" s="514"/>
      <c r="AD34" s="514"/>
      <c r="AE34" s="514"/>
      <c r="AF34" s="514"/>
      <c r="AG34" s="514"/>
      <c r="AH34" s="514"/>
      <c r="AI34" s="514"/>
      <c r="AJ34" s="514"/>
      <c r="AK34" s="514"/>
      <c r="AL34" s="514"/>
      <c r="AM34" s="514"/>
      <c r="AN34" s="514"/>
      <c r="AO34" s="514"/>
      <c r="AP34" s="515" t="s">
        <v>423</v>
      </c>
      <c r="AQ34" s="514"/>
      <c r="AR34" s="514"/>
      <c r="AS34" s="514"/>
      <c r="AT34" s="516" t="s">
        <v>422</v>
      </c>
      <c r="AU34" s="517"/>
      <c r="AV34" s="517"/>
      <c r="AW34" s="517"/>
      <c r="AX34" s="518" t="s">
        <v>395</v>
      </c>
      <c r="AY34" s="517"/>
      <c r="AZ34" s="517"/>
      <c r="BA34" s="517"/>
      <c r="BB34" s="517"/>
      <c r="BC34" s="517"/>
      <c r="BD34" s="517"/>
      <c r="BE34" s="517"/>
      <c r="BF34" s="517"/>
      <c r="BG34" s="519"/>
      <c r="BH34" s="520" t="s">
        <v>422</v>
      </c>
      <c r="BI34" s="505"/>
      <c r="BJ34" s="505"/>
      <c r="BK34" s="505"/>
      <c r="BL34" s="505"/>
      <c r="BM34" s="505"/>
      <c r="BN34" s="505"/>
      <c r="BO34" s="505"/>
      <c r="BP34" s="505"/>
      <c r="BQ34" s="505"/>
      <c r="BR34" s="505"/>
      <c r="BS34" s="505"/>
      <c r="BT34" s="505"/>
      <c r="BU34" s="505"/>
      <c r="BV34" s="505"/>
      <c r="BW34" s="505"/>
      <c r="BX34" s="505"/>
      <c r="BY34" s="505"/>
      <c r="BZ34" s="505"/>
      <c r="CA34" s="505"/>
      <c r="CB34" s="505"/>
      <c r="CC34" s="505"/>
      <c r="CD34" s="505"/>
      <c r="CE34" s="505"/>
      <c r="CF34" s="505"/>
      <c r="CG34" s="505"/>
      <c r="CH34" s="521" t="s">
        <v>424</v>
      </c>
      <c r="CI34" s="494"/>
      <c r="CJ34" s="494"/>
      <c r="CK34" s="522"/>
      <c r="CL34" s="454"/>
      <c r="CM34" s="454"/>
      <c r="CN34" s="1996"/>
      <c r="CO34" s="1996"/>
    </row>
    <row r="35" spans="1:93" hidden="1">
      <c r="A35" s="1971"/>
      <c r="B35" s="1972"/>
      <c r="C35" s="1972"/>
      <c r="D35" s="1982"/>
      <c r="E35" s="1983"/>
      <c r="F35" s="1983"/>
      <c r="G35" s="1983"/>
      <c r="H35" s="1983"/>
      <c r="I35" s="1983"/>
      <c r="J35" s="1983"/>
      <c r="K35" s="1983"/>
      <c r="L35" s="1983"/>
      <c r="M35" s="1983"/>
      <c r="N35" s="1983"/>
      <c r="O35" s="1983"/>
      <c r="P35" s="511"/>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26"/>
      <c r="AU35" s="472"/>
      <c r="AV35" s="472"/>
      <c r="AW35" s="472"/>
      <c r="AX35" s="472"/>
      <c r="AY35" s="472"/>
      <c r="AZ35" s="472"/>
      <c r="BA35" s="472"/>
      <c r="BB35" s="472"/>
      <c r="BC35" s="472"/>
      <c r="BD35" s="472"/>
      <c r="BE35" s="472"/>
      <c r="BF35" s="472"/>
      <c r="BG35" s="547"/>
      <c r="BH35" s="526"/>
      <c r="BI35" s="472"/>
      <c r="BJ35" s="472"/>
      <c r="BK35" s="472"/>
      <c r="BL35" s="472"/>
      <c r="BM35" s="472"/>
      <c r="BN35" s="472"/>
      <c r="BO35" s="472"/>
      <c r="BP35" s="472"/>
      <c r="BQ35" s="472"/>
      <c r="BR35" s="472"/>
      <c r="BS35" s="472"/>
      <c r="BT35" s="472"/>
      <c r="BU35" s="472"/>
      <c r="BV35" s="472"/>
      <c r="BW35" s="472"/>
      <c r="BX35" s="472"/>
      <c r="BY35" s="472"/>
      <c r="BZ35" s="472"/>
      <c r="CA35" s="472"/>
      <c r="CB35" s="472"/>
      <c r="CC35" s="472"/>
      <c r="CD35" s="472"/>
      <c r="CE35" s="472"/>
      <c r="CF35" s="472"/>
      <c r="CG35" s="472"/>
      <c r="CH35" s="482"/>
      <c r="CI35" s="527"/>
      <c r="CJ35" s="482"/>
      <c r="CK35" s="528"/>
      <c r="CL35" s="454"/>
      <c r="CM35" s="454"/>
      <c r="CN35" s="1996"/>
      <c r="CO35" s="1996"/>
    </row>
    <row r="36" spans="1:93">
      <c r="A36" s="1974"/>
      <c r="B36" s="1975"/>
      <c r="C36" s="1975"/>
      <c r="D36" s="1984"/>
      <c r="E36" s="1985"/>
      <c r="F36" s="1985"/>
      <c r="G36" s="1985"/>
      <c r="H36" s="1985"/>
      <c r="I36" s="1985"/>
      <c r="J36" s="1985"/>
      <c r="K36" s="1985"/>
      <c r="L36" s="1985"/>
      <c r="M36" s="1985"/>
      <c r="N36" s="1985"/>
      <c r="O36" s="1985"/>
      <c r="P36" s="548"/>
      <c r="Q36" s="549"/>
      <c r="R36" s="549"/>
      <c r="S36" s="686"/>
      <c r="T36" s="687"/>
      <c r="U36" s="687"/>
      <c r="V36" s="687"/>
      <c r="W36" s="687"/>
      <c r="X36" s="1955" t="str">
        <f>申告書記入イメージ!V98</f>
        <v/>
      </c>
      <c r="Y36" s="1955"/>
      <c r="Z36" s="1955" t="str">
        <f>申告書記入イメージ!Y98</f>
        <v/>
      </c>
      <c r="AA36" s="1955"/>
      <c r="AB36" s="1955" t="str">
        <f>申告書記入イメージ!AB98</f>
        <v/>
      </c>
      <c r="AC36" s="1955"/>
      <c r="AD36" s="1955" t="str">
        <f>申告書記入イメージ!AE98</f>
        <v/>
      </c>
      <c r="AE36" s="1955"/>
      <c r="AF36" s="1955" t="str">
        <f>申告書記入イメージ!AH98</f>
        <v/>
      </c>
      <c r="AG36" s="1955"/>
      <c r="AH36" s="1955" t="str">
        <f>申告書記入イメージ!AK98</f>
        <v/>
      </c>
      <c r="AI36" s="1955"/>
      <c r="AJ36" s="1955" t="str">
        <f>申告書記入イメージ!AN98</f>
        <v/>
      </c>
      <c r="AK36" s="1955"/>
      <c r="AL36" s="1955" t="str">
        <f>申告書記入イメージ!AQ98</f>
        <v/>
      </c>
      <c r="AM36" s="1955"/>
      <c r="AN36" s="1955" t="str">
        <f>申告書記入イメージ!AT98</f>
        <v/>
      </c>
      <c r="AO36" s="1955"/>
      <c r="AP36" s="549" t="s">
        <v>599</v>
      </c>
      <c r="AQ36" s="549"/>
      <c r="AR36" s="549"/>
      <c r="AS36" s="549"/>
      <c r="AT36" s="1990" t="str">
        <f>IF(申告書記入イメージ!BB99="","",申告書記入イメージ!BB99)</f>
        <v/>
      </c>
      <c r="AU36" s="1991"/>
      <c r="AV36" s="1991"/>
      <c r="AW36" s="1991"/>
      <c r="AX36" s="1991"/>
      <c r="AY36" s="1991"/>
      <c r="AZ36" s="1991"/>
      <c r="BA36" s="1991"/>
      <c r="BB36" s="1991"/>
      <c r="BC36" s="1991"/>
      <c r="BD36" s="1991"/>
      <c r="BE36" s="1991"/>
      <c r="BF36" s="1991"/>
      <c r="BG36" s="1992"/>
      <c r="BH36" s="550"/>
      <c r="BI36" s="507"/>
      <c r="BJ36" s="507"/>
      <c r="BK36" s="508"/>
      <c r="BL36" s="1954" t="str">
        <f>申告書記入イメージ!BR98</f>
        <v/>
      </c>
      <c r="BM36" s="1954"/>
      <c r="BN36" s="1954" t="str">
        <f>申告書記入イメージ!BU98</f>
        <v/>
      </c>
      <c r="BO36" s="1954"/>
      <c r="BP36" s="1954" t="str">
        <f>申告書記入イメージ!BX98</f>
        <v/>
      </c>
      <c r="BQ36" s="1954"/>
      <c r="BR36" s="1954" t="str">
        <f>申告書記入イメージ!CA98</f>
        <v/>
      </c>
      <c r="BS36" s="1954"/>
      <c r="BT36" s="1954" t="str">
        <f>申告書記入イメージ!CD98</f>
        <v/>
      </c>
      <c r="BU36" s="1954"/>
      <c r="BV36" s="1954" t="str">
        <f>申告書記入イメージ!CG98</f>
        <v/>
      </c>
      <c r="BW36" s="1954"/>
      <c r="BX36" s="1954" t="str">
        <f>申告書記入イメージ!CJ98</f>
        <v/>
      </c>
      <c r="BY36" s="1954"/>
      <c r="BZ36" s="1954" t="str">
        <f>申告書記入イメージ!CM98</f>
        <v/>
      </c>
      <c r="CA36" s="1954"/>
      <c r="CB36" s="1954" t="str">
        <f>申告書記入イメージ!CP98</f>
        <v/>
      </c>
      <c r="CC36" s="1954"/>
      <c r="CD36" s="1954" t="str">
        <f>申告書記入イメージ!CS98</f>
        <v/>
      </c>
      <c r="CE36" s="1954"/>
      <c r="CF36" s="1954" t="str">
        <f>申告書記入イメージ!CV98</f>
        <v/>
      </c>
      <c r="CG36" s="1954"/>
      <c r="CH36" s="507"/>
      <c r="CI36" s="507" t="s">
        <v>600</v>
      </c>
      <c r="CJ36" s="507"/>
      <c r="CK36" s="551"/>
      <c r="CL36" s="454"/>
      <c r="CM36" s="454"/>
      <c r="CN36" s="1996"/>
      <c r="CO36" s="1996"/>
    </row>
    <row r="37" spans="1:93">
      <c r="A37" s="453"/>
      <c r="B37" s="453"/>
      <c r="C37" s="453"/>
      <c r="D37" s="462" t="s">
        <v>425</v>
      </c>
      <c r="E37" s="453"/>
      <c r="F37" s="453"/>
      <c r="G37" s="453"/>
      <c r="H37" s="453"/>
      <c r="I37" s="453"/>
      <c r="J37" s="453"/>
      <c r="K37" s="453"/>
      <c r="L37" s="453"/>
      <c r="M37" s="453"/>
      <c r="N37" s="453"/>
      <c r="O37" s="453"/>
      <c r="P37" s="453"/>
      <c r="Q37" s="453"/>
      <c r="R37" s="453"/>
      <c r="S37" s="453"/>
      <c r="T37" s="453"/>
      <c r="U37" s="453"/>
      <c r="V37" s="453"/>
      <c r="W37" s="453"/>
      <c r="X37" s="453"/>
      <c r="Y37" s="453"/>
      <c r="Z37" s="453"/>
      <c r="AA37" s="453"/>
      <c r="AB37" s="462" t="s">
        <v>426</v>
      </c>
      <c r="AC37" s="462"/>
      <c r="AD37" s="462"/>
      <c r="AE37" s="453"/>
      <c r="AF37" s="453"/>
      <c r="AG37" s="453"/>
      <c r="AH37" s="453"/>
      <c r="AI37" s="453"/>
      <c r="AJ37" s="453"/>
      <c r="AK37" s="453"/>
      <c r="AL37" s="453"/>
      <c r="AM37" s="453"/>
      <c r="AN37" s="453"/>
      <c r="AO37" s="453"/>
      <c r="AP37" s="453"/>
      <c r="AQ37" s="453"/>
      <c r="AR37" s="453"/>
      <c r="AS37" s="453"/>
      <c r="AT37" s="453"/>
      <c r="AU37" s="453"/>
      <c r="AV37" s="453"/>
      <c r="AW37" s="453"/>
      <c r="AX37" s="453"/>
      <c r="AY37" s="453"/>
      <c r="AZ37" s="453"/>
      <c r="BA37" s="453"/>
      <c r="BB37" s="453"/>
      <c r="BC37" s="453"/>
      <c r="BD37" s="453"/>
      <c r="BE37" s="453"/>
      <c r="BF37" s="453"/>
      <c r="BG37" s="453"/>
      <c r="BH37" s="453"/>
      <c r="BI37" s="453"/>
      <c r="BJ37" s="453"/>
      <c r="BK37" s="453"/>
      <c r="BL37" s="453"/>
      <c r="BM37" s="453"/>
      <c r="BN37" s="453"/>
      <c r="BO37" s="453"/>
      <c r="BP37" s="453"/>
      <c r="BQ37" s="453"/>
      <c r="BR37" s="453"/>
      <c r="BS37" s="453"/>
      <c r="BT37" s="453"/>
      <c r="BU37" s="453"/>
      <c r="BV37" s="453"/>
      <c r="BW37" s="453"/>
      <c r="BX37" s="453"/>
      <c r="BY37" s="453"/>
      <c r="BZ37" s="453"/>
      <c r="CA37" s="453"/>
      <c r="CB37" s="453"/>
      <c r="CC37" s="453"/>
      <c r="CD37" s="453"/>
      <c r="CE37" s="453"/>
      <c r="CF37" s="453"/>
      <c r="CG37" s="453"/>
      <c r="CH37" s="453"/>
      <c r="CI37" s="453"/>
      <c r="CJ37" s="453"/>
      <c r="CK37" s="453"/>
      <c r="CL37" s="454"/>
      <c r="CM37" s="454"/>
      <c r="CN37" s="1996"/>
      <c r="CO37" s="1996"/>
    </row>
    <row r="38" spans="1:93">
      <c r="A38" s="453"/>
      <c r="B38" s="453"/>
      <c r="C38" s="453"/>
      <c r="D38" s="1949"/>
      <c r="E38" s="1950"/>
      <c r="F38" s="1950"/>
      <c r="G38" s="1950"/>
      <c r="H38" s="1950"/>
      <c r="I38" s="1951"/>
      <c r="J38" s="1952" t="s">
        <v>427</v>
      </c>
      <c r="K38" s="1952"/>
      <c r="L38" s="1942"/>
      <c r="M38" s="1943"/>
      <c r="N38" s="1943"/>
      <c r="O38" s="1943"/>
      <c r="P38" s="1943"/>
      <c r="Q38" s="1943"/>
      <c r="R38" s="1943"/>
      <c r="S38" s="1944"/>
      <c r="T38" s="453" t="s">
        <v>428</v>
      </c>
      <c r="U38" s="453"/>
      <c r="V38" s="453"/>
      <c r="W38" s="453"/>
      <c r="X38" s="453"/>
      <c r="Y38" s="453"/>
      <c r="Z38" s="453"/>
      <c r="AA38" s="453"/>
      <c r="AB38" s="552"/>
      <c r="AC38" s="553"/>
      <c r="AD38" s="553"/>
      <c r="AE38" s="553"/>
      <c r="AF38" s="553"/>
      <c r="AG38" s="553"/>
      <c r="AH38" s="553"/>
      <c r="AI38" s="553"/>
      <c r="AJ38" s="553"/>
      <c r="AK38" s="553"/>
      <c r="AL38" s="1943"/>
      <c r="AM38" s="1944"/>
      <c r="AN38" s="554" t="s">
        <v>429</v>
      </c>
      <c r="AO38" s="554"/>
      <c r="AP38" s="1942"/>
      <c r="AQ38" s="1943"/>
      <c r="AR38" s="1943"/>
      <c r="AS38" s="1943"/>
      <c r="AT38" s="1943"/>
      <c r="AU38" s="1943"/>
      <c r="AV38" s="1943"/>
      <c r="AW38" s="1944"/>
      <c r="AX38" s="1952" t="s">
        <v>429</v>
      </c>
      <c r="AY38" s="1952"/>
      <c r="AZ38" s="1942"/>
      <c r="BA38" s="1943"/>
      <c r="BB38" s="1943"/>
      <c r="BC38" s="1943"/>
      <c r="BD38" s="1943"/>
      <c r="BE38" s="1943"/>
      <c r="BF38" s="1943"/>
      <c r="BG38" s="1944"/>
      <c r="BH38" s="453" t="s">
        <v>430</v>
      </c>
      <c r="BI38" s="453"/>
      <c r="BJ38" s="453"/>
      <c r="BK38" s="453"/>
      <c r="BL38" s="453"/>
      <c r="BM38" s="453"/>
      <c r="BN38" s="555" t="s">
        <v>431</v>
      </c>
      <c r="BO38" s="453"/>
      <c r="BP38" s="555"/>
      <c r="BQ38" s="453"/>
      <c r="BR38" s="453"/>
      <c r="BS38" s="453"/>
      <c r="BT38" s="453"/>
      <c r="BU38" s="453"/>
      <c r="BV38" s="453"/>
      <c r="BW38" s="453"/>
      <c r="BX38" s="453"/>
      <c r="BY38" s="453"/>
      <c r="BZ38" s="453"/>
      <c r="CA38" s="453"/>
      <c r="CB38" s="453"/>
      <c r="CC38" s="453"/>
      <c r="CD38" s="453"/>
      <c r="CE38" s="453"/>
      <c r="CF38" s="1942" t="str">
        <f>IF(申告書記入イメージ!CV105=0,"",申告書記入イメージ!CV105)</f>
        <v/>
      </c>
      <c r="CG38" s="1944"/>
      <c r="CH38" s="453" t="s">
        <v>432</v>
      </c>
      <c r="CI38" s="453"/>
      <c r="CJ38" s="453"/>
      <c r="CK38" s="453"/>
      <c r="CL38" s="454"/>
      <c r="CM38" s="454"/>
      <c r="CN38" s="1996"/>
      <c r="CO38" s="1996"/>
    </row>
    <row r="39" spans="1:93" ht="12.75" customHeight="1">
      <c r="A39" s="453"/>
      <c r="B39" s="453"/>
      <c r="C39" s="453"/>
      <c r="D39" s="453"/>
      <c r="E39" s="462" t="s">
        <v>433</v>
      </c>
      <c r="F39" s="453"/>
      <c r="G39" s="453"/>
      <c r="H39" s="453"/>
      <c r="I39" s="453"/>
      <c r="J39" s="453"/>
      <c r="K39" s="453"/>
      <c r="L39" s="453"/>
      <c r="M39" s="453"/>
      <c r="N39" s="462" t="s">
        <v>434</v>
      </c>
      <c r="O39" s="453"/>
      <c r="P39" s="453"/>
      <c r="Q39" s="453"/>
      <c r="R39" s="453"/>
      <c r="S39" s="453"/>
      <c r="T39" s="453"/>
      <c r="U39" s="453"/>
      <c r="V39" s="453"/>
      <c r="W39" s="462" t="s">
        <v>435</v>
      </c>
      <c r="X39" s="453"/>
      <c r="Y39" s="453"/>
      <c r="Z39" s="453"/>
      <c r="AA39" s="453"/>
      <c r="AB39" s="453"/>
      <c r="AC39" s="453"/>
      <c r="AD39" s="453"/>
      <c r="AE39" s="453"/>
      <c r="AF39" s="453"/>
      <c r="AG39" s="453"/>
      <c r="AH39" s="462" t="s">
        <v>436</v>
      </c>
      <c r="AI39" s="453"/>
      <c r="AJ39" s="453"/>
      <c r="AK39" s="453"/>
      <c r="AL39" s="453"/>
      <c r="AM39" s="453"/>
      <c r="AN39" s="453"/>
      <c r="AO39" s="453"/>
      <c r="AP39" s="453"/>
      <c r="AQ39" s="462" t="s">
        <v>437</v>
      </c>
      <c r="AR39" s="453"/>
      <c r="AS39" s="453"/>
      <c r="AT39" s="453"/>
      <c r="AU39" s="453"/>
      <c r="AV39" s="453"/>
      <c r="AW39" s="453"/>
      <c r="AX39" s="453"/>
      <c r="AY39" s="453"/>
      <c r="AZ39" s="453"/>
      <c r="BA39" s="453"/>
      <c r="BB39" s="453"/>
      <c r="BC39" s="453"/>
      <c r="BD39" s="453"/>
      <c r="BE39" s="453"/>
      <c r="BF39" s="453"/>
      <c r="BG39" s="453"/>
      <c r="BH39" s="453"/>
      <c r="BI39" s="453"/>
      <c r="BJ39" s="453"/>
      <c r="BK39" s="453"/>
      <c r="BL39" s="453"/>
      <c r="BM39" s="453"/>
      <c r="BN39" s="453"/>
      <c r="BO39" s="453"/>
      <c r="BP39" s="453"/>
      <c r="BQ39" s="453"/>
      <c r="BR39" s="453"/>
      <c r="BS39" s="453"/>
      <c r="BT39" s="453"/>
      <c r="BU39" s="453"/>
      <c r="BV39" s="453"/>
      <c r="BW39" s="453"/>
      <c r="BX39" s="453"/>
      <c r="BY39" s="453"/>
      <c r="BZ39" s="453"/>
      <c r="CA39" s="453"/>
      <c r="CB39" s="453"/>
      <c r="CC39" s="453"/>
      <c r="CD39" s="453"/>
      <c r="CE39" s="453"/>
      <c r="CF39" s="453"/>
      <c r="CG39" s="453"/>
      <c r="CH39" s="453"/>
      <c r="CI39" s="453"/>
      <c r="CJ39" s="453"/>
      <c r="CK39" s="453"/>
      <c r="CL39" s="454"/>
      <c r="CM39" s="454"/>
      <c r="CN39" s="1996"/>
      <c r="CO39" s="1996"/>
    </row>
    <row r="40" spans="1:93" ht="14.4">
      <c r="A40" s="453"/>
      <c r="B40" s="453"/>
      <c r="C40" s="453"/>
      <c r="D40" s="453"/>
      <c r="E40" s="1942"/>
      <c r="F40" s="1943"/>
      <c r="G40" s="1944"/>
      <c r="H40" s="462" t="s">
        <v>438</v>
      </c>
      <c r="I40" s="453"/>
      <c r="J40" s="453"/>
      <c r="K40" s="453"/>
      <c r="L40" s="1942"/>
      <c r="M40" s="1943"/>
      <c r="N40" s="1944"/>
      <c r="O40" s="462" t="s">
        <v>439</v>
      </c>
      <c r="P40" s="453"/>
      <c r="Q40" s="453"/>
      <c r="R40" s="453"/>
      <c r="S40" s="453"/>
      <c r="T40" s="453"/>
      <c r="U40" s="453"/>
      <c r="V40" s="1942"/>
      <c r="W40" s="1943"/>
      <c r="X40" s="1944"/>
      <c r="Y40" s="462" t="s">
        <v>440</v>
      </c>
      <c r="Z40" s="453"/>
      <c r="AA40" s="453"/>
      <c r="AB40" s="453"/>
      <c r="AC40" s="453"/>
      <c r="AD40" s="453"/>
      <c r="AE40" s="453"/>
      <c r="AF40" s="453"/>
      <c r="AG40" s="453"/>
      <c r="AH40" s="1942"/>
      <c r="AI40" s="1943"/>
      <c r="AJ40" s="1944"/>
      <c r="AK40" s="462" t="s">
        <v>441</v>
      </c>
      <c r="AL40" s="453"/>
      <c r="AM40" s="453"/>
      <c r="AN40" s="453"/>
      <c r="AO40" s="453"/>
      <c r="AP40" s="1953"/>
      <c r="AQ40" s="1948"/>
      <c r="AR40" s="1948"/>
      <c r="AS40" s="1948"/>
      <c r="AT40" s="1948"/>
      <c r="AU40" s="1948"/>
      <c r="AV40" s="1948"/>
      <c r="AW40" s="1948"/>
      <c r="AX40" s="1948"/>
      <c r="AY40" s="1948" t="str">
        <f>IF(申告書記入イメージ!BH110=0,"",申告書記入イメージ!BH110)</f>
        <v/>
      </c>
      <c r="AZ40" s="1948"/>
      <c r="BA40" s="1948"/>
      <c r="BB40" s="1948" t="str">
        <f>IF(申告書記入イメージ!BK110=0,"",申告書記入イメージ!BK110)</f>
        <v/>
      </c>
      <c r="BC40" s="1948"/>
      <c r="BD40" s="1948"/>
      <c r="BE40" s="1948" t="str">
        <f>IF(申告書記入イメージ!BN110=0,"",申告書記入イメージ!BN110)</f>
        <v/>
      </c>
      <c r="BF40" s="1948"/>
      <c r="BG40" s="1948"/>
      <c r="BH40" s="1948" t="str">
        <f>IF(申告書記入イメージ!BQ110=0,"",申告書記入イメージ!BQ110)</f>
        <v/>
      </c>
      <c r="BI40" s="1948"/>
      <c r="BJ40" s="1948"/>
      <c r="BK40" s="1948" t="str">
        <f>IF(申告書記入イメージ!BT110=0,"",申告書記入イメージ!BT110)</f>
        <v/>
      </c>
      <c r="BL40" s="1948"/>
      <c r="BM40" s="1948"/>
      <c r="BN40" s="1948" t="str">
        <f>IF(申告書記入イメージ!BW110=0,"",申告書記入イメージ!BW110)</f>
        <v/>
      </c>
      <c r="BO40" s="1948"/>
      <c r="BP40" s="1948"/>
      <c r="BQ40" s="1948" t="str">
        <f>IF(申告書記入イメージ!BZ110=0,"",申告書記入イメージ!BZ110)</f>
        <v/>
      </c>
      <c r="BR40" s="1948"/>
      <c r="BS40" s="1948"/>
      <c r="BT40" s="1948" t="str">
        <f>IF(申告書記入イメージ!CC110=0,"",申告書記入イメージ!CC110)</f>
        <v/>
      </c>
      <c r="BU40" s="1948"/>
      <c r="BV40" s="1948"/>
      <c r="BW40" s="1948" t="str">
        <f>IF(申告書記入イメージ!CF110=0,"",申告書記入イメージ!CF110)</f>
        <v/>
      </c>
      <c r="BX40" s="1948"/>
      <c r="BY40" s="1948"/>
      <c r="BZ40" s="1948" t="str">
        <f>IF(申告書記入イメージ!CI110=0,"",申告書記入イメージ!CI110)</f>
        <v/>
      </c>
      <c r="CA40" s="1948"/>
      <c r="CB40" s="1948"/>
      <c r="CC40" s="1948" t="str">
        <f>IF(申告書記入イメージ!CL110=0,"",申告書記入イメージ!CL110)</f>
        <v/>
      </c>
      <c r="CD40" s="1948"/>
      <c r="CE40" s="1948"/>
      <c r="CF40" s="1948" t="str">
        <f>IF(申告書記入イメージ!CO110=0,"",申告書記入イメージ!CO110)</f>
        <v/>
      </c>
      <c r="CG40" s="1948"/>
      <c r="CH40" s="1948"/>
      <c r="CI40" s="1948" t="str">
        <f>IF(申告書記入イメージ!CR110=0,"",申告書記入イメージ!CR110)</f>
        <v/>
      </c>
      <c r="CJ40" s="1948"/>
      <c r="CK40" s="1948"/>
      <c r="CL40" s="454"/>
      <c r="CM40" s="454"/>
      <c r="CN40" s="1996"/>
      <c r="CO40" s="1996"/>
    </row>
    <row r="41" spans="1:93">
      <c r="A41" s="453"/>
      <c r="B41" s="453"/>
      <c r="C41" s="453"/>
      <c r="D41" s="453"/>
      <c r="E41" s="453"/>
      <c r="F41" s="453"/>
      <c r="G41" s="453"/>
      <c r="H41" s="453"/>
      <c r="I41" s="453"/>
      <c r="J41" s="453"/>
      <c r="K41" s="453"/>
      <c r="L41" s="453"/>
      <c r="M41" s="453"/>
      <c r="N41" s="453"/>
      <c r="O41" s="453"/>
      <c r="P41" s="453"/>
      <c r="Q41" s="453"/>
      <c r="R41" s="453"/>
      <c r="S41" s="453"/>
      <c r="T41" s="453"/>
      <c r="U41" s="453"/>
      <c r="V41" s="453"/>
      <c r="W41" s="453"/>
      <c r="X41" s="453"/>
      <c r="Y41" s="453"/>
      <c r="Z41" s="453"/>
      <c r="AA41" s="453"/>
      <c r="AB41" s="453"/>
      <c r="AC41" s="453"/>
      <c r="AD41" s="453"/>
      <c r="AE41" s="453"/>
      <c r="AF41" s="453"/>
      <c r="AG41" s="453"/>
      <c r="AH41" s="453"/>
      <c r="AI41" s="453"/>
      <c r="AJ41" s="453"/>
      <c r="AK41" s="453"/>
      <c r="AL41" s="453"/>
      <c r="AM41" s="453"/>
      <c r="AN41" s="453"/>
      <c r="AO41" s="453"/>
      <c r="AP41" s="453"/>
      <c r="AQ41" s="453"/>
      <c r="AR41" s="453"/>
      <c r="AS41" s="453"/>
      <c r="AT41" s="453"/>
      <c r="AU41" s="453"/>
      <c r="AV41" s="470" t="s">
        <v>442</v>
      </c>
      <c r="AW41" s="453"/>
      <c r="AX41" s="453"/>
      <c r="AY41" s="453"/>
      <c r="AZ41" s="453"/>
      <c r="BA41" s="453"/>
      <c r="BB41" s="453"/>
      <c r="BC41" s="453"/>
      <c r="BD41" s="453"/>
      <c r="BE41" s="453"/>
      <c r="BF41" s="453"/>
      <c r="BG41" s="453"/>
      <c r="BH41" s="453"/>
      <c r="BI41" s="453"/>
      <c r="BJ41" s="453"/>
      <c r="BK41" s="453"/>
      <c r="BL41" s="453"/>
      <c r="BM41" s="453"/>
      <c r="BN41" s="453"/>
      <c r="BO41" s="453"/>
      <c r="BP41" s="453"/>
      <c r="BQ41" s="453"/>
      <c r="BR41" s="453"/>
      <c r="BS41" s="453"/>
      <c r="BT41" s="453"/>
      <c r="BU41" s="453"/>
      <c r="BV41" s="453"/>
      <c r="BW41" s="453"/>
      <c r="BX41" s="453"/>
      <c r="BY41" s="453"/>
      <c r="BZ41" s="453"/>
      <c r="CA41" s="453"/>
      <c r="CB41" s="453"/>
      <c r="CC41" s="453"/>
      <c r="CD41" s="453"/>
      <c r="CE41" s="453"/>
      <c r="CF41" s="453"/>
      <c r="CG41" s="453"/>
      <c r="CH41" s="453"/>
      <c r="CI41" s="453"/>
      <c r="CJ41" s="453"/>
      <c r="CK41" s="453"/>
      <c r="CL41" s="454"/>
      <c r="CM41" s="454"/>
      <c r="CN41" s="1996"/>
      <c r="CO41" s="1996"/>
    </row>
    <row r="42" spans="1:93">
      <c r="A42" s="533"/>
      <c r="B42" s="556" t="s">
        <v>443</v>
      </c>
      <c r="C42" s="556"/>
      <c r="D42" s="556"/>
      <c r="E42" s="534"/>
      <c r="F42" s="534"/>
      <c r="G42" s="534"/>
      <c r="H42" s="534"/>
      <c r="I42" s="534"/>
      <c r="J42" s="534"/>
      <c r="K42" s="557"/>
      <c r="L42" s="557"/>
      <c r="M42" s="557"/>
      <c r="N42" s="557"/>
      <c r="O42" s="557"/>
      <c r="P42" s="557"/>
      <c r="Q42" s="557"/>
      <c r="R42" s="557"/>
      <c r="S42" s="557"/>
      <c r="T42" s="558"/>
      <c r="U42" s="1927" t="str">
        <f>IF(申告書記入イメージ!AF117=0,"",申告書記入イメージ!AF117)</f>
        <v/>
      </c>
      <c r="V42" s="1928"/>
      <c r="W42" s="1928"/>
      <c r="X42" s="1928"/>
      <c r="Y42" s="1928"/>
      <c r="Z42" s="1928"/>
      <c r="AA42" s="1928"/>
      <c r="AB42" s="1928"/>
      <c r="AC42" s="1928"/>
      <c r="AD42" s="1928"/>
      <c r="AE42" s="1928"/>
      <c r="AF42" s="1928"/>
      <c r="AG42" s="1928"/>
      <c r="AH42" s="1928"/>
      <c r="AI42" s="1928"/>
      <c r="AJ42" s="1928"/>
      <c r="AK42" s="1928"/>
      <c r="AL42" s="1928"/>
      <c r="AM42" s="1929" t="s">
        <v>24</v>
      </c>
      <c r="AN42" s="1930"/>
      <c r="AO42" s="453"/>
      <c r="AP42" s="453"/>
      <c r="AQ42" s="453"/>
      <c r="AR42" s="453"/>
      <c r="AS42" s="453"/>
      <c r="AT42" s="453"/>
      <c r="AU42" s="453"/>
      <c r="AV42" s="453"/>
      <c r="AW42" s="453"/>
      <c r="AX42" s="453"/>
      <c r="AY42" s="559" t="s">
        <v>444</v>
      </c>
      <c r="AZ42" s="534"/>
      <c r="BA42" s="534"/>
      <c r="BB42" s="534"/>
      <c r="BC42" s="534"/>
      <c r="BD42" s="534"/>
      <c r="BE42" s="534"/>
      <c r="BF42" s="534"/>
      <c r="BG42" s="534"/>
      <c r="BH42" s="534"/>
      <c r="BI42" s="534"/>
      <c r="BJ42" s="534"/>
      <c r="BK42" s="534"/>
      <c r="BL42" s="534"/>
      <c r="BM42" s="534"/>
      <c r="BN42" s="534"/>
      <c r="BO42" s="560"/>
      <c r="BP42" s="475"/>
      <c r="BQ42" s="475"/>
      <c r="BR42" s="475"/>
      <c r="BS42" s="475"/>
      <c r="BT42" s="475"/>
      <c r="BU42" s="475"/>
      <c r="BV42" s="475"/>
      <c r="BW42" s="475"/>
      <c r="BX42" s="475"/>
      <c r="BY42" s="475"/>
      <c r="BZ42" s="475"/>
      <c r="CA42" s="475"/>
      <c r="CB42" s="475"/>
      <c r="CC42" s="475"/>
      <c r="CD42" s="475"/>
      <c r="CE42" s="475"/>
      <c r="CF42" s="475"/>
      <c r="CG42" s="475"/>
      <c r="CH42" s="475" t="s">
        <v>24</v>
      </c>
      <c r="CI42" s="475"/>
      <c r="CJ42" s="475"/>
      <c r="CK42" s="561"/>
      <c r="CL42" s="454"/>
      <c r="CM42" s="454"/>
      <c r="CN42" s="1996"/>
      <c r="CO42" s="1996"/>
    </row>
    <row r="43" spans="1:93">
      <c r="A43" s="560"/>
      <c r="B43" s="475"/>
      <c r="C43" s="475"/>
      <c r="D43" s="475"/>
      <c r="E43" s="475"/>
      <c r="F43" s="562" t="s">
        <v>445</v>
      </c>
      <c r="G43" s="563"/>
      <c r="H43" s="563"/>
      <c r="I43" s="563"/>
      <c r="J43" s="564"/>
      <c r="K43" s="470" t="s">
        <v>446</v>
      </c>
      <c r="L43" s="453"/>
      <c r="M43" s="453"/>
      <c r="N43" s="453"/>
      <c r="O43" s="453"/>
      <c r="P43" s="453"/>
      <c r="Q43" s="453"/>
      <c r="R43" s="453"/>
      <c r="S43" s="453"/>
      <c r="T43" s="453"/>
      <c r="U43" s="565" t="s">
        <v>421</v>
      </c>
      <c r="V43" s="475"/>
      <c r="W43" s="566"/>
      <c r="X43" s="475"/>
      <c r="Y43" s="567"/>
      <c r="Z43" s="568" t="s">
        <v>447</v>
      </c>
      <c r="AA43" s="563"/>
      <c r="AB43" s="563"/>
      <c r="AC43" s="563"/>
      <c r="AD43" s="563"/>
      <c r="AE43" s="563"/>
      <c r="AF43" s="563"/>
      <c r="AG43" s="563"/>
      <c r="AH43" s="563"/>
      <c r="AI43" s="563"/>
      <c r="AJ43" s="569" t="s">
        <v>448</v>
      </c>
      <c r="AK43" s="534"/>
      <c r="AL43" s="534"/>
      <c r="AM43" s="534"/>
      <c r="AN43" s="534"/>
      <c r="AO43" s="534"/>
      <c r="AP43" s="1931" t="s">
        <v>449</v>
      </c>
      <c r="AQ43" s="1932"/>
      <c r="AR43" s="1932"/>
      <c r="AS43" s="1932"/>
      <c r="AT43" s="1932"/>
      <c r="AU43" s="1932"/>
      <c r="AV43" s="1933"/>
      <c r="AW43" s="453"/>
      <c r="AX43" s="453"/>
      <c r="AY43" s="570" t="s">
        <v>450</v>
      </c>
      <c r="AZ43" s="563"/>
      <c r="BA43" s="563"/>
      <c r="BB43" s="563"/>
      <c r="BC43" s="563"/>
      <c r="BD43" s="563"/>
      <c r="BE43" s="563"/>
      <c r="BF43" s="563"/>
      <c r="BG43" s="563"/>
      <c r="BH43" s="563"/>
      <c r="BI43" s="563"/>
      <c r="BJ43" s="563"/>
      <c r="BK43" s="563"/>
      <c r="BL43" s="563"/>
      <c r="BM43" s="563"/>
      <c r="BN43" s="571"/>
      <c r="BO43" s="572"/>
      <c r="BP43" s="563"/>
      <c r="BQ43" s="563"/>
      <c r="BR43" s="563"/>
      <c r="BS43" s="563"/>
      <c r="BT43" s="563"/>
      <c r="BU43" s="563"/>
      <c r="BV43" s="563"/>
      <c r="BW43" s="563"/>
      <c r="BX43" s="563"/>
      <c r="BY43" s="563"/>
      <c r="BZ43" s="563"/>
      <c r="CA43" s="563"/>
      <c r="CB43" s="563"/>
      <c r="CC43" s="563"/>
      <c r="CD43" s="563"/>
      <c r="CE43" s="563"/>
      <c r="CF43" s="563"/>
      <c r="CG43" s="563"/>
      <c r="CH43" s="563"/>
      <c r="CI43" s="563"/>
      <c r="CJ43" s="563"/>
      <c r="CK43" s="571"/>
      <c r="CL43" s="454"/>
      <c r="CM43" s="454"/>
      <c r="CN43" s="1996"/>
      <c r="CO43" s="1996"/>
    </row>
    <row r="44" spans="1:93" ht="15.75" customHeight="1">
      <c r="A44" s="573"/>
      <c r="B44" s="574" t="s">
        <v>451</v>
      </c>
      <c r="C44" s="472"/>
      <c r="D44" s="472"/>
      <c r="E44" s="472"/>
      <c r="F44" s="575" t="s">
        <v>58</v>
      </c>
      <c r="G44" s="507"/>
      <c r="H44" s="507"/>
      <c r="I44" s="507"/>
      <c r="J44" s="576"/>
      <c r="K44" s="1938" t="str">
        <f>IF(申告書記入イメージ!N124=0,"",申告書記入イメージ!N124)</f>
        <v/>
      </c>
      <c r="L44" s="1939"/>
      <c r="M44" s="1939"/>
      <c r="N44" s="1939"/>
      <c r="O44" s="1939"/>
      <c r="P44" s="1939"/>
      <c r="Q44" s="1939"/>
      <c r="R44" s="1939"/>
      <c r="S44" s="470" t="s">
        <v>24</v>
      </c>
      <c r="T44" s="453"/>
      <c r="U44" s="577" t="s">
        <v>452</v>
      </c>
      <c r="V44" s="578"/>
      <c r="W44" s="578"/>
      <c r="X44" s="472"/>
      <c r="Y44" s="472"/>
      <c r="Z44" s="1940">
        <f>申告書記入イメージ!AL124</f>
        <v>0</v>
      </c>
      <c r="AA44" s="1941"/>
      <c r="AB44" s="1941"/>
      <c r="AC44" s="1941"/>
      <c r="AD44" s="1941"/>
      <c r="AE44" s="1941"/>
      <c r="AF44" s="1941"/>
      <c r="AG44" s="1941"/>
      <c r="AH44" s="472" t="s">
        <v>24</v>
      </c>
      <c r="AI44" s="472"/>
      <c r="AJ44" s="579" t="s">
        <v>278</v>
      </c>
      <c r="AK44" s="578"/>
      <c r="AL44" s="472"/>
      <c r="AM44" s="472"/>
      <c r="AN44" s="472"/>
      <c r="AO44" s="472"/>
      <c r="AP44" s="1934"/>
      <c r="AQ44" s="1934"/>
      <c r="AR44" s="1934"/>
      <c r="AS44" s="1934"/>
      <c r="AT44" s="1934"/>
      <c r="AU44" s="1934"/>
      <c r="AV44" s="1935"/>
      <c r="AW44" s="453"/>
      <c r="AX44" s="453"/>
      <c r="AY44" s="580" t="s">
        <v>453</v>
      </c>
      <c r="AZ44" s="472"/>
      <c r="BA44" s="472"/>
      <c r="BB44" s="472"/>
      <c r="BC44" s="472"/>
      <c r="BD44" s="472"/>
      <c r="BE44" s="472"/>
      <c r="BF44" s="472"/>
      <c r="BG44" s="472"/>
      <c r="BH44" s="472"/>
      <c r="BI44" s="472"/>
      <c r="BJ44" s="472"/>
      <c r="BK44" s="472"/>
      <c r="BL44" s="472"/>
      <c r="BM44" s="472"/>
      <c r="BN44" s="581"/>
      <c r="BO44" s="582"/>
      <c r="BP44" s="472"/>
      <c r="BQ44" s="472"/>
      <c r="BR44" s="472"/>
      <c r="BS44" s="472"/>
      <c r="BT44" s="472"/>
      <c r="BU44" s="472"/>
      <c r="BV44" s="472"/>
      <c r="BW44" s="472"/>
      <c r="BX44" s="472"/>
      <c r="BY44" s="472"/>
      <c r="BZ44" s="472"/>
      <c r="CA44" s="472"/>
      <c r="CB44" s="472"/>
      <c r="CC44" s="472"/>
      <c r="CD44" s="472"/>
      <c r="CE44" s="472"/>
      <c r="CF44" s="472"/>
      <c r="CG44" s="472"/>
      <c r="CH44" s="472" t="s">
        <v>211</v>
      </c>
      <c r="CI44" s="472"/>
      <c r="CJ44" s="472"/>
      <c r="CK44" s="581"/>
      <c r="CL44" s="454"/>
      <c r="CM44" s="454"/>
      <c r="CN44" s="1996"/>
      <c r="CO44" s="1996"/>
    </row>
    <row r="45" spans="1:93" ht="15" customHeight="1">
      <c r="A45" s="577" t="s">
        <v>454</v>
      </c>
      <c r="B45" s="472"/>
      <c r="C45" s="472"/>
      <c r="D45" s="472"/>
      <c r="E45" s="472"/>
      <c r="F45" s="568" t="s">
        <v>455</v>
      </c>
      <c r="G45" s="563"/>
      <c r="H45" s="563"/>
      <c r="I45" s="563"/>
      <c r="J45" s="583"/>
      <c r="K45" s="584" t="s">
        <v>456</v>
      </c>
      <c r="L45" s="585"/>
      <c r="M45" s="585"/>
      <c r="N45" s="585"/>
      <c r="O45" s="585"/>
      <c r="P45" s="585"/>
      <c r="Q45" s="585"/>
      <c r="R45" s="585"/>
      <c r="S45" s="585"/>
      <c r="T45" s="585"/>
      <c r="U45" s="585"/>
      <c r="V45" s="585"/>
      <c r="W45" s="585"/>
      <c r="X45" s="585"/>
      <c r="Y45" s="585"/>
      <c r="Z45" s="505"/>
      <c r="AA45" s="505"/>
      <c r="AB45" s="505"/>
      <c r="AC45" s="505"/>
      <c r="AD45" s="505"/>
      <c r="AE45" s="505"/>
      <c r="AF45" s="586" t="s">
        <v>457</v>
      </c>
      <c r="AG45" s="505"/>
      <c r="AH45" s="505"/>
      <c r="AI45" s="505"/>
      <c r="AJ45" s="587"/>
      <c r="AK45" s="472"/>
      <c r="AL45" s="1942" t="str">
        <f>IF(申告書記入イメージ!AY124=0,"",申告書記入イメージ!AY124)</f>
        <v/>
      </c>
      <c r="AM45" s="1943"/>
      <c r="AN45" s="1944"/>
      <c r="AO45" s="472"/>
      <c r="AP45" s="1934"/>
      <c r="AQ45" s="1934"/>
      <c r="AR45" s="1934"/>
      <c r="AS45" s="1934"/>
      <c r="AT45" s="1934"/>
      <c r="AU45" s="1934"/>
      <c r="AV45" s="1935"/>
      <c r="AW45" s="453"/>
      <c r="AX45" s="453"/>
      <c r="AY45" s="588" t="s">
        <v>458</v>
      </c>
      <c r="AZ45" s="589"/>
      <c r="BA45" s="589"/>
      <c r="BB45" s="589"/>
      <c r="BC45" s="589"/>
      <c r="BD45" s="589"/>
      <c r="BE45" s="589"/>
      <c r="BF45" s="589"/>
      <c r="BG45" s="589"/>
      <c r="BH45" s="589"/>
      <c r="BI45" s="589"/>
      <c r="BJ45" s="589"/>
      <c r="BK45" s="589"/>
      <c r="BL45" s="589"/>
      <c r="BM45" s="589"/>
      <c r="BN45" s="589"/>
      <c r="BO45" s="1945"/>
      <c r="BP45" s="1946"/>
      <c r="BQ45" s="1946"/>
      <c r="BR45" s="1946"/>
      <c r="BS45" s="1946"/>
      <c r="BT45" s="1946"/>
      <c r="BU45" s="1946"/>
      <c r="BV45" s="1946"/>
      <c r="BW45" s="1946"/>
      <c r="BX45" s="1946"/>
      <c r="BY45" s="1946"/>
      <c r="BZ45" s="1946"/>
      <c r="CA45" s="1946"/>
      <c r="CB45" s="1946"/>
      <c r="CC45" s="1946"/>
      <c r="CD45" s="1946"/>
      <c r="CE45" s="1946"/>
      <c r="CF45" s="1946"/>
      <c r="CG45" s="1947"/>
      <c r="CH45" s="590" t="s">
        <v>459</v>
      </c>
      <c r="CI45" s="591"/>
      <c r="CJ45" s="591"/>
      <c r="CK45" s="592"/>
      <c r="CL45" s="454"/>
      <c r="CM45" s="454"/>
      <c r="CN45" s="1996"/>
      <c r="CO45" s="1996"/>
    </row>
    <row r="46" spans="1:93" ht="19.2" customHeight="1">
      <c r="A46" s="573"/>
      <c r="B46" s="472"/>
      <c r="C46" s="472"/>
      <c r="D46" s="472"/>
      <c r="E46" s="472"/>
      <c r="F46" s="593" t="s">
        <v>460</v>
      </c>
      <c r="G46" s="472"/>
      <c r="H46" s="472"/>
      <c r="I46" s="472"/>
      <c r="J46" s="472"/>
      <c r="K46" s="594"/>
      <c r="L46" s="1925" t="str">
        <f>申告書記入イメージ!S129</f>
        <v/>
      </c>
      <c r="M46" s="1925"/>
      <c r="N46" s="1925" t="str">
        <f>申告書記入イメージ!V129</f>
        <v/>
      </c>
      <c r="O46" s="1925"/>
      <c r="P46" s="1925" t="str">
        <f>申告書記入イメージ!Y129</f>
        <v/>
      </c>
      <c r="Q46" s="1925"/>
      <c r="R46" s="1925" t="str">
        <f>申告書記入イメージ!AB129</f>
        <v/>
      </c>
      <c r="S46" s="1926"/>
      <c r="T46" s="1926" t="str">
        <f>申告書記入イメージ!AE129</f>
        <v/>
      </c>
      <c r="U46" s="1926"/>
      <c r="V46" s="1926" t="str">
        <f>申告書記入イメージ!AH129</f>
        <v/>
      </c>
      <c r="W46" s="1926"/>
      <c r="X46" s="1926" t="str">
        <f>申告書記入イメージ!AK129</f>
        <v/>
      </c>
      <c r="Y46" s="1926"/>
      <c r="Z46" s="1926" t="str">
        <f>申告書記入イメージ!AN129</f>
        <v/>
      </c>
      <c r="AA46" s="1926"/>
      <c r="AB46" s="1926" t="str">
        <f>申告書記入イメージ!AQ129</f>
        <v/>
      </c>
      <c r="AC46" s="1926"/>
      <c r="AD46" s="1926" t="str">
        <f>申告書記入イメージ!AT129</f>
        <v/>
      </c>
      <c r="AE46" s="1926"/>
      <c r="AF46" s="1926" t="str">
        <f>申告書記入イメージ!AW129</f>
        <v/>
      </c>
      <c r="AG46" s="1926"/>
      <c r="AH46" s="595" t="s">
        <v>461</v>
      </c>
      <c r="AI46" s="595"/>
      <c r="AJ46" s="539"/>
      <c r="AK46" s="540"/>
      <c r="AL46" s="541" t="s">
        <v>462</v>
      </c>
      <c r="AM46" s="540"/>
      <c r="AN46" s="540"/>
      <c r="AO46" s="540"/>
      <c r="AP46" s="1936"/>
      <c r="AQ46" s="1936"/>
      <c r="AR46" s="1936"/>
      <c r="AS46" s="1936"/>
      <c r="AT46" s="1936"/>
      <c r="AU46" s="1936"/>
      <c r="AV46" s="1937"/>
      <c r="AW46" s="453"/>
      <c r="AX46" s="453"/>
      <c r="AY46" s="453"/>
      <c r="AZ46" s="453"/>
      <c r="BA46" s="453"/>
      <c r="BB46" s="453"/>
      <c r="BC46" s="453"/>
      <c r="BD46" s="453"/>
      <c r="BE46" s="453"/>
      <c r="BF46" s="453"/>
      <c r="BG46" s="453"/>
      <c r="BH46" s="453"/>
      <c r="BI46" s="453"/>
      <c r="BJ46" s="453"/>
      <c r="BK46" s="453"/>
      <c r="BL46" s="453"/>
      <c r="BM46" s="453"/>
      <c r="BN46" s="453"/>
      <c r="BO46" s="453"/>
      <c r="BP46" s="453"/>
      <c r="BQ46" s="453"/>
      <c r="BR46" s="453"/>
      <c r="BS46" s="453"/>
      <c r="BT46" s="453"/>
      <c r="BU46" s="453"/>
      <c r="BV46" s="453"/>
      <c r="BW46" s="453"/>
      <c r="BX46" s="453"/>
      <c r="BY46" s="453"/>
      <c r="BZ46" s="453"/>
      <c r="CA46" s="453"/>
      <c r="CB46" s="453"/>
      <c r="CC46" s="453"/>
      <c r="CD46" s="453"/>
      <c r="CE46" s="453"/>
      <c r="CF46" s="453"/>
      <c r="CG46" s="453"/>
      <c r="CH46" s="453"/>
      <c r="CI46" s="453"/>
      <c r="CJ46" s="453"/>
      <c r="CK46" s="453"/>
      <c r="CL46" s="454"/>
      <c r="CM46" s="454"/>
      <c r="CN46" s="1996"/>
      <c r="CO46" s="1996"/>
    </row>
    <row r="47" spans="1:93" ht="39" customHeight="1">
      <c r="A47" s="1913" t="s">
        <v>463</v>
      </c>
      <c r="B47" s="1914"/>
      <c r="C47" s="1915"/>
      <c r="D47" s="1919" t="s">
        <v>464</v>
      </c>
      <c r="E47" s="1919"/>
      <c r="F47" s="1919"/>
      <c r="G47" s="1921" t="s">
        <v>465</v>
      </c>
      <c r="H47" s="1922"/>
      <c r="I47" s="1922"/>
      <c r="J47" s="1922"/>
      <c r="K47" s="1922"/>
      <c r="L47" s="1922"/>
      <c r="M47" s="1922"/>
      <c r="N47" s="1922"/>
      <c r="O47" s="1922"/>
      <c r="P47" s="1922"/>
      <c r="Q47" s="1922"/>
      <c r="R47" s="1923"/>
      <c r="S47" s="1873" t="s">
        <v>466</v>
      </c>
      <c r="T47" s="1874"/>
      <c r="U47" s="1874"/>
      <c r="V47" s="1874"/>
      <c r="W47" s="1874"/>
      <c r="X47" s="1874"/>
      <c r="Y47" s="1874"/>
      <c r="Z47" s="1874"/>
      <c r="AA47" s="1874"/>
      <c r="AB47" s="1874"/>
      <c r="AC47" s="1874"/>
      <c r="AD47" s="1874"/>
      <c r="AE47" s="1873" t="s">
        <v>467</v>
      </c>
      <c r="AF47" s="1874"/>
      <c r="AG47" s="1874"/>
      <c r="AH47" s="1874"/>
      <c r="AI47" s="1874"/>
      <c r="AJ47" s="1874"/>
      <c r="AK47" s="1874"/>
      <c r="AL47" s="1874"/>
      <c r="AM47" s="1874"/>
      <c r="AN47" s="1874"/>
      <c r="AO47" s="1874"/>
      <c r="AP47" s="1874"/>
      <c r="AQ47" s="1873" t="s">
        <v>468</v>
      </c>
      <c r="AR47" s="1874"/>
      <c r="AS47" s="1874"/>
      <c r="AT47" s="1874"/>
      <c r="AU47" s="1874"/>
      <c r="AV47" s="1874"/>
      <c r="AW47" s="1874"/>
      <c r="AX47" s="1874"/>
      <c r="AY47" s="1874"/>
      <c r="AZ47" s="1874"/>
      <c r="BA47" s="1874"/>
      <c r="BB47" s="1874"/>
      <c r="BC47" s="1873" t="s">
        <v>469</v>
      </c>
      <c r="BD47" s="1874"/>
      <c r="BE47" s="1874"/>
      <c r="BF47" s="1874"/>
      <c r="BG47" s="1874"/>
      <c r="BH47" s="1874"/>
      <c r="BI47" s="1874"/>
      <c r="BJ47" s="1874"/>
      <c r="BK47" s="1874"/>
      <c r="BL47" s="1874"/>
      <c r="BM47" s="1874"/>
      <c r="BN47" s="1874"/>
      <c r="BO47" s="1873" t="s">
        <v>470</v>
      </c>
      <c r="BP47" s="1874"/>
      <c r="BQ47" s="1874"/>
      <c r="BR47" s="1874"/>
      <c r="BS47" s="1874"/>
      <c r="BT47" s="1874"/>
      <c r="BU47" s="1874"/>
      <c r="BV47" s="1874"/>
      <c r="BW47" s="1874"/>
      <c r="BX47" s="1874"/>
      <c r="BY47" s="1874"/>
      <c r="BZ47" s="1874"/>
      <c r="CA47" s="1873" t="s">
        <v>471</v>
      </c>
      <c r="CB47" s="1874"/>
      <c r="CC47" s="1874"/>
      <c r="CD47" s="1874"/>
      <c r="CE47" s="1874"/>
      <c r="CF47" s="1874"/>
      <c r="CG47" s="1874"/>
      <c r="CH47" s="1874"/>
      <c r="CI47" s="1874"/>
      <c r="CJ47" s="1874"/>
      <c r="CK47" s="1874"/>
      <c r="CL47" s="1877"/>
      <c r="CM47" s="454"/>
      <c r="CN47" s="1996"/>
      <c r="CO47" s="1996"/>
    </row>
    <row r="48" spans="1:93" ht="12.75" customHeight="1">
      <c r="A48" s="1916"/>
      <c r="B48" s="1917"/>
      <c r="C48" s="1918"/>
      <c r="D48" s="1920"/>
      <c r="E48" s="1920"/>
      <c r="F48" s="1920"/>
      <c r="G48" s="1875"/>
      <c r="H48" s="1876"/>
      <c r="I48" s="1876"/>
      <c r="J48" s="1876"/>
      <c r="K48" s="1876"/>
      <c r="L48" s="1876"/>
      <c r="M48" s="1876"/>
      <c r="N48" s="1876"/>
      <c r="O48" s="1876"/>
      <c r="P48" s="1876"/>
      <c r="Q48" s="1876"/>
      <c r="R48" s="1924"/>
      <c r="S48" s="1875"/>
      <c r="T48" s="1876"/>
      <c r="U48" s="1876"/>
      <c r="V48" s="1876"/>
      <c r="W48" s="1876"/>
      <c r="X48" s="1876"/>
      <c r="Y48" s="1876"/>
      <c r="Z48" s="1876"/>
      <c r="AA48" s="1876"/>
      <c r="AB48" s="1876"/>
      <c r="AC48" s="1876"/>
      <c r="AD48" s="1876"/>
      <c r="AE48" s="1875"/>
      <c r="AF48" s="1876"/>
      <c r="AG48" s="1876"/>
      <c r="AH48" s="1876"/>
      <c r="AI48" s="1876"/>
      <c r="AJ48" s="1876"/>
      <c r="AK48" s="1876"/>
      <c r="AL48" s="1876"/>
      <c r="AM48" s="1876"/>
      <c r="AN48" s="1876"/>
      <c r="AO48" s="1876"/>
      <c r="AP48" s="1876"/>
      <c r="AQ48" s="1875"/>
      <c r="AR48" s="1876"/>
      <c r="AS48" s="1876"/>
      <c r="AT48" s="1876"/>
      <c r="AU48" s="1876"/>
      <c r="AV48" s="1876"/>
      <c r="AW48" s="1876"/>
      <c r="AX48" s="1876"/>
      <c r="AY48" s="1876"/>
      <c r="AZ48" s="1876"/>
      <c r="BA48" s="1876"/>
      <c r="BB48" s="1876"/>
      <c r="BC48" s="1875"/>
      <c r="BD48" s="1876"/>
      <c r="BE48" s="1876"/>
      <c r="BF48" s="1876"/>
      <c r="BG48" s="1876"/>
      <c r="BH48" s="1876"/>
      <c r="BI48" s="1876"/>
      <c r="BJ48" s="1876"/>
      <c r="BK48" s="1876"/>
      <c r="BL48" s="1876"/>
      <c r="BM48" s="1876"/>
      <c r="BN48" s="1876"/>
      <c r="BO48" s="1875"/>
      <c r="BP48" s="1876"/>
      <c r="BQ48" s="1876"/>
      <c r="BR48" s="1876"/>
      <c r="BS48" s="1876"/>
      <c r="BT48" s="1876"/>
      <c r="BU48" s="1876"/>
      <c r="BV48" s="1876"/>
      <c r="BW48" s="1876"/>
      <c r="BX48" s="1876"/>
      <c r="BY48" s="1876"/>
      <c r="BZ48" s="1876"/>
      <c r="CA48" s="1875"/>
      <c r="CB48" s="1876"/>
      <c r="CC48" s="1876"/>
      <c r="CD48" s="1876"/>
      <c r="CE48" s="1876"/>
      <c r="CF48" s="1876"/>
      <c r="CG48" s="1876"/>
      <c r="CH48" s="1876"/>
      <c r="CI48" s="1876"/>
      <c r="CJ48" s="1876"/>
      <c r="CK48" s="1876"/>
      <c r="CL48" s="1878"/>
      <c r="CM48" s="454"/>
      <c r="CN48" s="1996"/>
      <c r="CO48" s="1996"/>
    </row>
    <row r="49" spans="1:93" ht="12.75" customHeight="1" thickBot="1">
      <c r="A49" s="1879" t="s">
        <v>472</v>
      </c>
      <c r="B49" s="1880"/>
      <c r="C49" s="1881"/>
      <c r="D49" s="1920"/>
      <c r="E49" s="1920"/>
      <c r="F49" s="1920"/>
      <c r="G49" s="1850">
        <f>申告書記入イメージ!K138</f>
        <v>0</v>
      </c>
      <c r="H49" s="1851"/>
      <c r="I49" s="1851"/>
      <c r="J49" s="1851"/>
      <c r="K49" s="1851"/>
      <c r="L49" s="1851"/>
      <c r="M49" s="1851"/>
      <c r="N49" s="1851"/>
      <c r="O49" s="1851"/>
      <c r="P49" s="1851"/>
      <c r="Q49" s="472" t="s">
        <v>24</v>
      </c>
      <c r="R49" s="596"/>
      <c r="S49" s="1850">
        <f>申告書記入イメージ!Y137</f>
        <v>0</v>
      </c>
      <c r="T49" s="1851"/>
      <c r="U49" s="1851"/>
      <c r="V49" s="1851"/>
      <c r="W49" s="1851"/>
      <c r="X49" s="1851"/>
      <c r="Y49" s="1851"/>
      <c r="Z49" s="1851"/>
      <c r="AA49" s="1851"/>
      <c r="AB49" s="1851"/>
      <c r="AC49" s="472" t="s">
        <v>24</v>
      </c>
      <c r="AD49" s="597"/>
      <c r="AE49" s="1850" t="str">
        <f>IF(申告書記入イメージ!AM137=0,"",申告書記入イメージ!AM137)</f>
        <v/>
      </c>
      <c r="AF49" s="1851"/>
      <c r="AG49" s="1851"/>
      <c r="AH49" s="1851"/>
      <c r="AI49" s="1851"/>
      <c r="AJ49" s="1851"/>
      <c r="AK49" s="1851"/>
      <c r="AL49" s="1851"/>
      <c r="AM49" s="1851"/>
      <c r="AN49" s="1851"/>
      <c r="AO49" s="472" t="s">
        <v>24</v>
      </c>
      <c r="AP49" s="597"/>
      <c r="AQ49" s="1850" t="str">
        <f>IF(申告書記入イメージ!BA137=0,"",申告書記入イメージ!BA137)</f>
        <v/>
      </c>
      <c r="AR49" s="1885"/>
      <c r="AS49" s="1885"/>
      <c r="AT49" s="1885"/>
      <c r="AU49" s="1885"/>
      <c r="AV49" s="1885"/>
      <c r="AW49" s="1885"/>
      <c r="AX49" s="1885"/>
      <c r="AY49" s="1885"/>
      <c r="AZ49" s="1885"/>
      <c r="BA49" s="472" t="s">
        <v>24</v>
      </c>
      <c r="BB49" s="596"/>
      <c r="BC49" s="1886" t="str">
        <f>IF(申告書記入イメージ!BO137=0,"",申告書記入イメージ!BO137)</f>
        <v/>
      </c>
      <c r="BD49" s="1885"/>
      <c r="BE49" s="1885"/>
      <c r="BF49" s="1885"/>
      <c r="BG49" s="1885"/>
      <c r="BH49" s="1885"/>
      <c r="BI49" s="1885"/>
      <c r="BJ49" s="1885"/>
      <c r="BK49" s="1885"/>
      <c r="BL49" s="1885"/>
      <c r="BM49" s="472" t="s">
        <v>24</v>
      </c>
      <c r="BN49" s="596"/>
      <c r="BO49" s="1886" t="str">
        <f>IF(申告書記入イメージ!CC137=0,"",申告書記入イメージ!CC137)</f>
        <v/>
      </c>
      <c r="BP49" s="1885"/>
      <c r="BQ49" s="1885"/>
      <c r="BR49" s="1885"/>
      <c r="BS49" s="1885"/>
      <c r="BT49" s="1885"/>
      <c r="BU49" s="1885"/>
      <c r="BV49" s="1885"/>
      <c r="BW49" s="1885"/>
      <c r="BX49" s="1885"/>
      <c r="BY49" s="472" t="s">
        <v>24</v>
      </c>
      <c r="BZ49" s="596"/>
      <c r="CA49" s="1850" t="str">
        <f>IF(申告書記入イメージ!CQ137=0,"",申告書記入イメージ!CQ137)</f>
        <v/>
      </c>
      <c r="CB49" s="1885"/>
      <c r="CC49" s="1885"/>
      <c r="CD49" s="1885"/>
      <c r="CE49" s="1885"/>
      <c r="CF49" s="1885"/>
      <c r="CG49" s="1885"/>
      <c r="CH49" s="1885"/>
      <c r="CI49" s="1885"/>
      <c r="CJ49" s="1885"/>
      <c r="CK49" s="472" t="s">
        <v>24</v>
      </c>
      <c r="CL49" s="596"/>
      <c r="CM49" s="454"/>
      <c r="CN49" s="1996"/>
      <c r="CO49" s="1996"/>
    </row>
    <row r="50" spans="1:93" ht="21" customHeight="1">
      <c r="A50" s="1879"/>
      <c r="B50" s="1880"/>
      <c r="C50" s="1881"/>
      <c r="D50" s="1887" t="s">
        <v>473</v>
      </c>
      <c r="E50" s="1887"/>
      <c r="F50" s="1887"/>
      <c r="G50" s="1820" t="s">
        <v>474</v>
      </c>
      <c r="H50" s="1848"/>
      <c r="I50" s="1848"/>
      <c r="J50" s="1848"/>
      <c r="K50" s="1848"/>
      <c r="L50" s="1848"/>
      <c r="M50" s="1848"/>
      <c r="N50" s="1848"/>
      <c r="O50" s="1848"/>
      <c r="P50" s="1848"/>
      <c r="Q50" s="1848"/>
      <c r="R50" s="1849"/>
      <c r="S50" s="1820" t="s">
        <v>475</v>
      </c>
      <c r="T50" s="1848"/>
      <c r="U50" s="1848"/>
      <c r="V50" s="1848"/>
      <c r="W50" s="1848"/>
      <c r="X50" s="1848"/>
      <c r="Y50" s="1848"/>
      <c r="Z50" s="1848"/>
      <c r="AA50" s="1848"/>
      <c r="AB50" s="1848"/>
      <c r="AC50" s="1848"/>
      <c r="AD50" s="1849"/>
      <c r="AE50" s="1822" t="s">
        <v>476</v>
      </c>
      <c r="AF50" s="1823"/>
      <c r="AG50" s="1823"/>
      <c r="AH50" s="1823"/>
      <c r="AI50" s="1823"/>
      <c r="AJ50" s="1823"/>
      <c r="AK50" s="1823"/>
      <c r="AL50" s="1823"/>
      <c r="AM50" s="1823"/>
      <c r="AN50" s="1823"/>
      <c r="AO50" s="1823"/>
      <c r="AP50" s="1889"/>
      <c r="AQ50" s="453"/>
      <c r="AR50" s="598"/>
      <c r="AS50" s="599"/>
      <c r="AT50" s="599"/>
      <c r="AU50" s="599"/>
      <c r="AV50" s="599"/>
      <c r="AW50" s="599"/>
      <c r="AX50" s="599"/>
      <c r="AY50" s="599"/>
      <c r="AZ50" s="599"/>
      <c r="BA50" s="599"/>
      <c r="BB50" s="600"/>
      <c r="BC50" s="1890"/>
      <c r="BD50" s="1891"/>
      <c r="BE50" s="1891"/>
      <c r="BF50" s="1891"/>
      <c r="BG50" s="1891"/>
      <c r="BH50" s="1891"/>
      <c r="BI50" s="1891"/>
      <c r="BJ50" s="1891"/>
      <c r="BK50" s="1891"/>
      <c r="BL50" s="1891"/>
      <c r="BM50" s="1891"/>
      <c r="BN50" s="1891"/>
      <c r="BO50" s="1891"/>
      <c r="BP50" s="1891"/>
      <c r="BQ50" s="1891"/>
      <c r="BR50" s="1891"/>
      <c r="BS50" s="1891"/>
      <c r="BT50" s="1891"/>
      <c r="BU50" s="1891"/>
      <c r="BV50" s="1891"/>
      <c r="BW50" s="1891"/>
      <c r="BX50" s="1891"/>
      <c r="BY50" s="1891"/>
      <c r="BZ50" s="1892"/>
      <c r="CA50" s="453"/>
      <c r="CB50" s="1852" t="s">
        <v>477</v>
      </c>
      <c r="CC50" s="1853"/>
      <c r="CD50" s="1853"/>
      <c r="CE50" s="1853"/>
      <c r="CF50" s="1853"/>
      <c r="CG50" s="1853"/>
      <c r="CH50" s="1853"/>
      <c r="CI50" s="1853"/>
      <c r="CJ50" s="1853"/>
      <c r="CK50" s="1853"/>
      <c r="CL50" s="1854"/>
      <c r="CM50" s="454"/>
      <c r="CN50" s="1996"/>
      <c r="CO50" s="1996"/>
    </row>
    <row r="51" spans="1:93">
      <c r="A51" s="1879"/>
      <c r="B51" s="1880"/>
      <c r="C51" s="1881"/>
      <c r="D51" s="1888"/>
      <c r="E51" s="1888"/>
      <c r="F51" s="1888"/>
      <c r="G51" s="1850">
        <f>申告書記入イメージ!$K$143</f>
        <v>0</v>
      </c>
      <c r="H51" s="1851"/>
      <c r="I51" s="1851"/>
      <c r="J51" s="1851"/>
      <c r="K51" s="1851"/>
      <c r="L51" s="1851"/>
      <c r="M51" s="1851"/>
      <c r="N51" s="1851"/>
      <c r="O51" s="1851"/>
      <c r="P51" s="1851"/>
      <c r="Q51" s="472" t="s">
        <v>24</v>
      </c>
      <c r="R51" s="576"/>
      <c r="S51" s="1850">
        <f>申告書記入イメージ!$Y$143</f>
        <v>0</v>
      </c>
      <c r="T51" s="1851"/>
      <c r="U51" s="1851"/>
      <c r="V51" s="1851"/>
      <c r="W51" s="1851"/>
      <c r="X51" s="1851"/>
      <c r="Y51" s="1851"/>
      <c r="Z51" s="1851"/>
      <c r="AA51" s="1851"/>
      <c r="AB51" s="1851"/>
      <c r="AC51" s="472" t="s">
        <v>24</v>
      </c>
      <c r="AD51" s="576"/>
      <c r="AE51" s="1850">
        <f>申告書記入イメージ!$AM$143</f>
        <v>0</v>
      </c>
      <c r="AF51" s="1851"/>
      <c r="AG51" s="1851"/>
      <c r="AH51" s="1851"/>
      <c r="AI51" s="1851"/>
      <c r="AJ51" s="1851"/>
      <c r="AK51" s="1851"/>
      <c r="AL51" s="1851"/>
      <c r="AM51" s="1851"/>
      <c r="AN51" s="1851"/>
      <c r="AO51" s="472" t="s">
        <v>24</v>
      </c>
      <c r="AP51" s="576"/>
      <c r="AQ51" s="453"/>
      <c r="AR51" s="1899" t="s">
        <v>478</v>
      </c>
      <c r="AS51" s="1900"/>
      <c r="AT51" s="1900"/>
      <c r="AU51" s="1900"/>
      <c r="AV51" s="1900"/>
      <c r="AW51" s="1900"/>
      <c r="AX51" s="1900"/>
      <c r="AY51" s="1900"/>
      <c r="AZ51" s="1900"/>
      <c r="BA51" s="1900"/>
      <c r="BB51" s="1901"/>
      <c r="BC51" s="1893"/>
      <c r="BD51" s="1894"/>
      <c r="BE51" s="1894"/>
      <c r="BF51" s="1894"/>
      <c r="BG51" s="1894"/>
      <c r="BH51" s="1894"/>
      <c r="BI51" s="1894"/>
      <c r="BJ51" s="1894"/>
      <c r="BK51" s="1894"/>
      <c r="BL51" s="1894"/>
      <c r="BM51" s="1894"/>
      <c r="BN51" s="1894"/>
      <c r="BO51" s="1894"/>
      <c r="BP51" s="1894"/>
      <c r="BQ51" s="1894"/>
      <c r="BR51" s="1894"/>
      <c r="BS51" s="1894"/>
      <c r="BT51" s="1894"/>
      <c r="BU51" s="1894"/>
      <c r="BV51" s="1894"/>
      <c r="BW51" s="1894"/>
      <c r="BX51" s="1894"/>
      <c r="BY51" s="1894"/>
      <c r="BZ51" s="1895"/>
      <c r="CA51" s="453"/>
      <c r="CB51" s="1905"/>
      <c r="CC51" s="1906"/>
      <c r="CD51" s="1906"/>
      <c r="CE51" s="1906"/>
      <c r="CF51" s="1906"/>
      <c r="CG51" s="1906"/>
      <c r="CH51" s="1906"/>
      <c r="CI51" s="1906"/>
      <c r="CJ51" s="1906"/>
      <c r="CK51" s="1906"/>
      <c r="CL51" s="1907"/>
      <c r="CM51" s="454"/>
      <c r="CN51" s="1996"/>
      <c r="CO51" s="1996"/>
    </row>
    <row r="52" spans="1:93" ht="31.95" customHeight="1" thickBot="1">
      <c r="A52" s="1879"/>
      <c r="B52" s="1880"/>
      <c r="C52" s="1881"/>
      <c r="D52" s="1887" t="s">
        <v>479</v>
      </c>
      <c r="E52" s="1887"/>
      <c r="F52" s="1911"/>
      <c r="G52" s="1820" t="s">
        <v>480</v>
      </c>
      <c r="H52" s="1848"/>
      <c r="I52" s="1848"/>
      <c r="J52" s="1848"/>
      <c r="K52" s="1848"/>
      <c r="L52" s="1848"/>
      <c r="M52" s="1848"/>
      <c r="N52" s="1848"/>
      <c r="O52" s="1848"/>
      <c r="P52" s="1848"/>
      <c r="Q52" s="1848"/>
      <c r="R52" s="1849"/>
      <c r="S52" s="1820" t="s">
        <v>481</v>
      </c>
      <c r="T52" s="1848"/>
      <c r="U52" s="1848"/>
      <c r="V52" s="1848"/>
      <c r="W52" s="1848"/>
      <c r="X52" s="1848"/>
      <c r="Y52" s="1848"/>
      <c r="Z52" s="1848"/>
      <c r="AA52" s="1848"/>
      <c r="AB52" s="1848"/>
      <c r="AC52" s="1848"/>
      <c r="AD52" s="1849"/>
      <c r="AE52" s="1820" t="s">
        <v>482</v>
      </c>
      <c r="AF52" s="1848"/>
      <c r="AG52" s="1848"/>
      <c r="AH52" s="1848"/>
      <c r="AI52" s="1848"/>
      <c r="AJ52" s="1848"/>
      <c r="AK52" s="1848"/>
      <c r="AL52" s="1848"/>
      <c r="AM52" s="1848"/>
      <c r="AN52" s="1848"/>
      <c r="AO52" s="1848"/>
      <c r="AP52" s="1849"/>
      <c r="AQ52" s="453"/>
      <c r="AR52" s="1902"/>
      <c r="AS52" s="1903"/>
      <c r="AT52" s="1903"/>
      <c r="AU52" s="1903"/>
      <c r="AV52" s="1903"/>
      <c r="AW52" s="1903"/>
      <c r="AX52" s="1903"/>
      <c r="AY52" s="1903"/>
      <c r="AZ52" s="1903"/>
      <c r="BA52" s="1903"/>
      <c r="BB52" s="1904"/>
      <c r="BC52" s="1896"/>
      <c r="BD52" s="1897"/>
      <c r="BE52" s="1897"/>
      <c r="BF52" s="1897"/>
      <c r="BG52" s="1897"/>
      <c r="BH52" s="1897"/>
      <c r="BI52" s="1897"/>
      <c r="BJ52" s="1897"/>
      <c r="BK52" s="1897"/>
      <c r="BL52" s="1897"/>
      <c r="BM52" s="1897"/>
      <c r="BN52" s="1897"/>
      <c r="BO52" s="1897"/>
      <c r="BP52" s="1897"/>
      <c r="BQ52" s="1897"/>
      <c r="BR52" s="1897"/>
      <c r="BS52" s="1897"/>
      <c r="BT52" s="1897"/>
      <c r="BU52" s="1897"/>
      <c r="BV52" s="1897"/>
      <c r="BW52" s="1897"/>
      <c r="BX52" s="1897"/>
      <c r="BY52" s="1897"/>
      <c r="BZ52" s="1898"/>
      <c r="CA52" s="453"/>
      <c r="CB52" s="1908"/>
      <c r="CC52" s="1909"/>
      <c r="CD52" s="1909"/>
      <c r="CE52" s="1909"/>
      <c r="CF52" s="1909"/>
      <c r="CG52" s="1909"/>
      <c r="CH52" s="1909"/>
      <c r="CI52" s="1909"/>
      <c r="CJ52" s="1909"/>
      <c r="CK52" s="1909"/>
      <c r="CL52" s="1910"/>
      <c r="CM52" s="454"/>
      <c r="CN52" s="1996"/>
      <c r="CO52" s="1996"/>
    </row>
    <row r="53" spans="1:93">
      <c r="A53" s="1882"/>
      <c r="B53" s="1883"/>
      <c r="C53" s="1884"/>
      <c r="D53" s="1888"/>
      <c r="E53" s="1888"/>
      <c r="F53" s="1912"/>
      <c r="G53" s="1850">
        <f>申告書記入イメージ!$K$149</f>
        <v>0</v>
      </c>
      <c r="H53" s="1851"/>
      <c r="I53" s="1851"/>
      <c r="J53" s="1851"/>
      <c r="K53" s="1851"/>
      <c r="L53" s="1851"/>
      <c r="M53" s="1851"/>
      <c r="N53" s="1851"/>
      <c r="O53" s="1851"/>
      <c r="P53" s="1851"/>
      <c r="Q53" s="472" t="s">
        <v>24</v>
      </c>
      <c r="R53" s="576"/>
      <c r="S53" s="1850">
        <f>申告書記入イメージ!$Y$149</f>
        <v>0</v>
      </c>
      <c r="T53" s="1851"/>
      <c r="U53" s="1851"/>
      <c r="V53" s="1851"/>
      <c r="W53" s="1851"/>
      <c r="X53" s="1851"/>
      <c r="Y53" s="1851"/>
      <c r="Z53" s="1851"/>
      <c r="AA53" s="1851"/>
      <c r="AB53" s="1851"/>
      <c r="AC53" s="472" t="s">
        <v>24</v>
      </c>
      <c r="AD53" s="576"/>
      <c r="AE53" s="1850">
        <f>申告書記入イメージ!$AM$149</f>
        <v>0</v>
      </c>
      <c r="AF53" s="1851"/>
      <c r="AG53" s="1851"/>
      <c r="AH53" s="1851"/>
      <c r="AI53" s="1851"/>
      <c r="AJ53" s="1851"/>
      <c r="AK53" s="1851"/>
      <c r="AL53" s="1851"/>
      <c r="AM53" s="1851"/>
      <c r="AN53" s="1851"/>
      <c r="AO53" s="472" t="s">
        <v>24</v>
      </c>
      <c r="AP53" s="576"/>
      <c r="AQ53" s="453"/>
      <c r="AR53" s="453"/>
      <c r="AS53" s="453"/>
      <c r="AT53" s="453"/>
      <c r="AU53" s="453"/>
      <c r="AV53" s="453"/>
      <c r="AW53" s="453"/>
      <c r="AX53" s="453"/>
      <c r="AY53" s="453"/>
      <c r="AZ53" s="453"/>
      <c r="BA53" s="453"/>
      <c r="BB53" s="453"/>
      <c r="BC53" s="453"/>
      <c r="BD53" s="453"/>
      <c r="BE53" s="453"/>
      <c r="BF53" s="453"/>
      <c r="BG53" s="453"/>
      <c r="BH53" s="453"/>
      <c r="BI53" s="453"/>
      <c r="BJ53" s="453"/>
      <c r="BK53" s="453"/>
      <c r="BL53" s="453"/>
      <c r="BM53" s="453"/>
      <c r="BN53" s="453"/>
      <c r="BO53" s="453"/>
      <c r="BP53" s="453"/>
      <c r="BQ53" s="453"/>
      <c r="BR53" s="453"/>
      <c r="BS53" s="453"/>
      <c r="BT53" s="453"/>
      <c r="BU53" s="453"/>
      <c r="BV53" s="453"/>
      <c r="BW53" s="453"/>
      <c r="BX53" s="453"/>
      <c r="BY53" s="453"/>
      <c r="BZ53" s="453"/>
      <c r="CA53" s="453"/>
      <c r="CB53" s="1852" t="s">
        <v>483</v>
      </c>
      <c r="CC53" s="1853"/>
      <c r="CD53" s="1853"/>
      <c r="CE53" s="1853"/>
      <c r="CF53" s="1853"/>
      <c r="CG53" s="1853"/>
      <c r="CH53" s="1853"/>
      <c r="CI53" s="1853"/>
      <c r="CJ53" s="1853"/>
      <c r="CK53" s="1853"/>
      <c r="CL53" s="1854"/>
      <c r="CM53" s="454"/>
      <c r="CN53" s="454"/>
      <c r="CO53" s="453"/>
    </row>
    <row r="54" spans="1:93" ht="15.75" customHeight="1">
      <c r="A54" s="601"/>
      <c r="B54" s="602"/>
      <c r="C54" s="602"/>
      <c r="D54" s="453"/>
      <c r="E54" s="453"/>
      <c r="F54" s="453"/>
      <c r="G54" s="453"/>
      <c r="H54" s="453"/>
      <c r="I54" s="453"/>
      <c r="J54" s="453"/>
      <c r="K54" s="453"/>
      <c r="L54" s="453"/>
      <c r="M54" s="453"/>
      <c r="N54" s="453"/>
      <c r="O54" s="453"/>
      <c r="P54" s="453"/>
      <c r="Q54" s="453"/>
      <c r="R54" s="453"/>
      <c r="S54" s="453"/>
      <c r="T54" s="453"/>
      <c r="U54" s="453"/>
      <c r="V54" s="453"/>
      <c r="W54" s="453"/>
      <c r="X54" s="453"/>
      <c r="Y54" s="453"/>
      <c r="Z54" s="453"/>
      <c r="AA54" s="453"/>
      <c r="AB54" s="453"/>
      <c r="AC54" s="453"/>
      <c r="AD54" s="453"/>
      <c r="AE54" s="453"/>
      <c r="AF54" s="453"/>
      <c r="AG54" s="453"/>
      <c r="AH54" s="453"/>
      <c r="AI54" s="453"/>
      <c r="AJ54" s="453"/>
      <c r="AK54" s="453"/>
      <c r="AL54" s="453"/>
      <c r="AM54" s="453"/>
      <c r="AN54" s="453"/>
      <c r="AO54" s="453"/>
      <c r="AP54" s="453"/>
      <c r="AQ54" s="453"/>
      <c r="AR54" s="453"/>
      <c r="AS54" s="453"/>
      <c r="AT54" s="453"/>
      <c r="AU54" s="453"/>
      <c r="AV54" s="453"/>
      <c r="AW54" s="453"/>
      <c r="AX54" s="453"/>
      <c r="AY54" s="453"/>
      <c r="AZ54" s="453"/>
      <c r="BA54" s="453"/>
      <c r="BB54" s="453"/>
      <c r="BC54" s="453"/>
      <c r="BD54" s="453"/>
      <c r="BE54" s="453"/>
      <c r="BF54" s="453"/>
      <c r="BG54" s="453"/>
      <c r="BH54" s="453"/>
      <c r="BI54" s="453"/>
      <c r="BJ54" s="453"/>
      <c r="BK54" s="453"/>
      <c r="BL54" s="453"/>
      <c r="BM54" s="453"/>
      <c r="BN54" s="453"/>
      <c r="BO54" s="453"/>
      <c r="BP54" s="453"/>
      <c r="BQ54" s="453"/>
      <c r="BR54" s="453"/>
      <c r="BS54" s="453"/>
      <c r="BT54" s="453"/>
      <c r="BU54" s="453"/>
      <c r="BV54" s="453"/>
      <c r="BW54" s="453"/>
      <c r="BX54" s="453"/>
      <c r="BY54" s="453"/>
      <c r="BZ54" s="453"/>
      <c r="CA54" s="453"/>
      <c r="CB54" s="1855"/>
      <c r="CC54" s="1856"/>
      <c r="CD54" s="1856"/>
      <c r="CE54" s="1856"/>
      <c r="CF54" s="1856"/>
      <c r="CG54" s="1856"/>
      <c r="CH54" s="1856"/>
      <c r="CI54" s="1856"/>
      <c r="CJ54" s="1856"/>
      <c r="CK54" s="1856"/>
      <c r="CL54" s="1857"/>
      <c r="CM54" s="454"/>
      <c r="CN54" s="454"/>
      <c r="CO54" s="453"/>
    </row>
    <row r="55" spans="1:93" ht="12" customHeight="1">
      <c r="A55" s="602"/>
      <c r="B55" s="602"/>
      <c r="C55" s="602"/>
      <c r="D55" s="453"/>
      <c r="E55" s="453"/>
      <c r="F55" s="453"/>
      <c r="G55" s="453"/>
      <c r="H55" s="453"/>
      <c r="I55" s="453"/>
      <c r="J55" s="453"/>
      <c r="K55" s="453"/>
      <c r="L55" s="453"/>
      <c r="M55" s="453"/>
      <c r="N55" s="453"/>
      <c r="O55" s="453"/>
      <c r="P55" s="453"/>
      <c r="Q55" s="453"/>
      <c r="R55" s="453"/>
      <c r="S55" s="453"/>
      <c r="T55" s="453"/>
      <c r="U55" s="453"/>
      <c r="V55" s="453"/>
      <c r="W55" s="453"/>
      <c r="X55" s="453"/>
      <c r="Y55" s="453"/>
      <c r="Z55" s="453"/>
      <c r="AA55" s="453"/>
      <c r="AB55" s="453"/>
      <c r="AC55" s="453"/>
      <c r="AD55" s="453"/>
      <c r="AE55" s="453"/>
      <c r="AF55" s="453"/>
      <c r="AG55" s="453"/>
      <c r="AH55" s="453"/>
      <c r="AI55" s="453"/>
      <c r="AJ55" s="453"/>
      <c r="AK55" s="453"/>
      <c r="AL55" s="453"/>
      <c r="AM55" s="453"/>
      <c r="AN55" s="453"/>
      <c r="AO55" s="453"/>
      <c r="AP55" s="453"/>
      <c r="AQ55" s="453"/>
      <c r="AR55" s="1864" t="s">
        <v>484</v>
      </c>
      <c r="AS55" s="1865"/>
      <c r="AT55" s="1868" t="s">
        <v>485</v>
      </c>
      <c r="AU55" s="1869"/>
      <c r="AV55" s="1869"/>
      <c r="AW55" s="1869"/>
      <c r="AX55" s="1869"/>
      <c r="AY55" s="1869"/>
      <c r="AZ55" s="1869"/>
      <c r="BA55" s="1869"/>
      <c r="BB55" s="1869"/>
      <c r="BC55" s="1869"/>
      <c r="BD55" s="1869"/>
      <c r="BE55" s="1869"/>
      <c r="BF55" s="603" t="s">
        <v>68</v>
      </c>
      <c r="BG55" s="585"/>
      <c r="BH55" s="585"/>
      <c r="BI55" s="585"/>
      <c r="BJ55" s="585"/>
      <c r="BK55" s="585"/>
      <c r="BL55" s="585"/>
      <c r="BM55" s="585"/>
      <c r="BN55" s="585"/>
      <c r="BO55" s="585"/>
      <c r="BP55" s="585"/>
      <c r="BQ55" s="585"/>
      <c r="BR55" s="585"/>
      <c r="BS55" s="585"/>
      <c r="BT55" s="585"/>
      <c r="BU55" s="585"/>
      <c r="BV55" s="585"/>
      <c r="BW55" s="585"/>
      <c r="BX55" s="585"/>
      <c r="BY55" s="585"/>
      <c r="BZ55" s="604"/>
      <c r="CA55" s="453"/>
      <c r="CB55" s="1858"/>
      <c r="CC55" s="1859"/>
      <c r="CD55" s="1859"/>
      <c r="CE55" s="1859"/>
      <c r="CF55" s="1859"/>
      <c r="CG55" s="1859"/>
      <c r="CH55" s="1859"/>
      <c r="CI55" s="1859"/>
      <c r="CJ55" s="1859"/>
      <c r="CK55" s="1859"/>
      <c r="CL55" s="1860"/>
      <c r="CM55" s="454"/>
      <c r="CN55" s="454"/>
      <c r="CO55" s="453"/>
    </row>
    <row r="56" spans="1:93" ht="12" customHeight="1">
      <c r="A56" s="602"/>
      <c r="B56" s="602"/>
      <c r="C56" s="602"/>
      <c r="D56" s="453"/>
      <c r="E56" s="453"/>
      <c r="F56" s="453"/>
      <c r="G56" s="453"/>
      <c r="H56" s="453"/>
      <c r="I56" s="453"/>
      <c r="J56" s="453"/>
      <c r="K56" s="453"/>
      <c r="L56" s="453"/>
      <c r="M56" s="453"/>
      <c r="N56" s="453"/>
      <c r="O56" s="453"/>
      <c r="P56" s="453"/>
      <c r="Q56" s="453"/>
      <c r="R56" s="453"/>
      <c r="S56" s="453"/>
      <c r="T56" s="453"/>
      <c r="U56" s="453"/>
      <c r="V56" s="453"/>
      <c r="W56" s="453"/>
      <c r="X56" s="453"/>
      <c r="Y56" s="453"/>
      <c r="Z56" s="453"/>
      <c r="AA56" s="453"/>
      <c r="AB56" s="453"/>
      <c r="AC56" s="453"/>
      <c r="AD56" s="453"/>
      <c r="AE56" s="453"/>
      <c r="AF56" s="453"/>
      <c r="AG56" s="453"/>
      <c r="AH56" s="453"/>
      <c r="AI56" s="453"/>
      <c r="AJ56" s="453"/>
      <c r="AK56" s="453"/>
      <c r="AL56" s="453"/>
      <c r="AM56" s="453"/>
      <c r="AN56" s="453"/>
      <c r="AO56" s="453"/>
      <c r="AP56" s="453"/>
      <c r="AQ56" s="453"/>
      <c r="AR56" s="1866"/>
      <c r="AS56" s="1867"/>
      <c r="AT56" s="1870"/>
      <c r="AU56" s="1871"/>
      <c r="AV56" s="1871"/>
      <c r="AW56" s="1871"/>
      <c r="AX56" s="472" t="s">
        <v>486</v>
      </c>
      <c r="AY56" s="472"/>
      <c r="AZ56" s="1871"/>
      <c r="BA56" s="1871"/>
      <c r="BB56" s="1871"/>
      <c r="BC56" s="1871"/>
      <c r="BD56" s="1871"/>
      <c r="BE56" s="1871"/>
      <c r="BF56" s="605" t="s">
        <v>487</v>
      </c>
      <c r="BG56" s="1859"/>
      <c r="BH56" s="1859"/>
      <c r="BI56" s="1859"/>
      <c r="BJ56" s="1859"/>
      <c r="BK56" s="1859"/>
      <c r="BL56" s="472" t="s">
        <v>488</v>
      </c>
      <c r="BM56" s="1859"/>
      <c r="BN56" s="1859"/>
      <c r="BO56" s="1859"/>
      <c r="BP56" s="1859"/>
      <c r="BQ56" s="1859"/>
      <c r="BR56" s="472" t="s">
        <v>486</v>
      </c>
      <c r="BS56" s="472"/>
      <c r="BT56" s="1859"/>
      <c r="BU56" s="1859"/>
      <c r="BV56" s="1859"/>
      <c r="BW56" s="1859"/>
      <c r="BX56" s="1859"/>
      <c r="BY56" s="1859"/>
      <c r="BZ56" s="1872"/>
      <c r="CA56" s="453"/>
      <c r="CB56" s="1861"/>
      <c r="CC56" s="1862"/>
      <c r="CD56" s="1862"/>
      <c r="CE56" s="1862"/>
      <c r="CF56" s="1862"/>
      <c r="CG56" s="1862"/>
      <c r="CH56" s="1862"/>
      <c r="CI56" s="1862"/>
      <c r="CJ56" s="1862"/>
      <c r="CK56" s="1862"/>
      <c r="CL56" s="1863"/>
      <c r="CM56" s="454"/>
      <c r="CN56" s="454"/>
      <c r="CO56" s="453"/>
    </row>
    <row r="57" spans="1:93" ht="15.75" customHeight="1">
      <c r="A57" s="1820" t="s">
        <v>489</v>
      </c>
      <c r="B57" s="1821"/>
      <c r="C57" s="1821"/>
      <c r="D57" s="1821"/>
      <c r="E57" s="1821"/>
      <c r="F57" s="1821"/>
      <c r="G57" s="1821"/>
      <c r="H57" s="1821"/>
      <c r="I57" s="1826" t="s">
        <v>490</v>
      </c>
      <c r="J57" s="1827"/>
      <c r="K57" s="1828" t="s">
        <v>491</v>
      </c>
      <c r="L57" s="1828"/>
      <c r="M57" s="1828"/>
      <c r="N57" s="1828"/>
      <c r="O57" s="1828"/>
      <c r="P57" s="1828"/>
      <c r="Q57" s="1828"/>
      <c r="R57" s="1828"/>
      <c r="S57" s="1829" t="s">
        <v>492</v>
      </c>
      <c r="T57" s="1830"/>
      <c r="U57" s="1830"/>
      <c r="V57" s="1830"/>
      <c r="W57" s="1830"/>
      <c r="X57" s="1830"/>
      <c r="Y57" s="1830"/>
      <c r="Z57" s="1832"/>
      <c r="AA57" s="1833"/>
      <c r="AB57" s="1833"/>
      <c r="AC57" s="1833"/>
      <c r="AD57" s="1833"/>
      <c r="AE57" s="1833"/>
      <c r="AF57" s="1833"/>
      <c r="AG57" s="1833"/>
      <c r="AH57" s="1833"/>
      <c r="AI57" s="1833"/>
      <c r="AJ57" s="1833"/>
      <c r="AK57" s="1833"/>
      <c r="AL57" s="1833"/>
      <c r="AM57" s="1833"/>
      <c r="AN57" s="1833"/>
      <c r="AO57" s="1833"/>
      <c r="AP57" s="1834"/>
      <c r="AQ57" s="453"/>
      <c r="AR57" s="1838" t="s">
        <v>493</v>
      </c>
      <c r="AS57" s="1839"/>
      <c r="AT57" s="1769" t="s">
        <v>494</v>
      </c>
      <c r="AU57" s="1770"/>
      <c r="AV57" s="1770"/>
      <c r="AW57" s="1770"/>
      <c r="AX57" s="1770"/>
      <c r="AY57" s="1770"/>
      <c r="AZ57" s="1770"/>
      <c r="BA57" s="1770"/>
      <c r="BB57" s="1770"/>
      <c r="BC57" s="1770"/>
      <c r="BD57" s="1770"/>
      <c r="BE57" s="1770"/>
      <c r="BF57" s="1782"/>
      <c r="BG57" s="1783"/>
      <c r="BH57" s="1783"/>
      <c r="BI57" s="1783"/>
      <c r="BJ57" s="1783"/>
      <c r="BK57" s="1783"/>
      <c r="BL57" s="1783"/>
      <c r="BM57" s="1783"/>
      <c r="BN57" s="1783"/>
      <c r="BO57" s="1783"/>
      <c r="BP57" s="1783"/>
      <c r="BQ57" s="1783"/>
      <c r="BR57" s="1783"/>
      <c r="BS57" s="1783"/>
      <c r="BT57" s="1783"/>
      <c r="BU57" s="1783"/>
      <c r="BV57" s="1783"/>
      <c r="BW57" s="1783"/>
      <c r="BX57" s="1783"/>
      <c r="BY57" s="1783"/>
      <c r="BZ57" s="1783"/>
      <c r="CA57" s="1783"/>
      <c r="CB57" s="1783"/>
      <c r="CC57" s="1783"/>
      <c r="CD57" s="1783"/>
      <c r="CE57" s="1783"/>
      <c r="CF57" s="1783"/>
      <c r="CG57" s="1783"/>
      <c r="CH57" s="1783"/>
      <c r="CI57" s="1783"/>
      <c r="CJ57" s="1783"/>
      <c r="CK57" s="1783"/>
      <c r="CL57" s="1784"/>
      <c r="CM57" s="454"/>
      <c r="CN57" s="454"/>
      <c r="CO57" s="453"/>
    </row>
    <row r="58" spans="1:93" ht="15.75" customHeight="1">
      <c r="A58" s="1822"/>
      <c r="B58" s="1823"/>
      <c r="C58" s="1823"/>
      <c r="D58" s="1824"/>
      <c r="E58" s="1824"/>
      <c r="F58" s="1824"/>
      <c r="G58" s="1824"/>
      <c r="H58" s="1825"/>
      <c r="I58" s="1786" t="s">
        <v>490</v>
      </c>
      <c r="J58" s="1787"/>
      <c r="K58" s="1788" t="s">
        <v>495</v>
      </c>
      <c r="L58" s="1788"/>
      <c r="M58" s="1788"/>
      <c r="N58" s="1788"/>
      <c r="O58" s="1788"/>
      <c r="P58" s="1788"/>
      <c r="Q58" s="1788"/>
      <c r="R58" s="1788"/>
      <c r="S58" s="1831"/>
      <c r="T58" s="1823"/>
      <c r="U58" s="1823"/>
      <c r="V58" s="1823"/>
      <c r="W58" s="1823"/>
      <c r="X58" s="1823"/>
      <c r="Y58" s="1823"/>
      <c r="Z58" s="1835"/>
      <c r="AA58" s="1836"/>
      <c r="AB58" s="1836"/>
      <c r="AC58" s="1836"/>
      <c r="AD58" s="1836"/>
      <c r="AE58" s="1836"/>
      <c r="AF58" s="1836"/>
      <c r="AG58" s="1836"/>
      <c r="AH58" s="1836"/>
      <c r="AI58" s="1836"/>
      <c r="AJ58" s="1836"/>
      <c r="AK58" s="1836"/>
      <c r="AL58" s="1836"/>
      <c r="AM58" s="1836"/>
      <c r="AN58" s="1836"/>
      <c r="AO58" s="1836"/>
      <c r="AP58" s="1837"/>
      <c r="AQ58" s="453"/>
      <c r="AR58" s="1838"/>
      <c r="AS58" s="1839"/>
      <c r="AT58" s="1780"/>
      <c r="AU58" s="1781"/>
      <c r="AV58" s="1781"/>
      <c r="AW58" s="1781"/>
      <c r="AX58" s="1781"/>
      <c r="AY58" s="1781"/>
      <c r="AZ58" s="1781"/>
      <c r="BA58" s="1781"/>
      <c r="BB58" s="1781"/>
      <c r="BC58" s="1781"/>
      <c r="BD58" s="1781"/>
      <c r="BE58" s="1781"/>
      <c r="BF58" s="1776"/>
      <c r="BG58" s="1777"/>
      <c r="BH58" s="1777"/>
      <c r="BI58" s="1777"/>
      <c r="BJ58" s="1777"/>
      <c r="BK58" s="1777"/>
      <c r="BL58" s="1777"/>
      <c r="BM58" s="1777"/>
      <c r="BN58" s="1777"/>
      <c r="BO58" s="1777"/>
      <c r="BP58" s="1777"/>
      <c r="BQ58" s="1777"/>
      <c r="BR58" s="1777"/>
      <c r="BS58" s="1777"/>
      <c r="BT58" s="1777"/>
      <c r="BU58" s="1777"/>
      <c r="BV58" s="1777"/>
      <c r="BW58" s="1777"/>
      <c r="BX58" s="1777"/>
      <c r="BY58" s="1777"/>
      <c r="BZ58" s="1777"/>
      <c r="CA58" s="1777"/>
      <c r="CB58" s="1777"/>
      <c r="CC58" s="1777"/>
      <c r="CD58" s="1777"/>
      <c r="CE58" s="1777"/>
      <c r="CF58" s="1777"/>
      <c r="CG58" s="1777"/>
      <c r="CH58" s="1777"/>
      <c r="CI58" s="1777"/>
      <c r="CJ58" s="1777"/>
      <c r="CK58" s="1777"/>
      <c r="CL58" s="1785"/>
    </row>
    <row r="59" spans="1:93" ht="13.95" customHeight="1">
      <c r="A59" s="1789" t="s">
        <v>496</v>
      </c>
      <c r="B59" s="1790"/>
      <c r="C59" s="1791"/>
      <c r="D59" s="1797" t="s">
        <v>63</v>
      </c>
      <c r="E59" s="1797"/>
      <c r="F59" s="1797"/>
      <c r="G59" s="1797"/>
      <c r="H59" s="1797"/>
      <c r="I59" s="1799"/>
      <c r="J59" s="1800"/>
      <c r="K59" s="1800"/>
      <c r="L59" s="1800"/>
      <c r="M59" s="1800"/>
      <c r="N59" s="1800"/>
      <c r="O59" s="1800"/>
      <c r="P59" s="1800"/>
      <c r="Q59" s="1800"/>
      <c r="R59" s="1800"/>
      <c r="S59" s="1800"/>
      <c r="T59" s="1800"/>
      <c r="U59" s="1800"/>
      <c r="V59" s="1800"/>
      <c r="W59" s="1800"/>
      <c r="X59" s="1800"/>
      <c r="Y59" s="1800"/>
      <c r="Z59" s="1800"/>
      <c r="AA59" s="1800"/>
      <c r="AB59" s="1800"/>
      <c r="AC59" s="1800"/>
      <c r="AD59" s="1800"/>
      <c r="AE59" s="1800"/>
      <c r="AF59" s="1800"/>
      <c r="AG59" s="1800"/>
      <c r="AH59" s="1800"/>
      <c r="AI59" s="1800"/>
      <c r="AJ59" s="1800"/>
      <c r="AK59" s="1800"/>
      <c r="AL59" s="1800"/>
      <c r="AM59" s="1800"/>
      <c r="AN59" s="1800"/>
      <c r="AO59" s="1800"/>
      <c r="AP59" s="1801"/>
      <c r="AQ59" s="453"/>
      <c r="AR59" s="1838"/>
      <c r="AS59" s="1839"/>
      <c r="AT59" s="1805" t="s">
        <v>497</v>
      </c>
      <c r="AU59" s="1806"/>
      <c r="AV59" s="1806"/>
      <c r="AW59" s="1806"/>
      <c r="AX59" s="1806"/>
      <c r="AY59" s="1806"/>
      <c r="AZ59" s="1806"/>
      <c r="BA59" s="1806"/>
      <c r="BB59" s="1806"/>
      <c r="BC59" s="1806"/>
      <c r="BD59" s="1806"/>
      <c r="BE59" s="1807"/>
      <c r="BF59" s="1782"/>
      <c r="BG59" s="1783"/>
      <c r="BH59" s="1783"/>
      <c r="BI59" s="1783"/>
      <c r="BJ59" s="1783"/>
      <c r="BK59" s="1783"/>
      <c r="BL59" s="1783"/>
      <c r="BM59" s="1783"/>
      <c r="BN59" s="1783"/>
      <c r="BO59" s="1783"/>
      <c r="BP59" s="1783"/>
      <c r="BQ59" s="1783"/>
      <c r="BR59" s="1783"/>
      <c r="BS59" s="1783"/>
      <c r="BT59" s="1783"/>
      <c r="BU59" s="1783"/>
      <c r="BV59" s="1783"/>
      <c r="BW59" s="1783"/>
      <c r="BX59" s="1783"/>
      <c r="BY59" s="1783"/>
      <c r="BZ59" s="1783"/>
      <c r="CA59" s="1783"/>
      <c r="CB59" s="1783"/>
      <c r="CC59" s="1783"/>
      <c r="CD59" s="1783"/>
      <c r="CE59" s="1783"/>
      <c r="CF59" s="1783"/>
      <c r="CG59" s="1783"/>
      <c r="CH59" s="1783"/>
      <c r="CI59" s="1783"/>
      <c r="CJ59" s="1783"/>
      <c r="CK59" s="1783"/>
      <c r="CL59" s="1784"/>
      <c r="CM59" s="453"/>
      <c r="CN59" s="453"/>
      <c r="CO59" s="453"/>
    </row>
    <row r="60" spans="1:93">
      <c r="A60" s="1792"/>
      <c r="B60" s="1793"/>
      <c r="C60" s="1794"/>
      <c r="D60" s="1798"/>
      <c r="E60" s="1798"/>
      <c r="F60" s="1798"/>
      <c r="G60" s="1798"/>
      <c r="H60" s="1798"/>
      <c r="I60" s="1802"/>
      <c r="J60" s="1803"/>
      <c r="K60" s="1803"/>
      <c r="L60" s="1803"/>
      <c r="M60" s="1803"/>
      <c r="N60" s="1803"/>
      <c r="O60" s="1803"/>
      <c r="P60" s="1803"/>
      <c r="Q60" s="1803"/>
      <c r="R60" s="1803"/>
      <c r="S60" s="1803"/>
      <c r="T60" s="1803"/>
      <c r="U60" s="1803"/>
      <c r="V60" s="1803"/>
      <c r="W60" s="1803"/>
      <c r="X60" s="1803"/>
      <c r="Y60" s="1803"/>
      <c r="Z60" s="1803"/>
      <c r="AA60" s="1803"/>
      <c r="AB60" s="1803"/>
      <c r="AC60" s="1803"/>
      <c r="AD60" s="1803"/>
      <c r="AE60" s="1803"/>
      <c r="AF60" s="1803"/>
      <c r="AG60" s="1803"/>
      <c r="AH60" s="1803"/>
      <c r="AI60" s="1803"/>
      <c r="AJ60" s="1803"/>
      <c r="AK60" s="1803"/>
      <c r="AL60" s="1803"/>
      <c r="AM60" s="1803"/>
      <c r="AN60" s="1803"/>
      <c r="AO60" s="1803"/>
      <c r="AP60" s="1804"/>
      <c r="AQ60" s="453"/>
      <c r="AR60" s="1838"/>
      <c r="AS60" s="1839"/>
      <c r="AT60" s="1808"/>
      <c r="AU60" s="1809"/>
      <c r="AV60" s="1809"/>
      <c r="AW60" s="1809"/>
      <c r="AX60" s="1809"/>
      <c r="AY60" s="1809"/>
      <c r="AZ60" s="1809"/>
      <c r="BA60" s="1809"/>
      <c r="BB60" s="1809"/>
      <c r="BC60" s="1809"/>
      <c r="BD60" s="1809"/>
      <c r="BE60" s="1810"/>
      <c r="BF60" s="1811"/>
      <c r="BG60" s="1812"/>
      <c r="BH60" s="1812"/>
      <c r="BI60" s="1812"/>
      <c r="BJ60" s="1812"/>
      <c r="BK60" s="1812"/>
      <c r="BL60" s="1812"/>
      <c r="BM60" s="1812"/>
      <c r="BN60" s="1812"/>
      <c r="BO60" s="1812"/>
      <c r="BP60" s="1812"/>
      <c r="BQ60" s="1812"/>
      <c r="BR60" s="1812"/>
      <c r="BS60" s="1812"/>
      <c r="BT60" s="1812"/>
      <c r="BU60" s="1812"/>
      <c r="BV60" s="1812"/>
      <c r="BW60" s="1812"/>
      <c r="BX60" s="1812"/>
      <c r="BY60" s="1812"/>
      <c r="BZ60" s="1812"/>
      <c r="CA60" s="1812"/>
      <c r="CB60" s="1812"/>
      <c r="CC60" s="1812"/>
      <c r="CD60" s="1812"/>
      <c r="CE60" s="1812"/>
      <c r="CF60" s="1812"/>
      <c r="CG60" s="1812"/>
      <c r="CH60" s="1812"/>
      <c r="CI60" s="1812"/>
      <c r="CJ60" s="1812"/>
      <c r="CK60" s="1812"/>
      <c r="CL60" s="1813"/>
      <c r="CM60" s="453"/>
      <c r="CN60" s="453"/>
      <c r="CO60" s="453"/>
    </row>
    <row r="61" spans="1:93" ht="12.75" customHeight="1">
      <c r="A61" s="1792"/>
      <c r="B61" s="1793"/>
      <c r="C61" s="1793"/>
      <c r="D61" s="1814" t="s">
        <v>498</v>
      </c>
      <c r="E61" s="1815"/>
      <c r="F61" s="1815"/>
      <c r="G61" s="1815"/>
      <c r="H61" s="1816"/>
      <c r="I61" s="1842"/>
      <c r="J61" s="1843"/>
      <c r="K61" s="1843"/>
      <c r="L61" s="1843"/>
      <c r="M61" s="1843"/>
      <c r="N61" s="1843"/>
      <c r="O61" s="1843"/>
      <c r="P61" s="1843"/>
      <c r="Q61" s="1843"/>
      <c r="R61" s="1843"/>
      <c r="S61" s="1843"/>
      <c r="T61" s="1843"/>
      <c r="U61" s="1843"/>
      <c r="V61" s="1843"/>
      <c r="W61" s="1843"/>
      <c r="X61" s="1843"/>
      <c r="Y61" s="1843"/>
      <c r="Z61" s="1843"/>
      <c r="AA61" s="1843"/>
      <c r="AB61" s="1843"/>
      <c r="AC61" s="1843"/>
      <c r="AD61" s="1843"/>
      <c r="AE61" s="1843"/>
      <c r="AF61" s="1843"/>
      <c r="AG61" s="1843"/>
      <c r="AH61" s="1843"/>
      <c r="AI61" s="1843"/>
      <c r="AJ61" s="1843"/>
      <c r="AK61" s="1843"/>
      <c r="AL61" s="1843"/>
      <c r="AM61" s="1843"/>
      <c r="AN61" s="1843"/>
      <c r="AO61" s="1843"/>
      <c r="AP61" s="1844"/>
      <c r="AQ61" s="453"/>
      <c r="AR61" s="1838"/>
      <c r="AS61" s="1839"/>
      <c r="AT61" s="1769" t="s">
        <v>499</v>
      </c>
      <c r="AU61" s="1770"/>
      <c r="AV61" s="1770"/>
      <c r="AW61" s="1770"/>
      <c r="AX61" s="1770"/>
      <c r="AY61" s="1770"/>
      <c r="AZ61" s="1770"/>
      <c r="BA61" s="1770"/>
      <c r="BB61" s="1770"/>
      <c r="BC61" s="1770"/>
      <c r="BD61" s="1770"/>
      <c r="BE61" s="1770"/>
      <c r="BF61" s="1773"/>
      <c r="BG61" s="1774"/>
      <c r="BH61" s="1774"/>
      <c r="BI61" s="1774"/>
      <c r="BJ61" s="1774"/>
      <c r="BK61" s="1774"/>
      <c r="BL61" s="1774"/>
      <c r="BM61" s="1774"/>
      <c r="BN61" s="1774"/>
      <c r="BO61" s="1774"/>
      <c r="BP61" s="1774"/>
      <c r="BQ61" s="1774"/>
      <c r="BR61" s="1774"/>
      <c r="BS61" s="1774"/>
      <c r="BT61" s="1774"/>
      <c r="BU61" s="1774"/>
      <c r="BV61" s="1774"/>
      <c r="BW61" s="1774"/>
      <c r="BX61" s="1774"/>
      <c r="BY61" s="1774"/>
      <c r="BZ61" s="1774"/>
      <c r="CA61" s="1774"/>
      <c r="CB61" s="1774"/>
      <c r="CC61" s="1774"/>
      <c r="CD61" s="1774"/>
      <c r="CE61" s="1774"/>
      <c r="CF61" s="1774"/>
      <c r="CG61" s="1774"/>
      <c r="CH61" s="1774"/>
      <c r="CI61" s="1774"/>
      <c r="CJ61" s="1774"/>
      <c r="CK61" s="1774"/>
      <c r="CL61" s="1775"/>
      <c r="CM61" s="453"/>
      <c r="CN61" s="453"/>
      <c r="CO61" s="453"/>
    </row>
    <row r="62" spans="1:93" ht="18" customHeight="1">
      <c r="A62" s="1795"/>
      <c r="B62" s="1796"/>
      <c r="C62" s="1796"/>
      <c r="D62" s="1817"/>
      <c r="E62" s="1818"/>
      <c r="F62" s="1818"/>
      <c r="G62" s="1818"/>
      <c r="H62" s="1819"/>
      <c r="I62" s="1845"/>
      <c r="J62" s="1846"/>
      <c r="K62" s="1846"/>
      <c r="L62" s="1846"/>
      <c r="M62" s="1846"/>
      <c r="N62" s="1846"/>
      <c r="O62" s="1846"/>
      <c r="P62" s="1846"/>
      <c r="Q62" s="1846"/>
      <c r="R62" s="1846"/>
      <c r="S62" s="1846"/>
      <c r="T62" s="1846"/>
      <c r="U62" s="1846"/>
      <c r="V62" s="1846"/>
      <c r="W62" s="1846"/>
      <c r="X62" s="1846"/>
      <c r="Y62" s="1846"/>
      <c r="Z62" s="1846"/>
      <c r="AA62" s="1846"/>
      <c r="AB62" s="1846"/>
      <c r="AC62" s="1846"/>
      <c r="AD62" s="1846"/>
      <c r="AE62" s="1846"/>
      <c r="AF62" s="1846"/>
      <c r="AG62" s="1846"/>
      <c r="AH62" s="1846"/>
      <c r="AI62" s="1846"/>
      <c r="AJ62" s="1846"/>
      <c r="AK62" s="1846"/>
      <c r="AL62" s="1846"/>
      <c r="AM62" s="1846"/>
      <c r="AN62" s="1846"/>
      <c r="AO62" s="1846"/>
      <c r="AP62" s="1847"/>
      <c r="AQ62" s="453"/>
      <c r="AR62" s="1840"/>
      <c r="AS62" s="1841"/>
      <c r="AT62" s="1771"/>
      <c r="AU62" s="1772"/>
      <c r="AV62" s="1772"/>
      <c r="AW62" s="1772"/>
      <c r="AX62" s="1772"/>
      <c r="AY62" s="1772"/>
      <c r="AZ62" s="1772"/>
      <c r="BA62" s="1772"/>
      <c r="BB62" s="1772"/>
      <c r="BC62" s="1772"/>
      <c r="BD62" s="1772"/>
      <c r="BE62" s="1772"/>
      <c r="BF62" s="1776"/>
      <c r="BG62" s="1777"/>
      <c r="BH62" s="1777"/>
      <c r="BI62" s="1777"/>
      <c r="BJ62" s="1777"/>
      <c r="BK62" s="1777"/>
      <c r="BL62" s="1777"/>
      <c r="BM62" s="1777"/>
      <c r="BN62" s="1777"/>
      <c r="BO62" s="1777"/>
      <c r="BP62" s="1777"/>
      <c r="BQ62" s="1777"/>
      <c r="BR62" s="1777"/>
      <c r="BS62" s="1777"/>
      <c r="BT62" s="1777"/>
      <c r="BU62" s="1777"/>
      <c r="BV62" s="1777"/>
      <c r="BW62" s="1777"/>
      <c r="BX62" s="1777"/>
      <c r="BY62" s="1777"/>
      <c r="BZ62" s="1777"/>
      <c r="CA62" s="1777"/>
      <c r="CB62" s="1777"/>
      <c r="CC62" s="1777"/>
      <c r="CD62" s="1777"/>
      <c r="CE62" s="1777"/>
      <c r="CF62" s="1777"/>
      <c r="CG62" s="1777"/>
      <c r="CH62" s="1777"/>
      <c r="CI62" s="1777"/>
      <c r="CJ62" s="1777"/>
      <c r="CK62" s="1778"/>
      <c r="CL62" s="1779"/>
      <c r="CM62" s="453"/>
      <c r="CN62" s="453"/>
      <c r="CO62" s="453"/>
    </row>
    <row r="63" spans="1:93">
      <c r="A63" s="601"/>
      <c r="B63" s="602"/>
      <c r="C63" s="602"/>
      <c r="D63" s="453"/>
      <c r="E63" s="453"/>
      <c r="F63" s="453"/>
      <c r="G63" s="453"/>
      <c r="H63" s="453"/>
      <c r="I63" s="453"/>
      <c r="J63" s="453"/>
      <c r="K63" s="453"/>
      <c r="L63" s="453"/>
      <c r="M63" s="453"/>
      <c r="N63" s="453"/>
      <c r="O63" s="453"/>
      <c r="P63" s="453"/>
      <c r="Q63" s="453"/>
      <c r="R63" s="453"/>
      <c r="S63" s="453"/>
      <c r="T63" s="453"/>
      <c r="U63" s="453"/>
      <c r="V63" s="453"/>
      <c r="W63" s="453"/>
      <c r="X63" s="453"/>
      <c r="Y63" s="453"/>
      <c r="Z63" s="453"/>
      <c r="AA63" s="453"/>
      <c r="AB63" s="453"/>
      <c r="AC63" s="453"/>
      <c r="AD63" s="453"/>
      <c r="AE63" s="453"/>
      <c r="AF63" s="453"/>
      <c r="AG63" s="453"/>
      <c r="AH63" s="453"/>
      <c r="AI63" s="453"/>
      <c r="AJ63" s="453"/>
      <c r="AK63" s="453"/>
      <c r="AL63" s="453"/>
      <c r="AM63" s="453"/>
      <c r="AN63" s="453"/>
      <c r="AO63" s="453"/>
      <c r="AP63" s="453"/>
      <c r="AQ63" s="453"/>
      <c r="AR63" s="453"/>
      <c r="AS63" s="453"/>
      <c r="AT63" s="453"/>
      <c r="AU63" s="453"/>
      <c r="AV63" s="453"/>
      <c r="AW63" s="453"/>
      <c r="AX63" s="453"/>
      <c r="AY63" s="453"/>
      <c r="AZ63" s="453"/>
      <c r="BA63" s="453"/>
      <c r="BB63" s="453"/>
      <c r="BC63" s="453"/>
      <c r="BD63" s="453"/>
      <c r="BE63" s="453"/>
      <c r="BF63" s="453"/>
      <c r="BG63" s="453"/>
      <c r="BH63" s="453"/>
      <c r="BI63" s="453"/>
      <c r="BJ63" s="453"/>
      <c r="BK63" s="453"/>
      <c r="BL63" s="453"/>
      <c r="BM63" s="453"/>
      <c r="BN63" s="453"/>
      <c r="BO63" s="453"/>
      <c r="BP63" s="453"/>
      <c r="BQ63" s="453"/>
      <c r="BR63" s="453"/>
      <c r="BS63" s="453"/>
      <c r="BT63" s="453"/>
      <c r="BU63" s="453"/>
      <c r="BV63" s="453"/>
      <c r="BW63" s="453"/>
      <c r="BX63" s="453"/>
      <c r="BY63" s="453"/>
      <c r="BZ63" s="453"/>
      <c r="CA63" s="453"/>
      <c r="CB63" s="453"/>
      <c r="CC63" s="453"/>
      <c r="CD63" s="453"/>
      <c r="CE63" s="453"/>
      <c r="CF63" s="453"/>
      <c r="CG63" s="453"/>
      <c r="CH63" s="453"/>
      <c r="CI63" s="453"/>
      <c r="CJ63" s="453"/>
      <c r="CK63" s="453"/>
      <c r="CL63" s="453"/>
      <c r="CM63" s="453"/>
      <c r="CN63" s="453"/>
      <c r="CO63" s="453"/>
    </row>
    <row r="64" spans="1:93"/>
    <row r="65"/>
    <row r="66"/>
    <row r="67"/>
    <row r="68"/>
    <row r="69"/>
    <row r="70"/>
    <row r="71"/>
    <row r="72"/>
    <row r="73"/>
    <row r="74"/>
    <row r="75" ht="2.4" customHeight="1"/>
  </sheetData>
  <sheetProtection sheet="1" objects="1" scenarios="1" selectLockedCells="1"/>
  <mergeCells count="396">
    <mergeCell ref="BC2:BP3"/>
    <mergeCell ref="F3:H4"/>
    <mergeCell ref="I3:K4"/>
    <mergeCell ref="AC3:AN4"/>
    <mergeCell ref="AQ3:BB4"/>
    <mergeCell ref="BC4:BP4"/>
    <mergeCell ref="AF5:AH5"/>
    <mergeCell ref="AQ5:AS5"/>
    <mergeCell ref="AW6:BS6"/>
    <mergeCell ref="B7:D8"/>
    <mergeCell ref="E7:J7"/>
    <mergeCell ref="N7:S7"/>
    <mergeCell ref="T7:AK7"/>
    <mergeCell ref="AL7:AS7"/>
    <mergeCell ref="AW7:BA7"/>
    <mergeCell ref="BB7:BG7"/>
    <mergeCell ref="I5:K5"/>
    <mergeCell ref="L5:N5"/>
    <mergeCell ref="O5:Q5"/>
    <mergeCell ref="R5:T5"/>
    <mergeCell ref="U5:W5"/>
    <mergeCell ref="AC5:AE5"/>
    <mergeCell ref="AC8:AE8"/>
    <mergeCell ref="AF8:AH8"/>
    <mergeCell ref="AI8:AK8"/>
    <mergeCell ref="AL8:AM8"/>
    <mergeCell ref="AH10:AK10"/>
    <mergeCell ref="BH7:BN7"/>
    <mergeCell ref="BO7:BS7"/>
    <mergeCell ref="E8:G8"/>
    <mergeCell ref="H8:J8"/>
    <mergeCell ref="K8:M8"/>
    <mergeCell ref="N8:P8"/>
    <mergeCell ref="Q8:S8"/>
    <mergeCell ref="T8:V8"/>
    <mergeCell ref="W8:Y8"/>
    <mergeCell ref="Z8:AB8"/>
    <mergeCell ref="AR8:AS8"/>
    <mergeCell ref="AW8:BA8"/>
    <mergeCell ref="BB8:BG8"/>
    <mergeCell ref="BH8:BN8"/>
    <mergeCell ref="BO8:BS8"/>
    <mergeCell ref="AN8:AO8"/>
    <mergeCell ref="AP8:AQ8"/>
    <mergeCell ref="AN10:AQ10"/>
    <mergeCell ref="AT10:AW10"/>
    <mergeCell ref="AC10:AE10"/>
    <mergeCell ref="C11:E11"/>
    <mergeCell ref="F11:G11"/>
    <mergeCell ref="H11:K11"/>
    <mergeCell ref="L11:M11"/>
    <mergeCell ref="N11:Q11"/>
    <mergeCell ref="R11:S11"/>
    <mergeCell ref="T11:W11"/>
    <mergeCell ref="C10:E10"/>
    <mergeCell ref="H10:K10"/>
    <mergeCell ref="N10:Q10"/>
    <mergeCell ref="T10:W10"/>
    <mergeCell ref="G14:H14"/>
    <mergeCell ref="I14:J14"/>
    <mergeCell ref="K14:L14"/>
    <mergeCell ref="M14:N14"/>
    <mergeCell ref="AT11:AW11"/>
    <mergeCell ref="BF11:BI11"/>
    <mergeCell ref="M13:N13"/>
    <mergeCell ref="AB13:AC13"/>
    <mergeCell ref="AO13:AP13"/>
    <mergeCell ref="AQ13:AR13"/>
    <mergeCell ref="AC11:AE11"/>
    <mergeCell ref="AF11:AG11"/>
    <mergeCell ref="AH11:AK11"/>
    <mergeCell ref="AL11:AM11"/>
    <mergeCell ref="AN11:AQ11"/>
    <mergeCell ref="AR11:AS11"/>
    <mergeCell ref="BC14:BE14"/>
    <mergeCell ref="AU14:AW14"/>
    <mergeCell ref="R14:S14"/>
    <mergeCell ref="T14:U14"/>
    <mergeCell ref="V14:W14"/>
    <mergeCell ref="X14:Y14"/>
    <mergeCell ref="Z14:AA14"/>
    <mergeCell ref="AB14:AC14"/>
    <mergeCell ref="A16:C24"/>
    <mergeCell ref="AF16:AI16"/>
    <mergeCell ref="AJ16:AL16"/>
    <mergeCell ref="AM16:AN16"/>
    <mergeCell ref="AP16:AR16"/>
    <mergeCell ref="AS16:AT16"/>
    <mergeCell ref="AV16:AX16"/>
    <mergeCell ref="AY16:AZ16"/>
    <mergeCell ref="AF19:AG19"/>
    <mergeCell ref="D22:O24"/>
    <mergeCell ref="C14:D14"/>
    <mergeCell ref="E14:F14"/>
    <mergeCell ref="CC16:CD16"/>
    <mergeCell ref="CL16:CM30"/>
    <mergeCell ref="AF21:AG21"/>
    <mergeCell ref="BN19:BO19"/>
    <mergeCell ref="BP19:BQ19"/>
    <mergeCell ref="BR19:BS19"/>
    <mergeCell ref="BT19:BU19"/>
    <mergeCell ref="BV19:BW19"/>
    <mergeCell ref="BX19:BY19"/>
    <mergeCell ref="AH19:AI19"/>
    <mergeCell ref="AJ19:AK19"/>
    <mergeCell ref="AL19:AM19"/>
    <mergeCell ref="AN19:AO19"/>
    <mergeCell ref="AT19:BG19"/>
    <mergeCell ref="BL19:BM19"/>
    <mergeCell ref="BZ21:CA21"/>
    <mergeCell ref="CB21:CC21"/>
    <mergeCell ref="CD21:CE21"/>
    <mergeCell ref="CF21:CG21"/>
    <mergeCell ref="BN21:BO21"/>
    <mergeCell ref="BP21:BQ21"/>
    <mergeCell ref="BR21:BS21"/>
    <mergeCell ref="CN16:CO52"/>
    <mergeCell ref="R17:AQ17"/>
    <mergeCell ref="BI17:CJ17"/>
    <mergeCell ref="D18:O19"/>
    <mergeCell ref="X19:Y19"/>
    <mergeCell ref="Z19:AA19"/>
    <mergeCell ref="AB19:AC19"/>
    <mergeCell ref="AD19:AE19"/>
    <mergeCell ref="BJ16:BM16"/>
    <mergeCell ref="BN16:BP16"/>
    <mergeCell ref="BQ16:BR16"/>
    <mergeCell ref="BT16:BV16"/>
    <mergeCell ref="BW16:BX16"/>
    <mergeCell ref="BZ16:CB16"/>
    <mergeCell ref="BL21:BM21"/>
    <mergeCell ref="BZ19:CA19"/>
    <mergeCell ref="CB19:CC19"/>
    <mergeCell ref="CD19:CE19"/>
    <mergeCell ref="CF19:CG19"/>
    <mergeCell ref="D20:O21"/>
    <mergeCell ref="X21:Y21"/>
    <mergeCell ref="Z21:AA21"/>
    <mergeCell ref="AB21:AC21"/>
    <mergeCell ref="AD21:AE21"/>
    <mergeCell ref="BT21:BU21"/>
    <mergeCell ref="BV21:BW21"/>
    <mergeCell ref="BX21:BY21"/>
    <mergeCell ref="AH21:AI21"/>
    <mergeCell ref="AJ21:AK21"/>
    <mergeCell ref="AL21:AM21"/>
    <mergeCell ref="AN21:AO21"/>
    <mergeCell ref="AT21:BG21"/>
    <mergeCell ref="X24:Y24"/>
    <mergeCell ref="Z24:AA24"/>
    <mergeCell ref="AB24:AC24"/>
    <mergeCell ref="AD24:AE24"/>
    <mergeCell ref="AF24:AG24"/>
    <mergeCell ref="AH24:AI24"/>
    <mergeCell ref="CB24:CC24"/>
    <mergeCell ref="CD24:CE24"/>
    <mergeCell ref="CF24:CG24"/>
    <mergeCell ref="X26:Y26"/>
    <mergeCell ref="Z26:AA26"/>
    <mergeCell ref="AB26:AC26"/>
    <mergeCell ref="AD26:AE26"/>
    <mergeCell ref="AF26:AG26"/>
    <mergeCell ref="AH26:AI26"/>
    <mergeCell ref="AJ26:AK26"/>
    <mergeCell ref="BP24:BQ24"/>
    <mergeCell ref="BR24:BS24"/>
    <mergeCell ref="BT24:BU24"/>
    <mergeCell ref="BV24:BW24"/>
    <mergeCell ref="BX24:BY24"/>
    <mergeCell ref="BZ24:CA24"/>
    <mergeCell ref="AJ24:AK24"/>
    <mergeCell ref="AL24:AM24"/>
    <mergeCell ref="AN24:AO24"/>
    <mergeCell ref="AT24:BG24"/>
    <mergeCell ref="BL24:BM24"/>
    <mergeCell ref="BN24:BO24"/>
    <mergeCell ref="CD26:CE26"/>
    <mergeCell ref="CF26:CG26"/>
    <mergeCell ref="A28:C36"/>
    <mergeCell ref="AF28:AI28"/>
    <mergeCell ref="AJ28:AL28"/>
    <mergeCell ref="AM28:AN28"/>
    <mergeCell ref="AP28:AR28"/>
    <mergeCell ref="AS28:AT28"/>
    <mergeCell ref="AV28:AX28"/>
    <mergeCell ref="AY28:AZ28"/>
    <mergeCell ref="BR26:BS26"/>
    <mergeCell ref="BL33:BM33"/>
    <mergeCell ref="D32:O33"/>
    <mergeCell ref="X33:Y33"/>
    <mergeCell ref="Z33:AA33"/>
    <mergeCell ref="AB33:AC33"/>
    <mergeCell ref="AD33:AE33"/>
    <mergeCell ref="AF33:AG33"/>
    <mergeCell ref="D34:O36"/>
    <mergeCell ref="AH33:AI33"/>
    <mergeCell ref="AJ33:AK33"/>
    <mergeCell ref="AL33:AM33"/>
    <mergeCell ref="AN33:AO33"/>
    <mergeCell ref="AT33:BG33"/>
    <mergeCell ref="D30:O31"/>
    <mergeCell ref="AT36:BG36"/>
    <mergeCell ref="CC28:CD28"/>
    <mergeCell ref="R29:AQ29"/>
    <mergeCell ref="AU29:BE29"/>
    <mergeCell ref="BI29:CJ29"/>
    <mergeCell ref="BT28:BV28"/>
    <mergeCell ref="BW28:BX28"/>
    <mergeCell ref="BZ28:CB28"/>
    <mergeCell ref="BZ31:CA31"/>
    <mergeCell ref="CB31:CC31"/>
    <mergeCell ref="CD31:CE31"/>
    <mergeCell ref="CF31:CG31"/>
    <mergeCell ref="BT31:BU31"/>
    <mergeCell ref="BV31:BW31"/>
    <mergeCell ref="X31:Y31"/>
    <mergeCell ref="Z31:AA31"/>
    <mergeCell ref="AB31:AC31"/>
    <mergeCell ref="AD31:AE31"/>
    <mergeCell ref="AF31:AG31"/>
    <mergeCell ref="BJ28:BM28"/>
    <mergeCell ref="BN28:BP28"/>
    <mergeCell ref="BQ28:BR28"/>
    <mergeCell ref="BN31:BO31"/>
    <mergeCell ref="BP31:BQ31"/>
    <mergeCell ref="BR31:BS31"/>
    <mergeCell ref="BX26:BY26"/>
    <mergeCell ref="BZ26:CA26"/>
    <mergeCell ref="CB26:CC26"/>
    <mergeCell ref="AL26:AM26"/>
    <mergeCell ref="AN26:AO26"/>
    <mergeCell ref="AT26:BG26"/>
    <mergeCell ref="BL26:BM26"/>
    <mergeCell ref="BN26:BO26"/>
    <mergeCell ref="BP26:BQ26"/>
    <mergeCell ref="BT26:BU26"/>
    <mergeCell ref="BV26:BW26"/>
    <mergeCell ref="BX31:BY31"/>
    <mergeCell ref="AH31:AI31"/>
    <mergeCell ref="AJ31:AK31"/>
    <mergeCell ref="AL31:AM31"/>
    <mergeCell ref="AN31:AO31"/>
    <mergeCell ref="AT31:BG31"/>
    <mergeCell ref="BL31:BM31"/>
    <mergeCell ref="BZ33:CA33"/>
    <mergeCell ref="CB33:CC33"/>
    <mergeCell ref="CD33:CE33"/>
    <mergeCell ref="CF33:CG33"/>
    <mergeCell ref="BN33:BO33"/>
    <mergeCell ref="BP33:BQ33"/>
    <mergeCell ref="BR33:BS33"/>
    <mergeCell ref="BT33:BU33"/>
    <mergeCell ref="BV33:BW33"/>
    <mergeCell ref="BX33:BY33"/>
    <mergeCell ref="X36:Y36"/>
    <mergeCell ref="Z36:AA36"/>
    <mergeCell ref="AB36:AC36"/>
    <mergeCell ref="AD36:AE36"/>
    <mergeCell ref="AF36:AG36"/>
    <mergeCell ref="AH36:AI36"/>
    <mergeCell ref="CB36:CC36"/>
    <mergeCell ref="CD36:CE36"/>
    <mergeCell ref="CF36:CG36"/>
    <mergeCell ref="BT36:BU36"/>
    <mergeCell ref="BV36:BW36"/>
    <mergeCell ref="BX36:BY36"/>
    <mergeCell ref="BZ36:CA36"/>
    <mergeCell ref="BP36:BQ36"/>
    <mergeCell ref="AL36:AM36"/>
    <mergeCell ref="AN36:AO36"/>
    <mergeCell ref="BL36:BM36"/>
    <mergeCell ref="BN36:BO36"/>
    <mergeCell ref="BD38:BE38"/>
    <mergeCell ref="BF38:BG38"/>
    <mergeCell ref="CF38:CG38"/>
    <mergeCell ref="R38:S38"/>
    <mergeCell ref="AL38:AM38"/>
    <mergeCell ref="AP38:AQ38"/>
    <mergeCell ref="AR38:AS38"/>
    <mergeCell ref="AT38:AU38"/>
    <mergeCell ref="AV38:AW38"/>
    <mergeCell ref="BR36:BS36"/>
    <mergeCell ref="AJ36:AK36"/>
    <mergeCell ref="CF40:CH40"/>
    <mergeCell ref="D38:E38"/>
    <mergeCell ref="F38:G38"/>
    <mergeCell ref="H38:I38"/>
    <mergeCell ref="J38:K38"/>
    <mergeCell ref="L38:M38"/>
    <mergeCell ref="N38:O38"/>
    <mergeCell ref="P38:Q38"/>
    <mergeCell ref="CI40:CK40"/>
    <mergeCell ref="E40:G40"/>
    <mergeCell ref="L40:N40"/>
    <mergeCell ref="V40:X40"/>
    <mergeCell ref="AH40:AJ40"/>
    <mergeCell ref="AP40:AR40"/>
    <mergeCell ref="AS40:AU40"/>
    <mergeCell ref="AX38:AY38"/>
    <mergeCell ref="AZ38:BA38"/>
    <mergeCell ref="BB38:BC38"/>
    <mergeCell ref="U42:AL42"/>
    <mergeCell ref="AM42:AN42"/>
    <mergeCell ref="AP43:AV46"/>
    <mergeCell ref="K44:R44"/>
    <mergeCell ref="Z44:AG44"/>
    <mergeCell ref="AL45:AN45"/>
    <mergeCell ref="BO45:CG45"/>
    <mergeCell ref="L46:M46"/>
    <mergeCell ref="BN40:BP40"/>
    <mergeCell ref="BQ40:BS40"/>
    <mergeCell ref="BT40:BV40"/>
    <mergeCell ref="BW40:BY40"/>
    <mergeCell ref="BZ40:CB40"/>
    <mergeCell ref="CC40:CE40"/>
    <mergeCell ref="AV40:AX40"/>
    <mergeCell ref="AY40:BA40"/>
    <mergeCell ref="BB40:BD40"/>
    <mergeCell ref="BE40:BG40"/>
    <mergeCell ref="BH40:BJ40"/>
    <mergeCell ref="BK40:BM40"/>
    <mergeCell ref="Z46:AA46"/>
    <mergeCell ref="AB46:AC46"/>
    <mergeCell ref="AD46:AE46"/>
    <mergeCell ref="AF46:AG46"/>
    <mergeCell ref="A47:C48"/>
    <mergeCell ref="D47:F49"/>
    <mergeCell ref="G47:R48"/>
    <mergeCell ref="S47:AD48"/>
    <mergeCell ref="AE47:AP48"/>
    <mergeCell ref="N46:O46"/>
    <mergeCell ref="P46:Q46"/>
    <mergeCell ref="R46:S46"/>
    <mergeCell ref="T46:U46"/>
    <mergeCell ref="V46:W46"/>
    <mergeCell ref="X46:Y46"/>
    <mergeCell ref="AQ47:BB48"/>
    <mergeCell ref="BC47:BN48"/>
    <mergeCell ref="BO47:BZ48"/>
    <mergeCell ref="CA47:CL48"/>
    <mergeCell ref="A49:C53"/>
    <mergeCell ref="G49:P49"/>
    <mergeCell ref="S49:AB49"/>
    <mergeCell ref="AE49:AN49"/>
    <mergeCell ref="AQ49:AZ49"/>
    <mergeCell ref="BC49:BL49"/>
    <mergeCell ref="BO49:BX49"/>
    <mergeCell ref="CA49:CJ49"/>
    <mergeCell ref="D50:F51"/>
    <mergeCell ref="G50:R50"/>
    <mergeCell ref="S50:AD50"/>
    <mergeCell ref="AE50:AP50"/>
    <mergeCell ref="BC50:BZ52"/>
    <mergeCell ref="CB50:CL50"/>
    <mergeCell ref="G51:P51"/>
    <mergeCell ref="S51:AB51"/>
    <mergeCell ref="AE51:AN51"/>
    <mergeCell ref="AR51:BB52"/>
    <mergeCell ref="CB51:CL52"/>
    <mergeCell ref="D52:F53"/>
    <mergeCell ref="G52:R52"/>
    <mergeCell ref="S52:AD52"/>
    <mergeCell ref="AE52:AP52"/>
    <mergeCell ref="G53:P53"/>
    <mergeCell ref="S53:AB53"/>
    <mergeCell ref="AE53:AN53"/>
    <mergeCell ref="CB53:CL53"/>
    <mergeCell ref="CB54:CL56"/>
    <mergeCell ref="AR55:AS56"/>
    <mergeCell ref="AT55:BE55"/>
    <mergeCell ref="AT56:AW56"/>
    <mergeCell ref="AZ56:BE56"/>
    <mergeCell ref="BG56:BK56"/>
    <mergeCell ref="BM56:BQ56"/>
    <mergeCell ref="BT56:BZ56"/>
    <mergeCell ref="AT61:BE62"/>
    <mergeCell ref="BF61:CL61"/>
    <mergeCell ref="BF62:CJ62"/>
    <mergeCell ref="CK62:CL62"/>
    <mergeCell ref="AT57:BE58"/>
    <mergeCell ref="BF57:CL58"/>
    <mergeCell ref="I58:J58"/>
    <mergeCell ref="K58:R58"/>
    <mergeCell ref="A59:C62"/>
    <mergeCell ref="D59:H60"/>
    <mergeCell ref="I59:AP60"/>
    <mergeCell ref="AT59:BE60"/>
    <mergeCell ref="BF59:CL60"/>
    <mergeCell ref="D61:H62"/>
    <mergeCell ref="A57:H58"/>
    <mergeCell ref="I57:J57"/>
    <mergeCell ref="K57:R57"/>
    <mergeCell ref="S57:Y58"/>
    <mergeCell ref="Z57:AP58"/>
    <mergeCell ref="AR57:AS62"/>
    <mergeCell ref="I61:AP62"/>
  </mergeCells>
  <phoneticPr fontId="2"/>
  <dataValidations count="1">
    <dataValidation type="list" allowBlank="1" showInputMessage="1" showErrorMessage="1" sqref="Z57:AP58" xr:uid="{00000000-0002-0000-0300-000000000000}">
      <formula1>"(イ)該当する,(ロ)該当しない"</formula1>
    </dataValidation>
  </dataValidations>
  <pageMargins left="0.78740157480314965" right="0.31496062992125984" top="0.35433070866141736" bottom="0.15748031496062992" header="0.31496062992125984" footer="0.31496062992125984"/>
  <pageSetup paperSize="9" scale="82"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 id="{54C44D84-2A68-4A76-A938-48BE2E71698E}">
            <xm:f>IF(AND(AND($CF$38=3,申告書記入イメージ!$CD$129="充当を優先（残額は還付）"),OR($AL$45=1,$AL$45=3,$AL$45="")),TRUE,FALSE)</xm:f>
            <x14:dxf>
              <numFmt numFmtId="177" formatCode="#,##0_ "/>
            </x14:dxf>
          </x14:cfRule>
          <xm:sqref>AE51:AN51</xm:sqref>
        </x14:conditionalFormatting>
        <x14:conditionalFormatting xmlns:xm="http://schemas.microsoft.com/office/excel/2006/main">
          <x14:cfRule type="expression" priority="1" id="{A2E6956C-9AED-4762-8D7C-5CD8E2428AC0}">
            <xm:f>IF(AND(AND($CF$38=3,申告書記入イメージ!$CD$129="充当を優先（残額は還付）"),OR($AL$45=1,$AL$45=3,$AL$45="")),TRUE,FALSE)</xm:f>
            <x14:dxf>
              <numFmt numFmtId="177" formatCode="#,##0_ "/>
            </x14:dxf>
          </x14:cfRule>
          <xm:sqref>AE53:AN53</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1"/>
  <dimension ref="A1:U68"/>
  <sheetViews>
    <sheetView showGridLines="0" zoomScaleNormal="100" workbookViewId="0">
      <selection activeCell="E9" sqref="E9"/>
    </sheetView>
  </sheetViews>
  <sheetFormatPr defaultColWidth="9" defaultRowHeight="19.5" customHeight="1"/>
  <cols>
    <col min="1" max="1" width="1.21875" style="47" customWidth="1"/>
    <col min="2" max="3" width="5" style="47" customWidth="1"/>
    <col min="4" max="10" width="15" style="47" customWidth="1"/>
    <col min="11" max="11" width="1.21875" style="47" customWidth="1"/>
    <col min="12" max="12" width="9" style="47"/>
    <col min="13" max="13" width="11.77734375" style="47" customWidth="1"/>
    <col min="14" max="18" width="9" style="47"/>
    <col min="19" max="19" width="23.109375" style="47" customWidth="1"/>
    <col min="20" max="16384" width="9" style="47"/>
  </cols>
  <sheetData>
    <row r="1" spans="1:10" ht="19.5" customHeight="1">
      <c r="B1" s="2096" t="s">
        <v>72</v>
      </c>
      <c r="C1" s="2097"/>
      <c r="D1" s="2098"/>
      <c r="E1" s="63" t="s">
        <v>33</v>
      </c>
      <c r="F1" s="63" t="s">
        <v>34</v>
      </c>
      <c r="G1" s="436"/>
      <c r="H1" s="440"/>
    </row>
    <row r="2" spans="1:10" ht="19.5" customHeight="1">
      <c r="B2" s="2099"/>
      <c r="C2" s="2100"/>
      <c r="D2" s="2101"/>
      <c r="E2" s="227"/>
      <c r="F2" s="233">
        <f>IF(I22="二元（労災）",0,IF(AND((算定基礎賃金集計表!O49+算定基礎賃金集計表!AB49)/12&lt;1,(算定基礎賃金集計表!O49+算定基礎賃金集計表!AB49)/12&gt;0),1,ROUNDDOWN((算定基礎賃金集計表!O49+算定基礎賃金集計表!AB49)/12,0)))</f>
        <v>0</v>
      </c>
      <c r="G2" s="436"/>
      <c r="H2" s="436"/>
    </row>
    <row r="3" spans="1:10" ht="19.5" customHeight="1">
      <c r="B3" s="49"/>
      <c r="C3" s="49"/>
      <c r="D3" s="49"/>
      <c r="E3" s="49"/>
      <c r="F3" s="49"/>
      <c r="G3" s="49"/>
      <c r="H3" s="49"/>
    </row>
    <row r="4" spans="1:10" ht="19.5" customHeight="1">
      <c r="B4" s="2102" t="s">
        <v>75</v>
      </c>
      <c r="C4" s="2086" t="s">
        <v>7</v>
      </c>
      <c r="D4" s="2086"/>
      <c r="E4" s="63" t="s">
        <v>12</v>
      </c>
      <c r="F4" s="63" t="s">
        <v>13</v>
      </c>
      <c r="G4" s="63" t="s">
        <v>14</v>
      </c>
      <c r="H4" s="440"/>
    </row>
    <row r="5" spans="1:10" ht="19.5" customHeight="1">
      <c r="B5" s="2103"/>
      <c r="C5" s="2086" t="s">
        <v>6</v>
      </c>
      <c r="D5" s="2086"/>
      <c r="E5" s="227"/>
      <c r="F5" s="203">
        <f>申告書記入イメージ!BB62</f>
        <v>0</v>
      </c>
      <c r="G5" s="50">
        <f>IF(AND(E6&gt;0,E9=0),G6,IF(G6+G9=0,ROUNDDOWN(E5*F5,0),G6+G9))</f>
        <v>0</v>
      </c>
      <c r="H5" s="437"/>
    </row>
    <row r="6" spans="1:10" ht="19.5" customHeight="1">
      <c r="B6" s="2103"/>
      <c r="C6" s="2086" t="s">
        <v>398</v>
      </c>
      <c r="D6" s="2086"/>
      <c r="E6" s="227"/>
      <c r="F6" s="227"/>
      <c r="G6" s="227"/>
      <c r="H6" s="437"/>
    </row>
    <row r="7" spans="1:10" ht="19.5" hidden="1" customHeight="1">
      <c r="B7" s="2103"/>
      <c r="C7" s="734"/>
      <c r="H7" s="629"/>
    </row>
    <row r="8" spans="1:10" ht="19.5" hidden="1" customHeight="1">
      <c r="B8" s="2103"/>
      <c r="C8" s="735"/>
      <c r="H8" s="437"/>
    </row>
    <row r="9" spans="1:10" ht="19.5" customHeight="1">
      <c r="B9" s="2103"/>
      <c r="C9" s="2094" t="s">
        <v>593</v>
      </c>
      <c r="D9" s="2095"/>
      <c r="E9" s="74">
        <f>ROUNDDOWN((算定基礎賃金集計表!S49+算定基礎賃金集計表!AF49)/1000,0)</f>
        <v>0</v>
      </c>
      <c r="F9" s="75">
        <f>申告書記入イメージ!BB72</f>
        <v>0</v>
      </c>
      <c r="G9" s="64">
        <f>IF(E9="",0,ROUNDDOWN(E9*F9,0))</f>
        <v>0</v>
      </c>
      <c r="H9" s="437"/>
    </row>
    <row r="10" spans="1:10" ht="19.5" customHeight="1">
      <c r="B10" s="2104"/>
      <c r="C10" s="2086" t="s">
        <v>23</v>
      </c>
      <c r="D10" s="2086"/>
      <c r="E10" s="227"/>
      <c r="F10" s="228"/>
      <c r="G10" s="50">
        <f>ROUNDDOWN(E10*F10,0)</f>
        <v>0</v>
      </c>
      <c r="H10" s="437"/>
    </row>
    <row r="11" spans="1:10" ht="19.5" customHeight="1">
      <c r="B11" s="51"/>
      <c r="C11" s="51"/>
      <c r="D11" s="51"/>
      <c r="E11" s="52"/>
      <c r="F11" s="52"/>
      <c r="G11" s="52"/>
      <c r="H11" s="52"/>
    </row>
    <row r="12" spans="1:10" ht="19.5" customHeight="1">
      <c r="A12" s="48"/>
      <c r="B12" s="2084" t="s">
        <v>76</v>
      </c>
      <c r="C12" s="2086" t="s">
        <v>7</v>
      </c>
      <c r="D12" s="2086"/>
      <c r="E12" s="63" t="s">
        <v>15</v>
      </c>
      <c r="F12" s="63" t="s">
        <v>16</v>
      </c>
      <c r="G12" s="63" t="s">
        <v>22</v>
      </c>
      <c r="H12" s="440"/>
      <c r="I12" s="48"/>
    </row>
    <row r="13" spans="1:10" ht="19.5" customHeight="1">
      <c r="A13" s="48"/>
      <c r="B13" s="2085"/>
      <c r="C13" s="2086" t="s">
        <v>6</v>
      </c>
      <c r="D13" s="2086"/>
      <c r="E13" s="227"/>
      <c r="F13" s="203">
        <f>申告書記入イメージ!BB89</f>
        <v>0</v>
      </c>
      <c r="G13" s="50">
        <f>G17</f>
        <v>0</v>
      </c>
      <c r="H13" s="437"/>
      <c r="I13" s="55"/>
    </row>
    <row r="14" spans="1:10" ht="19.5" customHeight="1">
      <c r="A14" s="48"/>
      <c r="B14" s="2085"/>
      <c r="C14" s="2086" t="s">
        <v>8</v>
      </c>
      <c r="D14" s="2087"/>
      <c r="E14" s="227"/>
      <c r="F14" s="227"/>
      <c r="G14" s="227"/>
      <c r="H14" s="437"/>
      <c r="I14" s="48"/>
    </row>
    <row r="15" spans="1:10" ht="19.5" customHeight="1">
      <c r="A15" s="48"/>
      <c r="B15" s="2085"/>
      <c r="C15" s="2088" t="s">
        <v>71</v>
      </c>
      <c r="D15" s="2089"/>
      <c r="E15" s="685"/>
      <c r="F15" s="82"/>
      <c r="G15" s="84"/>
      <c r="H15" s="438"/>
      <c r="I15" s="48"/>
      <c r="J15" s="67" t="s">
        <v>278</v>
      </c>
    </row>
    <row r="16" spans="1:10" ht="19.5" customHeight="1">
      <c r="A16" s="48"/>
      <c r="B16" s="2085"/>
      <c r="C16" s="2090"/>
      <c r="D16" s="2091"/>
      <c r="E16" s="685"/>
      <c r="F16" s="83"/>
      <c r="G16" s="85"/>
      <c r="H16" s="438"/>
      <c r="I16" s="48"/>
      <c r="J16" s="81">
        <f>IF(申告書記入イメージ!AY124="",4,申告書記入イメージ!AY124)</f>
        <v>4</v>
      </c>
    </row>
    <row r="17" spans="1:20" ht="19.5" customHeight="1">
      <c r="A17" s="48"/>
      <c r="B17" s="2085"/>
      <c r="C17" s="2092"/>
      <c r="D17" s="2093"/>
      <c r="E17" s="66">
        <f>E9</f>
        <v>0</v>
      </c>
      <c r="F17" s="65">
        <f>申告書記入イメージ!BB99</f>
        <v>0</v>
      </c>
      <c r="G17" s="64">
        <f>IF(AND(J20="還付なし",E17*F17=0,E13=0),IF(F17=0,0,G13-G14),ROUNDDOWN(E17*F17,0))</f>
        <v>0</v>
      </c>
      <c r="H17" s="437"/>
      <c r="I17" s="48"/>
      <c r="J17" s="67" t="s">
        <v>279</v>
      </c>
    </row>
    <row r="18" spans="1:20" ht="19.5" customHeight="1">
      <c r="A18" s="48"/>
      <c r="B18" s="51"/>
      <c r="C18" s="51"/>
      <c r="D18" s="51"/>
      <c r="E18" s="48"/>
      <c r="F18" s="48"/>
      <c r="G18" s="48"/>
      <c r="H18" s="48"/>
      <c r="I18" s="232"/>
      <c r="J18" s="81" t="str">
        <f>IF(AND(J20="還付なし",J16&lt;&gt;""),"表示","非表示")</f>
        <v>非表示</v>
      </c>
    </row>
    <row r="19" spans="1:20" ht="19.5" customHeight="1">
      <c r="A19" s="48"/>
      <c r="B19" s="2078" t="s">
        <v>73</v>
      </c>
      <c r="C19" s="2078"/>
      <c r="D19" s="2079"/>
      <c r="E19" s="53">
        <f>申告書記入イメージ!AF117</f>
        <v>0</v>
      </c>
      <c r="F19" s="67" t="s">
        <v>512</v>
      </c>
      <c r="G19" s="76">
        <f>申告書記入イメージ!CV105</f>
        <v>0</v>
      </c>
      <c r="H19" s="439"/>
      <c r="I19" s="232"/>
      <c r="J19" s="67" t="s">
        <v>112</v>
      </c>
    </row>
    <row r="20" spans="1:20" ht="19.5" customHeight="1">
      <c r="A20" s="48"/>
      <c r="B20" s="51"/>
      <c r="C20" s="51"/>
      <c r="D20" s="51"/>
      <c r="E20" s="48"/>
      <c r="F20" s="48"/>
      <c r="G20" s="48"/>
      <c r="H20" s="48"/>
      <c r="I20" s="48"/>
      <c r="J20" s="81" t="str">
        <f>IF(AND(申告書記入イメージ!$CD$129="充当を優先（残額は還付）",$G$5*2&lt;=$E$19),"還付なし","還付あり")</f>
        <v>還付あり</v>
      </c>
    </row>
    <row r="21" spans="1:20" ht="19.5" customHeight="1">
      <c r="A21" s="48"/>
      <c r="B21" s="2080" t="s">
        <v>74</v>
      </c>
      <c r="C21" s="2081"/>
      <c r="D21" s="68" t="s">
        <v>58</v>
      </c>
      <c r="E21" s="69" t="s">
        <v>59</v>
      </c>
      <c r="F21" s="69" t="s">
        <v>60</v>
      </c>
      <c r="G21" s="49"/>
      <c r="H21" s="49"/>
      <c r="I21" s="67" t="s">
        <v>89</v>
      </c>
      <c r="J21" s="67" t="s">
        <v>88</v>
      </c>
    </row>
    <row r="22" spans="1:20" ht="19.5" customHeight="1">
      <c r="A22" s="48"/>
      <c r="B22" s="2082"/>
      <c r="C22" s="2083"/>
      <c r="D22" s="444">
        <f>F27</f>
        <v>0</v>
      </c>
      <c r="E22" s="444">
        <f>G27</f>
        <v>0</v>
      </c>
      <c r="F22" s="445">
        <f>H27</f>
        <v>0</v>
      </c>
      <c r="G22" s="55"/>
      <c r="H22" s="55"/>
      <c r="I22" s="81" t="s">
        <v>563</v>
      </c>
      <c r="J22" s="81" t="str">
        <f>IF(I22="一元",IF($G$13&gt;=400000,"可能","不可能"),IF($G$13&gt;=200000,"可能","不可能"))</f>
        <v>不可能</v>
      </c>
    </row>
    <row r="23" spans="1:20" ht="19.5" customHeight="1">
      <c r="A23" s="48"/>
      <c r="B23" s="51"/>
      <c r="C23" s="51"/>
      <c r="D23" s="51"/>
      <c r="E23" s="48"/>
      <c r="F23" s="48"/>
      <c r="G23" s="48"/>
      <c r="H23" s="48"/>
      <c r="I23" s="55"/>
    </row>
    <row r="24" spans="1:20" ht="19.5" customHeight="1">
      <c r="A24" s="48"/>
      <c r="B24" s="2075" t="s">
        <v>513</v>
      </c>
      <c r="C24" s="58"/>
      <c r="D24" s="70" t="s">
        <v>514</v>
      </c>
      <c r="E24" s="71" t="s">
        <v>515</v>
      </c>
      <c r="F24" s="71" t="s">
        <v>516</v>
      </c>
      <c r="G24" s="72" t="s">
        <v>517</v>
      </c>
      <c r="H24" s="71" t="s">
        <v>280</v>
      </c>
      <c r="I24" s="71" t="s">
        <v>518</v>
      </c>
      <c r="J24" s="71" t="s">
        <v>82</v>
      </c>
      <c r="M24" s="67" t="s">
        <v>519</v>
      </c>
    </row>
    <row r="25" spans="1:20" ht="19.5" customHeight="1">
      <c r="A25" s="48"/>
      <c r="B25" s="2076"/>
      <c r="C25" s="630" t="s">
        <v>9</v>
      </c>
      <c r="D25" s="61">
        <f>(INDEX(($D$31:$J$33,$D$38:$J$40,$D$44:$J$46,$D$60:$J$62,$D$66:$J$68),1,1,$M$25))</f>
        <v>0</v>
      </c>
      <c r="E25" s="61">
        <f>(INDEX(($D$31:$J$33,$D$38:$J$40,$D$44:$J$46,$D$60:$J$62,$D$66:$J$68),1,2,$M$25))</f>
        <v>0</v>
      </c>
      <c r="F25" s="61">
        <f>(INDEX(($D$31:$J$33,$D$38:$J$40,$D$44:$J$46,$D$60:$J$62,$D$66:$J$68),1,3,$M$25))</f>
        <v>0</v>
      </c>
      <c r="G25" s="61">
        <f>(INDEX(($D$31:$J$33,$D$38:$J$40,$D$44:$J$46,$D$60:$J$62,$D$66:$J$68),1,4,$M$25))</f>
        <v>0</v>
      </c>
      <c r="H25" s="61">
        <f>(INDEX(($D$31:$J$33,$D$38:$J$40,$D$44:$J$46,$D$60:$J$62,$D$66:$J$68),1,5,$M$25))</f>
        <v>0</v>
      </c>
      <c r="I25" s="61">
        <f>(INDEX(($D$31:$J$33,$D$38:$J$40,$D$44:$J$46,$D$60:$J$62,$D$66:$J$68),1,6,$M$25))</f>
        <v>0</v>
      </c>
      <c r="J25" s="61">
        <f>(INDEX(($D$31:$J$33,$D$38:$J$40,$D$44:$J$46,$D$60:$J$62,$D$66:$J$68),1,7,$M$25))</f>
        <v>0</v>
      </c>
      <c r="M25" s="635">
        <f>IF((T30+T37+T43+T50+T59+T65)=0,4,T30+T37+T43+T50+T59+T65)</f>
        <v>5</v>
      </c>
    </row>
    <row r="26" spans="1:20" ht="19.5" customHeight="1">
      <c r="A26" s="48"/>
      <c r="B26" s="2076"/>
      <c r="C26" s="59" t="s">
        <v>10</v>
      </c>
      <c r="D26" s="61">
        <f>(INDEX(($D$31:$J$33,$D$38:$J$40,$D$44:$J$46,$D$60:$J$62,$D$66:$J$68),2,1,$M$25))</f>
        <v>0</v>
      </c>
      <c r="E26" s="61">
        <f>(INDEX(($D$31:$J$33,$D$38:$J$40,$D$44:$J$46,$D$60:$J$62,$D$66:$J$68),2,2,$M$25))</f>
        <v>0</v>
      </c>
      <c r="F26" s="68" t="s">
        <v>282</v>
      </c>
      <c r="G26" s="69" t="s">
        <v>283</v>
      </c>
      <c r="H26" s="69" t="s">
        <v>284</v>
      </c>
      <c r="I26" s="441"/>
      <c r="J26" s="61">
        <f>(INDEX(($D$31:$J$33,$D$38:$J$40,$D$44:$J$46,$D$60:$J$62,$D$66:$J$68),2,7,$M$25))</f>
        <v>0</v>
      </c>
    </row>
    <row r="27" spans="1:20" ht="19.5" customHeight="1">
      <c r="A27" s="48"/>
      <c r="B27" s="2077"/>
      <c r="C27" s="630" t="s">
        <v>11</v>
      </c>
      <c r="D27" s="61">
        <f>(INDEX(($D$31:$J$33,$D$38:$J$40,$D$44:$J$46,$D$60:$J$62,$D$66:$J$68),3,1,$M$25))</f>
        <v>0</v>
      </c>
      <c r="E27" s="61">
        <f>(INDEX(($D$31:$J$33,$D$38:$J$40,$D$44:$J$46,$D$60:$J$62,$D$66:$J$68),3,2,$M$25))</f>
        <v>0</v>
      </c>
      <c r="F27" s="61">
        <f>(INDEX(($D$31:$J$33,$D$38:$J$40,$D$44:$J$46,$D$60:$J$62,$D$66:$J$68),3,3,$M$25))</f>
        <v>0</v>
      </c>
      <c r="G27" s="61">
        <f>(INDEX(($D$31:$J$33,$D$38:$J$40,$D$44:$J$46,$D$60:$J$62,$D$66:$J$68),3,4,$M$25))</f>
        <v>0</v>
      </c>
      <c r="H27" s="61">
        <f>(INDEX(($D$31:$J$33,$D$38:$J$40,$D$44:$J$46,$D$60:$J$62,$D$66:$J$68),3,5,$M$25))</f>
        <v>0</v>
      </c>
      <c r="I27" s="442"/>
      <c r="J27" s="61">
        <f>(INDEX(($D$31:$J$33,$D$38:$J$40,$D$44:$J$46,$D$60:$J$62,$D$66:$J$68),3,7,$M$25))</f>
        <v>0</v>
      </c>
    </row>
    <row r="28" spans="1:20" ht="19.5" customHeight="1">
      <c r="A28" s="48"/>
      <c r="B28" s="636"/>
      <c r="C28" s="636"/>
      <c r="D28" s="636"/>
      <c r="E28" s="636"/>
      <c r="F28" s="636"/>
      <c r="G28" s="636"/>
      <c r="H28" s="636"/>
      <c r="I28" s="637"/>
      <c r="J28" s="636"/>
    </row>
    <row r="29" spans="1:20" ht="19.5" customHeight="1">
      <c r="A29" s="48"/>
      <c r="B29" s="47" t="s">
        <v>281</v>
      </c>
      <c r="G29" s="232"/>
      <c r="I29" s="48"/>
    </row>
    <row r="30" spans="1:20" ht="19.5" customHeight="1">
      <c r="A30" s="48"/>
      <c r="B30" s="2075" t="s">
        <v>83</v>
      </c>
      <c r="C30" s="58"/>
      <c r="D30" s="70" t="s">
        <v>77</v>
      </c>
      <c r="E30" s="71" t="s">
        <v>78</v>
      </c>
      <c r="F30" s="71" t="s">
        <v>79</v>
      </c>
      <c r="G30" s="72" t="s">
        <v>517</v>
      </c>
      <c r="H30" s="71" t="s">
        <v>280</v>
      </c>
      <c r="I30" s="71" t="s">
        <v>520</v>
      </c>
      <c r="J30" s="71" t="s">
        <v>82</v>
      </c>
      <c r="M30" s="638" t="s">
        <v>521</v>
      </c>
      <c r="N30" s="639"/>
      <c r="O30" s="639"/>
      <c r="P30" s="639"/>
      <c r="Q30" s="639"/>
      <c r="R30" s="639"/>
      <c r="S30" s="639"/>
      <c r="T30" s="640" t="b">
        <f>IF(AND(T31,T32,T33),1)</f>
        <v>0</v>
      </c>
    </row>
    <row r="31" spans="1:20" ht="19.5" customHeight="1">
      <c r="A31" s="48"/>
      <c r="B31" s="2076"/>
      <c r="C31" s="630" t="s">
        <v>9</v>
      </c>
      <c r="D31" s="61">
        <f>IF(OR($G$19="",$G$19=0,$G$19=1),$G$13,IF($G$13-$G$19*INT($G$13/$G$19)=0,$G$13/3,IF($G$13-$G$19*INT($G$13/$G$19)=2,INT($G$13/$G$19)+2,INT($G$13/$G$19)+1)))</f>
        <v>0</v>
      </c>
      <c r="E31" s="60">
        <f>IF(OR($G$5="",$G$5=0),0,IF($E$19&lt;=$G$5,0,IF($E$19-$G$5&gt;D31,D31,$E$19-$G$5)))</f>
        <v>0</v>
      </c>
      <c r="F31" s="60">
        <f>H33</f>
        <v>0</v>
      </c>
      <c r="G31" s="62">
        <f>IF(OR(D31="",D31=0),0,D31-E31+F31)</f>
        <v>0</v>
      </c>
      <c r="H31" s="62">
        <v>0</v>
      </c>
      <c r="I31" s="60">
        <f>$G$10</f>
        <v>0</v>
      </c>
      <c r="J31" s="60">
        <f>IF(OR(D31="",D31=0),0,G31+I31)</f>
        <v>0</v>
      </c>
      <c r="M31" s="641"/>
      <c r="N31" s="642" t="s">
        <v>522</v>
      </c>
      <c r="O31" s="643" t="s">
        <v>523</v>
      </c>
      <c r="P31" s="644"/>
      <c r="Q31" s="644"/>
      <c r="R31" s="644"/>
      <c r="S31" s="644"/>
      <c r="T31" s="645" t="b">
        <f>IF($E$19&gt;$G$5,1)</f>
        <v>0</v>
      </c>
    </row>
    <row r="32" spans="1:20" ht="19.5" customHeight="1">
      <c r="A32" s="48"/>
      <c r="B32" s="2076"/>
      <c r="C32" s="59" t="s">
        <v>10</v>
      </c>
      <c r="D32" s="56">
        <f>IF(OR($G$19="",$G$19=0,$G$19=1),0,IF($G$13="",0,IF($G$19=1,0,INT($G$13/3))))</f>
        <v>0</v>
      </c>
      <c r="E32" s="57">
        <f>IF(OR($G$19="",$G$19=0,$G$19=1),0,IF($G$5="",0,IF($E$19-D31&lt;=$G$5,0,IF($G$19=1,0,IF($E$19-$G$5-E31&gt;=D32,D32,$E$19-$G$5-E31)))))</f>
        <v>0</v>
      </c>
      <c r="F32" s="68" t="s">
        <v>282</v>
      </c>
      <c r="G32" s="69" t="s">
        <v>283</v>
      </c>
      <c r="H32" s="69" t="s">
        <v>284</v>
      </c>
      <c r="I32" s="441"/>
      <c r="J32" s="60">
        <f>IF(OR($G$19="",$G$19=0,$G$19=1),0,IF(D32=0,0,D32-E32))</f>
        <v>0</v>
      </c>
      <c r="M32" s="641"/>
      <c r="N32" s="646" t="s">
        <v>524</v>
      </c>
      <c r="O32" s="644" t="s">
        <v>525</v>
      </c>
      <c r="P32" s="644"/>
      <c r="Q32" s="647"/>
      <c r="R32" s="647"/>
      <c r="S32" s="644"/>
      <c r="T32" s="645" t="b">
        <f>IF(申告書記入イメージ!$CD$129="充当を優先（残額は還付）",1)</f>
        <v>0</v>
      </c>
    </row>
    <row r="33" spans="1:20" ht="19.5" customHeight="1">
      <c r="A33" s="48"/>
      <c r="B33" s="2077"/>
      <c r="C33" s="630" t="s">
        <v>11</v>
      </c>
      <c r="D33" s="61">
        <f>IF(OR($G$19="",$G$19=0,$G$19=1),0,IF($G$13="",0,IF($G$19=1,0,INT($G$13/3))))</f>
        <v>0</v>
      </c>
      <c r="E33" s="60">
        <f>IF(OR($G$19="",$G$19=0,$G$19=1),0,IF($G$5="",0,IF($E$19-D31-D32&lt;=$G$5,0,IF($G$19=1,0,IF($E$19-$G$5-E31-E32&gt;=D33,D33,$E$19-$G$5-E31-E32)))))</f>
        <v>0</v>
      </c>
      <c r="F33" s="56">
        <f>IF(申告書記入イメージ!$CD$129="充当を優先（残額は還付）",IF(OR($G$5="",$G$5=0),0,IF($G$19=1,IF($G$5&gt;=$E$19,0,E31),E31+E32+E33)),0)</f>
        <v>0</v>
      </c>
      <c r="G33" s="56">
        <f>IF($E$19-$G$5-F33-H31&gt;0,$E$19-$G$5-F33-H31,0)</f>
        <v>0</v>
      </c>
      <c r="H33" s="57">
        <f>IF(OR($G$5="",$G$5=0),0,IF($E$19&lt;=$G$5,$G$5-$E$19,0))</f>
        <v>0</v>
      </c>
      <c r="I33" s="442"/>
      <c r="J33" s="60">
        <f>IF(OR($G$19="",$G$19=0,$G$19=1),0,IF(D33=0,0,D33-E33))</f>
        <v>0</v>
      </c>
      <c r="M33" s="641"/>
      <c r="N33" s="642" t="s">
        <v>526</v>
      </c>
      <c r="O33" s="648" t="s">
        <v>527</v>
      </c>
      <c r="P33" s="649" t="s">
        <v>528</v>
      </c>
      <c r="Q33" s="649"/>
      <c r="R33" s="649"/>
      <c r="S33" s="649"/>
      <c r="T33" s="650" t="b">
        <f>IF($J16=1,1)</f>
        <v>0</v>
      </c>
    </row>
    <row r="34" spans="1:20" ht="19.5" customHeight="1">
      <c r="A34" s="48"/>
      <c r="B34" s="636"/>
      <c r="C34" s="636"/>
      <c r="D34" s="636"/>
      <c r="E34" s="651"/>
      <c r="F34" s="636"/>
      <c r="G34" s="636"/>
      <c r="H34" s="651"/>
      <c r="I34" s="637"/>
      <c r="J34" s="651"/>
      <c r="M34" s="641"/>
      <c r="N34" s="642"/>
      <c r="O34" s="648"/>
      <c r="P34" s="649" t="s">
        <v>529</v>
      </c>
      <c r="Q34" s="649"/>
      <c r="R34" s="649"/>
      <c r="S34" s="649"/>
      <c r="T34" s="652"/>
    </row>
    <row r="35" spans="1:20" ht="19.5" customHeight="1">
      <c r="A35" s="48"/>
      <c r="B35" s="636"/>
      <c r="C35" s="636"/>
      <c r="D35" s="636"/>
      <c r="E35" s="651"/>
      <c r="F35" s="636"/>
      <c r="G35" s="636"/>
      <c r="H35" s="651"/>
      <c r="I35" s="637"/>
      <c r="J35" s="651"/>
      <c r="M35" s="653"/>
      <c r="N35" s="654"/>
      <c r="O35" s="655"/>
      <c r="P35" s="656" t="s">
        <v>530</v>
      </c>
      <c r="Q35" s="657"/>
      <c r="R35" s="657"/>
      <c r="S35" s="657"/>
      <c r="T35" s="658"/>
    </row>
    <row r="36" spans="1:20" ht="19.5" customHeight="1">
      <c r="A36" s="48"/>
      <c r="B36" s="47" t="s">
        <v>531</v>
      </c>
      <c r="H36" s="232"/>
      <c r="I36" s="48"/>
      <c r="M36" s="644"/>
      <c r="N36" s="644"/>
      <c r="T36" s="644"/>
    </row>
    <row r="37" spans="1:20" ht="19.5" customHeight="1">
      <c r="A37" s="48"/>
      <c r="B37" s="2075" t="s">
        <v>83</v>
      </c>
      <c r="C37" s="58"/>
      <c r="D37" s="70" t="s">
        <v>77</v>
      </c>
      <c r="E37" s="71" t="s">
        <v>78</v>
      </c>
      <c r="F37" s="71" t="s">
        <v>79</v>
      </c>
      <c r="G37" s="72" t="s">
        <v>81</v>
      </c>
      <c r="H37" s="71" t="s">
        <v>280</v>
      </c>
      <c r="I37" s="71" t="s">
        <v>80</v>
      </c>
      <c r="J37" s="71" t="s">
        <v>82</v>
      </c>
      <c r="M37" s="638" t="s">
        <v>532</v>
      </c>
      <c r="N37" s="639"/>
      <c r="O37" s="639"/>
      <c r="P37" s="639"/>
      <c r="Q37" s="639"/>
      <c r="R37" s="639"/>
      <c r="S37" s="639"/>
      <c r="T37" s="640" t="b">
        <f>IF(AND(T38,T39,T40),2)</f>
        <v>0</v>
      </c>
    </row>
    <row r="38" spans="1:20" ht="19.5" customHeight="1">
      <c r="A38" s="48"/>
      <c r="B38" s="2076"/>
      <c r="C38" s="630" t="s">
        <v>9</v>
      </c>
      <c r="D38" s="61">
        <f>IF(OR($G$19="",$G$19=0,$G$19=1),$G$13,IF($G$13-$G$19*INT($G$13/$G$19)=0,$G$13/3,IF($G$13-$G$19*INT($G$13/$G$19)=2,INT($G$13/$G$19)+2,INT($G$13/$G$19)+1)))</f>
        <v>0</v>
      </c>
      <c r="E38" s="60">
        <v>0</v>
      </c>
      <c r="F38" s="60">
        <f>H40</f>
        <v>0</v>
      </c>
      <c r="G38" s="62">
        <f>IF(OR(D38="",D38=0),0,D38-E38+F38)</f>
        <v>0</v>
      </c>
      <c r="H38" s="443">
        <f>IF(申告書記入イメージ!$CD$129="充当を優先（残額は還付）",IF(OR($G$5="",$G$5=0),0,IF($E$19-$G$5&gt;$G$10,$G$10,IF($E$19-$G$5&lt;0,0,$E$19-$G$5))),0)</f>
        <v>0</v>
      </c>
      <c r="I38" s="60">
        <f>$G$10-H38</f>
        <v>0</v>
      </c>
      <c r="J38" s="60">
        <f>IF(OR(D38="",D38=0),0,G38+I38)</f>
        <v>0</v>
      </c>
      <c r="M38" s="641"/>
      <c r="N38" s="642" t="s">
        <v>522</v>
      </c>
      <c r="O38" s="643" t="s">
        <v>523</v>
      </c>
      <c r="P38" s="644"/>
      <c r="Q38" s="644"/>
      <c r="R38" s="644"/>
      <c r="S38" s="644"/>
      <c r="T38" s="645" t="b">
        <f>IF($E$19&gt;$G$5,1)</f>
        <v>0</v>
      </c>
    </row>
    <row r="39" spans="1:20" ht="19.5" customHeight="1">
      <c r="A39" s="48"/>
      <c r="B39" s="2076"/>
      <c r="C39" s="59" t="s">
        <v>10</v>
      </c>
      <c r="D39" s="56">
        <f>IF(OR($G$19="",$G$19=0,$G$19=1),0,IF($G$13="",0,IF($G$19=1,0,INT($G$13/3))))</f>
        <v>0</v>
      </c>
      <c r="E39" s="57">
        <v>0</v>
      </c>
      <c r="F39" s="68" t="s">
        <v>282</v>
      </c>
      <c r="G39" s="69" t="s">
        <v>283</v>
      </c>
      <c r="H39" s="69" t="s">
        <v>284</v>
      </c>
      <c r="I39" s="441"/>
      <c r="J39" s="60">
        <f>IF(OR($G$19="",$G$19=0,$G$19=1),0,IF(D39=0,0,D39-E39))</f>
        <v>0</v>
      </c>
      <c r="M39" s="641"/>
      <c r="N39" s="642" t="s">
        <v>524</v>
      </c>
      <c r="O39" s="644" t="s">
        <v>525</v>
      </c>
      <c r="P39" s="644"/>
      <c r="Q39" s="647"/>
      <c r="R39" s="644"/>
      <c r="S39" s="647"/>
      <c r="T39" s="645" t="b">
        <f>IF(申告書記入イメージ!$CD$129="充当を優先（残額は還付）",1)</f>
        <v>0</v>
      </c>
    </row>
    <row r="40" spans="1:20" ht="19.5" customHeight="1">
      <c r="A40" s="48"/>
      <c r="B40" s="2077"/>
      <c r="C40" s="630" t="s">
        <v>11</v>
      </c>
      <c r="D40" s="61">
        <f>IF(OR($G$19="",$G$19=0,$G$19=1),0,IF($G$13="",0,IF($G$19=1,0,INT($G$13/3))))</f>
        <v>0</v>
      </c>
      <c r="E40" s="60">
        <v>0</v>
      </c>
      <c r="F40" s="56">
        <f>H38</f>
        <v>0</v>
      </c>
      <c r="G40" s="56">
        <f>IF($E$19-$G$5-F40&gt;0,$E$19-$G$5-F40,0)</f>
        <v>0</v>
      </c>
      <c r="H40" s="57">
        <f>IF(OR($G$5="",$G$5=0),0,IF($E$19&lt;=$G$5,$G$5-$E$19,0))</f>
        <v>0</v>
      </c>
      <c r="I40" s="442"/>
      <c r="J40" s="60">
        <f>IF(OR($G$19="",$G$19=0,$G$19=1),0,IF(D40=0,0,D40-E40))</f>
        <v>0</v>
      </c>
      <c r="M40" s="653"/>
      <c r="N40" s="654" t="s">
        <v>526</v>
      </c>
      <c r="O40" s="659" t="s">
        <v>533</v>
      </c>
      <c r="P40" s="657" t="s">
        <v>534</v>
      </c>
      <c r="Q40" s="657"/>
      <c r="R40" s="657"/>
      <c r="S40" s="660"/>
      <c r="T40" s="645" t="b">
        <f>IF($J16=2,1)</f>
        <v>0</v>
      </c>
    </row>
    <row r="41" spans="1:20" ht="19.5" customHeight="1">
      <c r="A41" s="48"/>
      <c r="B41" s="636"/>
      <c r="C41" s="636"/>
      <c r="D41" s="636"/>
      <c r="E41" s="651"/>
      <c r="F41" s="636"/>
      <c r="G41" s="636"/>
      <c r="H41" s="651"/>
      <c r="I41" s="637"/>
      <c r="J41" s="651"/>
      <c r="M41" s="661"/>
      <c r="N41" s="661"/>
      <c r="O41" s="661"/>
      <c r="P41" s="661"/>
      <c r="Q41" s="661"/>
      <c r="R41" s="661"/>
      <c r="S41" s="661"/>
      <c r="T41" s="661"/>
    </row>
    <row r="42" spans="1:20" ht="19.5" customHeight="1">
      <c r="A42" s="48"/>
      <c r="B42" s="47" t="s">
        <v>535</v>
      </c>
      <c r="I42" s="48"/>
      <c r="T42" s="644"/>
    </row>
    <row r="43" spans="1:20" ht="19.5" customHeight="1">
      <c r="A43" s="48"/>
      <c r="B43" s="2075" t="s">
        <v>513</v>
      </c>
      <c r="C43" s="58"/>
      <c r="D43" s="70" t="s">
        <v>77</v>
      </c>
      <c r="E43" s="71" t="s">
        <v>78</v>
      </c>
      <c r="F43" s="71" t="s">
        <v>79</v>
      </c>
      <c r="G43" s="72" t="s">
        <v>81</v>
      </c>
      <c r="H43" s="71" t="s">
        <v>280</v>
      </c>
      <c r="I43" s="71" t="s">
        <v>80</v>
      </c>
      <c r="J43" s="71" t="s">
        <v>82</v>
      </c>
      <c r="M43" s="638" t="s">
        <v>536</v>
      </c>
      <c r="N43" s="639"/>
      <c r="O43" s="639"/>
      <c r="P43" s="639"/>
      <c r="Q43" s="639"/>
      <c r="R43" s="639"/>
      <c r="S43" s="639"/>
      <c r="T43" s="640" t="b">
        <f>IF(AND(T44,T45,T46),3)</f>
        <v>0</v>
      </c>
    </row>
    <row r="44" spans="1:20" ht="19.5" customHeight="1">
      <c r="A44" s="48"/>
      <c r="B44" s="2076"/>
      <c r="C44" s="630" t="s">
        <v>9</v>
      </c>
      <c r="D44" s="61">
        <f>IF(OR($G$19="",$G$19=0,$G$19=1),$G$13,IF($G$13-$G$19*INT($G$13/$G$19)=0,$G$13/3,IF($G$13-$G$19*INT($G$13/$G$19)=2,INT($G$13/$G$19)+2,INT($G$13/$G$19)+1)))</f>
        <v>0</v>
      </c>
      <c r="E44" s="54">
        <f>IF(OR($G$5="",$G$5=0),0,IF($E$19&lt;=$G$5,0,IF($E$19-$G$5&gt;D44,D44,$E$19-$G$5)))</f>
        <v>0</v>
      </c>
      <c r="F44" s="60">
        <f>H46</f>
        <v>0</v>
      </c>
      <c r="G44" s="62">
        <f>IF(OR(D44="",D44=0),0,IF(D44&lt;E44,D44,D44-E44+F44))</f>
        <v>0</v>
      </c>
      <c r="H44" s="443">
        <f>IF(申告書記入イメージ!$CD$129="充当を優先（残額は還付）",IF(OR($G$5="",$G$5=0),0,IF($E$19-$G$5&gt;$G$10,$G$10,IF($E$19-$G$5&lt;0,0,$E$19-$G$5))),0)</f>
        <v>0</v>
      </c>
      <c r="I44" s="60">
        <f>$G$10-H44</f>
        <v>0</v>
      </c>
      <c r="J44" s="60">
        <f>IF(OR(D44="",D44=0),0,G44+I44)</f>
        <v>0</v>
      </c>
      <c r="M44" s="662"/>
      <c r="N44" s="642" t="s">
        <v>522</v>
      </c>
      <c r="O44" s="663" t="s">
        <v>537</v>
      </c>
      <c r="P44" s="663"/>
      <c r="Q44" s="663"/>
      <c r="R44" s="663"/>
      <c r="S44" s="663"/>
      <c r="T44" s="645" t="b">
        <f>IF($E$19&gt;$G$5,1)</f>
        <v>0</v>
      </c>
    </row>
    <row r="45" spans="1:20" ht="19.5" customHeight="1">
      <c r="A45" s="48"/>
      <c r="B45" s="2076"/>
      <c r="C45" s="59" t="s">
        <v>10</v>
      </c>
      <c r="D45" s="56">
        <f>IF(OR($G$19="",$G$19=0,$G$19=1),0,IF($G$13="",0,IF($G$19=1,0,INT($G$13/3))))</f>
        <v>0</v>
      </c>
      <c r="E45" s="57">
        <f>IF(OR($G$19="",$G$19=0,$G$19=1),0,IF($G$5="",0,IF($E$19-$G$5-E44-H44&lt;0,0,IF(D45&lt;$E$19-$G$5-E44-H44,D45,$E$19-$G$5-E44-H44))))</f>
        <v>0</v>
      </c>
      <c r="F45" s="68" t="s">
        <v>282</v>
      </c>
      <c r="G45" s="69" t="s">
        <v>283</v>
      </c>
      <c r="H45" s="69" t="s">
        <v>284</v>
      </c>
      <c r="I45" s="441"/>
      <c r="J45" s="60">
        <f>IF(OR($G$19="",$G$19=0,$G$19=1),0,IF(D45=0,0,D45-E45))</f>
        <v>0</v>
      </c>
      <c r="M45" s="662"/>
      <c r="N45" s="642" t="s">
        <v>524</v>
      </c>
      <c r="O45" s="663" t="s">
        <v>525</v>
      </c>
      <c r="P45" s="663"/>
      <c r="Q45" s="664"/>
      <c r="R45" s="664"/>
      <c r="S45" s="664"/>
      <c r="T45" s="645" t="b">
        <f>IF(申告書記入イメージ!$CD$129="充当を優先（残額は還付）",1)</f>
        <v>0</v>
      </c>
    </row>
    <row r="46" spans="1:20" ht="19.5" customHeight="1">
      <c r="A46" s="48"/>
      <c r="B46" s="2077"/>
      <c r="C46" s="630" t="s">
        <v>11</v>
      </c>
      <c r="D46" s="61">
        <f>IF(OR($G$19="",$G$19=0,$G$19=1),0,IF($G$13="",0,IF($G$19=1,0,INT($G$13/3))))</f>
        <v>0</v>
      </c>
      <c r="E46" s="60">
        <f>IF(OR($G$19="",$G$19=0,$G$19=1),0,IF($G$5="",0,IF($E$19-$G$5-E44-H44-E45&lt;0,0,IF(D45&lt;$E$19-$G$5-E44-H44-E45,D45,$E$19-$G$5-E44-H44-E45))))</f>
        <v>0</v>
      </c>
      <c r="F46" s="444">
        <f>IF(申告書記入イメージ!$CD$129="充当を優先（残額は還付）",IF(OR($G$5="",$G$5=0),0,IF($G$19=1,IF($G$5&gt;=$E$19,0,E44+H44),E44+E45+E46+H44)),0)</f>
        <v>0</v>
      </c>
      <c r="G46" s="444">
        <f>IF($E$19-$G$5-F46&gt;0,$E$19-$G$5-F46,0)</f>
        <v>0</v>
      </c>
      <c r="H46" s="57">
        <f>IF(OR($G$5="",$G$5=0),0,IF($E$19&lt;=$G$5,$G$5-$E$19,0))</f>
        <v>0</v>
      </c>
      <c r="I46" s="442"/>
      <c r="J46" s="60">
        <f>IF(OR($G$19="",$G$19=0,$G$19=1),0,IF(D46=0,0,D46-E46))</f>
        <v>0</v>
      </c>
      <c r="M46" s="662"/>
      <c r="N46" s="642" t="s">
        <v>526</v>
      </c>
      <c r="O46" s="665" t="s">
        <v>538</v>
      </c>
      <c r="P46" s="666" t="s">
        <v>539</v>
      </c>
      <c r="Q46" s="666"/>
      <c r="R46" s="666"/>
      <c r="S46" s="666"/>
      <c r="T46" s="650" t="b">
        <f>IF($J16=3,1)</f>
        <v>0</v>
      </c>
    </row>
    <row r="47" spans="1:20" ht="19.5" customHeight="1">
      <c r="A47" s="48"/>
      <c r="B47" s="636"/>
      <c r="C47" s="636"/>
      <c r="D47" s="636"/>
      <c r="E47" s="651"/>
      <c r="F47" s="636"/>
      <c r="G47" s="636"/>
      <c r="H47" s="651"/>
      <c r="I47" s="637"/>
      <c r="J47" s="651"/>
      <c r="M47" s="662"/>
      <c r="N47" s="642"/>
      <c r="O47" s="665"/>
      <c r="P47" s="666" t="s">
        <v>540</v>
      </c>
      <c r="Q47" s="666"/>
      <c r="R47" s="666"/>
      <c r="S47" s="666"/>
      <c r="T47" s="650"/>
    </row>
    <row r="48" spans="1:20" ht="19.5" customHeight="1">
      <c r="A48" s="48"/>
      <c r="B48" s="636"/>
      <c r="C48" s="636"/>
      <c r="D48" s="636"/>
      <c r="E48" s="651"/>
      <c r="F48" s="636"/>
      <c r="G48" s="636"/>
      <c r="H48" s="651"/>
      <c r="I48" s="637"/>
      <c r="J48" s="651"/>
      <c r="M48" s="662"/>
      <c r="N48" s="642"/>
      <c r="O48" s="665"/>
      <c r="P48" s="666"/>
      <c r="Q48" s="666" t="s">
        <v>541</v>
      </c>
      <c r="R48" s="666"/>
      <c r="S48" s="666"/>
      <c r="T48" s="667"/>
    </row>
    <row r="49" spans="1:21" ht="19.5" customHeight="1">
      <c r="A49" s="48"/>
      <c r="B49" s="636"/>
      <c r="C49" s="636"/>
      <c r="D49" s="636"/>
      <c r="E49" s="651"/>
      <c r="F49" s="636"/>
      <c r="G49" s="636"/>
      <c r="H49" s="651"/>
      <c r="I49" s="637"/>
      <c r="J49" s="651"/>
      <c r="M49" s="668"/>
      <c r="N49" s="654"/>
      <c r="O49" s="669"/>
      <c r="P49" s="670"/>
      <c r="Q49" s="670" t="s">
        <v>542</v>
      </c>
      <c r="R49" s="670"/>
      <c r="S49" s="670"/>
      <c r="T49" s="671"/>
    </row>
    <row r="50" spans="1:21" ht="19.5" customHeight="1">
      <c r="A50" s="48"/>
      <c r="B50" s="636"/>
      <c r="C50" s="636"/>
      <c r="D50" s="636"/>
      <c r="E50" s="651"/>
      <c r="F50" s="636"/>
      <c r="G50" s="636"/>
      <c r="H50" s="651"/>
      <c r="I50" s="637"/>
      <c r="J50" s="651"/>
      <c r="M50" s="638" t="s">
        <v>543</v>
      </c>
      <c r="N50" s="639"/>
      <c r="O50" s="639"/>
      <c r="P50" s="639"/>
      <c r="Q50" s="639"/>
      <c r="R50" s="639"/>
      <c r="S50" s="639"/>
      <c r="T50" s="640" t="b">
        <f>IF(AND(T51,T52,T53),1)</f>
        <v>0</v>
      </c>
    </row>
    <row r="51" spans="1:21" ht="19.5" customHeight="1">
      <c r="A51" s="48"/>
      <c r="B51" s="636"/>
      <c r="C51" s="636"/>
      <c r="D51" s="636"/>
      <c r="E51" s="651"/>
      <c r="F51" s="636"/>
      <c r="G51" s="636"/>
      <c r="H51" s="651"/>
      <c r="I51" s="637"/>
      <c r="J51" s="651"/>
      <c r="M51" s="641"/>
      <c r="N51" s="642" t="s">
        <v>522</v>
      </c>
      <c r="O51" s="643" t="s">
        <v>523</v>
      </c>
      <c r="P51" s="644"/>
      <c r="Q51" s="644"/>
      <c r="R51" s="644"/>
      <c r="S51" s="644"/>
      <c r="T51" s="645" t="b">
        <f>IF($E$19&gt;$G$5,1)</f>
        <v>0</v>
      </c>
    </row>
    <row r="52" spans="1:21" ht="19.5" customHeight="1">
      <c r="A52" s="48"/>
      <c r="B52" s="636"/>
      <c r="C52" s="636"/>
      <c r="D52" s="636"/>
      <c r="E52" s="651"/>
      <c r="F52" s="636"/>
      <c r="G52" s="636"/>
      <c r="H52" s="651"/>
      <c r="I52" s="637"/>
      <c r="J52" s="651"/>
      <c r="M52" s="641"/>
      <c r="N52" s="646" t="s">
        <v>524</v>
      </c>
      <c r="O52" s="644" t="s">
        <v>525</v>
      </c>
      <c r="P52" s="644"/>
      <c r="Q52" s="647"/>
      <c r="R52" s="644"/>
      <c r="S52" s="644"/>
      <c r="T52" s="645" t="b">
        <f>IF(申告書記入イメージ!$CD$129="充当を優先（残額は還付）",1)</f>
        <v>0</v>
      </c>
    </row>
    <row r="53" spans="1:21" ht="19.5" customHeight="1">
      <c r="A53" s="48"/>
      <c r="B53" s="636"/>
      <c r="C53" s="636"/>
      <c r="D53" s="636"/>
      <c r="E53" s="651"/>
      <c r="F53" s="636"/>
      <c r="G53" s="636"/>
      <c r="H53" s="651"/>
      <c r="I53" s="637"/>
      <c r="J53" s="651"/>
      <c r="M53" s="653"/>
      <c r="N53" s="654" t="s">
        <v>526</v>
      </c>
      <c r="O53" s="655" t="s">
        <v>544</v>
      </c>
      <c r="P53" s="672" t="s">
        <v>528</v>
      </c>
      <c r="Q53" s="660"/>
      <c r="R53" s="672"/>
      <c r="S53" s="672"/>
      <c r="T53" s="645">
        <f>IF(OR($J$16=4,$J$16=""),1,0)</f>
        <v>1</v>
      </c>
      <c r="U53" s="642"/>
    </row>
    <row r="54" spans="1:21" ht="19.5" customHeight="1">
      <c r="A54" s="48"/>
      <c r="B54" s="47" t="s">
        <v>285</v>
      </c>
      <c r="E54" s="232"/>
      <c r="F54" s="232"/>
      <c r="G54" s="232"/>
      <c r="H54" s="232"/>
      <c r="I54" s="55"/>
      <c r="U54" s="673"/>
    </row>
    <row r="55" spans="1:21" ht="19.5" hidden="1" customHeight="1">
      <c r="A55" s="48"/>
      <c r="C55" s="47" t="s">
        <v>545</v>
      </c>
      <c r="H55" s="232"/>
      <c r="I55" s="48"/>
      <c r="U55" s="661"/>
    </row>
    <row r="56" spans="1:21" ht="19.5" hidden="1" customHeight="1">
      <c r="A56" s="48"/>
      <c r="C56" s="47" t="s">
        <v>286</v>
      </c>
      <c r="E56" s="232"/>
      <c r="H56" s="232"/>
      <c r="U56" s="661"/>
    </row>
    <row r="57" spans="1:21" ht="19.5" hidden="1" customHeight="1">
      <c r="A57" s="48"/>
      <c r="C57" s="47" t="s">
        <v>287</v>
      </c>
      <c r="H57" s="232"/>
      <c r="U57" s="674"/>
    </row>
    <row r="58" spans="1:21" ht="19.5" hidden="1" customHeight="1">
      <c r="A58" s="48"/>
      <c r="C58" s="47" t="s">
        <v>288</v>
      </c>
      <c r="H58" s="232"/>
      <c r="I58" s="48"/>
    </row>
    <row r="59" spans="1:21" ht="19.5" customHeight="1">
      <c r="A59" s="48"/>
      <c r="B59" s="2075" t="s">
        <v>513</v>
      </c>
      <c r="C59" s="58"/>
      <c r="D59" s="70" t="s">
        <v>546</v>
      </c>
      <c r="E59" s="71" t="s">
        <v>78</v>
      </c>
      <c r="F59" s="71" t="s">
        <v>79</v>
      </c>
      <c r="G59" s="72" t="s">
        <v>81</v>
      </c>
      <c r="H59" s="71" t="s">
        <v>280</v>
      </c>
      <c r="I59" s="71" t="s">
        <v>80</v>
      </c>
      <c r="J59" s="71" t="s">
        <v>82</v>
      </c>
      <c r="M59" s="638" t="s">
        <v>547</v>
      </c>
      <c r="N59" s="639"/>
      <c r="O59" s="639"/>
      <c r="P59" s="639"/>
      <c r="Q59" s="639"/>
      <c r="R59" s="639"/>
      <c r="S59" s="639"/>
      <c r="T59" s="640" t="b">
        <f>IF(AND(T60,T61,T62),4)</f>
        <v>0</v>
      </c>
    </row>
    <row r="60" spans="1:21" ht="19.5" customHeight="1">
      <c r="A60" s="48"/>
      <c r="B60" s="2076"/>
      <c r="C60" s="630" t="s">
        <v>9</v>
      </c>
      <c r="D60" s="61">
        <f>IF(OR($G$19="",$G$19=0,$G$19=1),$G$13,IF($G$13-$G$19*INT($G$13/$G$19)=0,$G$13/3,IF($G$13-$G$19*INT($G$13/$G$19)=2,INT($G$13/$G$19)+2,INT($G$13/$G$19)+1)))</f>
        <v>0</v>
      </c>
      <c r="E60" s="60"/>
      <c r="F60" s="60">
        <f>H62</f>
        <v>0</v>
      </c>
      <c r="G60" s="62">
        <f>IF(OR(D60="",D60=0),0,D60-E60+F60)</f>
        <v>0</v>
      </c>
      <c r="H60" s="62">
        <v>0</v>
      </c>
      <c r="I60" s="60">
        <f>$G$10</f>
        <v>0</v>
      </c>
      <c r="J60" s="60">
        <f>IF(OR(D60="",D60=0),0,G60+I60)</f>
        <v>0</v>
      </c>
      <c r="M60" s="641"/>
      <c r="N60" s="642" t="s">
        <v>522</v>
      </c>
      <c r="O60" s="643" t="s">
        <v>523</v>
      </c>
      <c r="P60" s="644"/>
      <c r="Q60" s="644"/>
      <c r="R60" s="644"/>
      <c r="S60" s="644"/>
      <c r="T60" s="645" t="b">
        <f>IF($E$19&gt;$G$5,1)</f>
        <v>0</v>
      </c>
    </row>
    <row r="61" spans="1:21" ht="19.5" customHeight="1">
      <c r="A61" s="48"/>
      <c r="B61" s="2076"/>
      <c r="C61" s="59" t="s">
        <v>10</v>
      </c>
      <c r="D61" s="56">
        <f>IF(OR($G$19="",$G$19=0,$G$19=1),0,IF($G$13="",0,IF($G$19=1,0,INT($G$13/3))))</f>
        <v>0</v>
      </c>
      <c r="E61" s="57"/>
      <c r="F61" s="68" t="s">
        <v>282</v>
      </c>
      <c r="G61" s="69" t="s">
        <v>283</v>
      </c>
      <c r="H61" s="69" t="s">
        <v>284</v>
      </c>
      <c r="I61" s="441"/>
      <c r="J61" s="60">
        <f>IF(OR($G$19="",$G$19=0,$G$19=1),0,IF(D61=0,0,D61-E61))</f>
        <v>0</v>
      </c>
      <c r="M61" s="641"/>
      <c r="N61" s="646" t="s">
        <v>524</v>
      </c>
      <c r="O61" s="663" t="s">
        <v>548</v>
      </c>
      <c r="P61" s="644"/>
      <c r="Q61" s="647"/>
      <c r="R61" s="647"/>
      <c r="S61" s="647"/>
      <c r="T61" s="645" t="b">
        <f>IF(申告書記入イメージ!$CD$129="充当しない（全額を還付）",1)</f>
        <v>0</v>
      </c>
    </row>
    <row r="62" spans="1:21" ht="19.5" customHeight="1">
      <c r="A62" s="48"/>
      <c r="B62" s="2077"/>
      <c r="C62" s="630" t="s">
        <v>11</v>
      </c>
      <c r="D62" s="61">
        <f>IF(OR($G$19="",$G$19=0,$G$19=1),0,IF($G$13="",0,IF($G$19=1,0,INT($G$13/3))))</f>
        <v>0</v>
      </c>
      <c r="E62" s="60"/>
      <c r="F62" s="56"/>
      <c r="G62" s="56">
        <f>IF($E$19-$G$5-F62-H60&gt;0,$E$19-$G$5-F62-H60,0)</f>
        <v>0</v>
      </c>
      <c r="H62" s="57">
        <f>IF(OR($G$5="",$G$5=0),0,IF($E$19&lt;=$G$5,$G$5-$E$19,0))</f>
        <v>0</v>
      </c>
      <c r="I62" s="442"/>
      <c r="J62" s="60">
        <f>IF(OR($G$19="",$G$19=0,$G$19=1),0,IF(D62=0,0,D62-E62))</f>
        <v>0</v>
      </c>
      <c r="M62" s="653"/>
      <c r="N62" s="654" t="s">
        <v>526</v>
      </c>
      <c r="O62" s="675" t="s">
        <v>549</v>
      </c>
      <c r="P62" s="660"/>
      <c r="Q62" s="660"/>
      <c r="R62" s="660"/>
      <c r="S62" s="660"/>
      <c r="T62" s="645"/>
    </row>
    <row r="63" spans="1:21" ht="19.5" customHeight="1">
      <c r="A63" s="48"/>
      <c r="B63" s="636"/>
      <c r="C63" s="636"/>
      <c r="D63" s="636"/>
      <c r="E63" s="651"/>
      <c r="F63" s="636"/>
      <c r="G63" s="636"/>
      <c r="H63" s="651"/>
      <c r="I63" s="637"/>
      <c r="J63" s="651"/>
      <c r="M63" s="644"/>
      <c r="N63" s="642"/>
      <c r="O63" s="676"/>
      <c r="P63" s="677"/>
      <c r="Q63" s="678"/>
      <c r="R63" s="677"/>
      <c r="S63" s="677"/>
    </row>
    <row r="64" spans="1:21" ht="19.5" customHeight="1">
      <c r="A64" s="48"/>
      <c r="B64" s="679" t="s">
        <v>550</v>
      </c>
      <c r="I64" s="48"/>
    </row>
    <row r="65" spans="2:20" ht="19.5" customHeight="1">
      <c r="B65" s="2075" t="s">
        <v>83</v>
      </c>
      <c r="C65" s="58"/>
      <c r="D65" s="70" t="s">
        <v>551</v>
      </c>
      <c r="E65" s="71" t="s">
        <v>78</v>
      </c>
      <c r="F65" s="71" t="s">
        <v>552</v>
      </c>
      <c r="G65" s="72" t="s">
        <v>81</v>
      </c>
      <c r="H65" s="71" t="s">
        <v>280</v>
      </c>
      <c r="I65" s="71" t="s">
        <v>80</v>
      </c>
      <c r="J65" s="71" t="s">
        <v>553</v>
      </c>
      <c r="M65" s="638" t="s">
        <v>554</v>
      </c>
      <c r="N65" s="680"/>
      <c r="O65" s="680"/>
      <c r="P65" s="680"/>
      <c r="Q65" s="680"/>
      <c r="R65" s="680"/>
      <c r="S65" s="680"/>
      <c r="T65" s="640">
        <f>IF($E$19&lt;=$G$5,5)</f>
        <v>5</v>
      </c>
    </row>
    <row r="66" spans="2:20" ht="19.5" customHeight="1">
      <c r="B66" s="2076"/>
      <c r="C66" s="630" t="s">
        <v>9</v>
      </c>
      <c r="D66" s="61">
        <f>IF(OR($G$19="",$G$19=0,$G$19=1),$G$13,IF($G$13-$G$19*INT($G$13/$G$19)=0,$G$13/3,IF($G$13-$G$19*INT($G$13/$G$19)=2,INT($G$13/$G$19)+2,INT($G$13/$G$19)+1)))</f>
        <v>0</v>
      </c>
      <c r="E66" s="60"/>
      <c r="F66" s="60">
        <f>H68</f>
        <v>0</v>
      </c>
      <c r="G66" s="62">
        <f>IF(OR(D66="",D66=0),0,D66-E66+F66)</f>
        <v>0</v>
      </c>
      <c r="H66" s="62">
        <v>0</v>
      </c>
      <c r="I66" s="60">
        <f>$G$10</f>
        <v>0</v>
      </c>
      <c r="J66" s="60">
        <f>IF(OR(D66="",D66=0),0,G66+I66)</f>
        <v>0</v>
      </c>
      <c r="M66" s="641"/>
      <c r="N66" s="642" t="s">
        <v>522</v>
      </c>
      <c r="O66" s="644" t="s">
        <v>555</v>
      </c>
      <c r="P66" s="644"/>
      <c r="Q66" s="644"/>
      <c r="R66" s="644"/>
      <c r="S66" s="644"/>
      <c r="T66" s="650">
        <f>IF($E$19&lt;=$G$5,1)</f>
        <v>1</v>
      </c>
    </row>
    <row r="67" spans="2:20" ht="19.5" customHeight="1">
      <c r="B67" s="2076"/>
      <c r="C67" s="59" t="s">
        <v>10</v>
      </c>
      <c r="D67" s="56">
        <f>IF(OR($G$19="",$G$19=0,$G$19=1),0,IF($G$13="",0,IF($G$19=1,0,INT($G$13/3))))</f>
        <v>0</v>
      </c>
      <c r="E67" s="57"/>
      <c r="F67" s="68" t="s">
        <v>282</v>
      </c>
      <c r="G67" s="69" t="s">
        <v>283</v>
      </c>
      <c r="H67" s="69" t="s">
        <v>284</v>
      </c>
      <c r="I67" s="441"/>
      <c r="J67" s="60">
        <f>IF(OR($G$19="",$G$19=0,$G$19=1),0,IF(D67=0,0,D67-E67))</f>
        <v>0</v>
      </c>
      <c r="M67" s="641"/>
      <c r="N67" s="642" t="s">
        <v>524</v>
      </c>
      <c r="O67" s="661" t="s">
        <v>556</v>
      </c>
      <c r="P67" s="644"/>
      <c r="Q67" s="647"/>
      <c r="R67" s="647"/>
      <c r="S67" s="647"/>
      <c r="T67" s="650"/>
    </row>
    <row r="68" spans="2:20" ht="19.5" customHeight="1">
      <c r="B68" s="2077"/>
      <c r="C68" s="630" t="s">
        <v>11</v>
      </c>
      <c r="D68" s="61">
        <f>IF(OR($G$19="",$G$19=0,$G$19=1),0,IF($G$13="",0,IF($G$19=1,0,INT($G$13/3))))</f>
        <v>0</v>
      </c>
      <c r="E68" s="60"/>
      <c r="F68" s="56"/>
      <c r="G68" s="56"/>
      <c r="H68" s="57">
        <f>IF(OR($G$5="",$G$5=0),0,IF($E$19&lt;=$G$5,$G$5-$E$19,0))</f>
        <v>0</v>
      </c>
      <c r="I68" s="442"/>
      <c r="J68" s="60">
        <f>IF(OR($G$19="",$G$19=0,$G$19=1),0,IF(D68=0,0,D68-E68))</f>
        <v>0</v>
      </c>
      <c r="M68" s="653"/>
      <c r="N68" s="654" t="s">
        <v>526</v>
      </c>
      <c r="O68" s="681" t="s">
        <v>549</v>
      </c>
      <c r="P68" s="660"/>
      <c r="Q68" s="660"/>
      <c r="R68" s="660"/>
      <c r="S68" s="660"/>
      <c r="T68" s="682"/>
    </row>
  </sheetData>
  <sheetProtection selectLockedCells="1"/>
  <mergeCells count="20">
    <mergeCell ref="C9:D9"/>
    <mergeCell ref="B1:D2"/>
    <mergeCell ref="B4:B10"/>
    <mergeCell ref="C4:D4"/>
    <mergeCell ref="C5:D5"/>
    <mergeCell ref="C6:D6"/>
    <mergeCell ref="C10:D10"/>
    <mergeCell ref="B12:B17"/>
    <mergeCell ref="C12:D12"/>
    <mergeCell ref="C13:D13"/>
    <mergeCell ref="C14:D14"/>
    <mergeCell ref="C15:D17"/>
    <mergeCell ref="B59:B62"/>
    <mergeCell ref="B65:B68"/>
    <mergeCell ref="B19:D19"/>
    <mergeCell ref="B21:C22"/>
    <mergeCell ref="B24:B27"/>
    <mergeCell ref="B30:B33"/>
    <mergeCell ref="B37:B40"/>
    <mergeCell ref="B43:B46"/>
  </mergeCells>
  <phoneticPr fontId="2"/>
  <conditionalFormatting sqref="M30:S30">
    <cfRule type="expression" dxfId="5" priority="6">
      <formula>$T$30</formula>
    </cfRule>
  </conditionalFormatting>
  <conditionalFormatting sqref="M37:S37">
    <cfRule type="expression" dxfId="4" priority="5">
      <formula>$T$37</formula>
    </cfRule>
  </conditionalFormatting>
  <conditionalFormatting sqref="M43:S43">
    <cfRule type="expression" dxfId="3" priority="4">
      <formula>$T$43</formula>
    </cfRule>
  </conditionalFormatting>
  <conditionalFormatting sqref="M50:S50">
    <cfRule type="expression" dxfId="2" priority="3">
      <formula>$T$50</formula>
    </cfRule>
  </conditionalFormatting>
  <conditionalFormatting sqref="M59:S59">
    <cfRule type="expression" dxfId="1" priority="2">
      <formula>$T$59</formula>
    </cfRule>
  </conditionalFormatting>
  <conditionalFormatting sqref="M65:S65">
    <cfRule type="expression" dxfId="0" priority="1">
      <formula>$T$65</formula>
    </cfRule>
  </conditionalFormatting>
  <printOptions horizontalCentered="1"/>
  <pageMargins left="0.59055118110236227" right="0.59055118110236227" top="1.1811023622047245" bottom="0.59055118110236227" header="0.78740157480314965" footer="0.51181102362204722"/>
  <pageSetup paperSize="9" scale="80" orientation="portrait" r:id="rId1"/>
  <headerFooter alignWithMargins="0">
    <oddHeader>&amp;C&amp;14労働保険保険料率等入力シート</oddHeader>
  </headerFooter>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dimension ref="B2:I15"/>
  <sheetViews>
    <sheetView zoomScaleNormal="100" workbookViewId="0"/>
  </sheetViews>
  <sheetFormatPr defaultColWidth="9" defaultRowHeight="10.8"/>
  <cols>
    <col min="1" max="2" width="2.6640625" style="29" customWidth="1"/>
    <col min="3" max="12" width="8.109375" style="29" customWidth="1"/>
    <col min="13" max="14" width="9" style="29"/>
    <col min="15" max="15" width="31.88671875" style="29" bestFit="1" customWidth="1"/>
    <col min="16" max="16384" width="9" style="29"/>
  </cols>
  <sheetData>
    <row r="2" spans="2:9" ht="19.2">
      <c r="B2" s="224" t="s">
        <v>176</v>
      </c>
    </row>
    <row r="4" spans="2:9">
      <c r="B4" s="29" t="s">
        <v>177</v>
      </c>
    </row>
    <row r="5" spans="2:9" s="89" customFormat="1">
      <c r="C5" s="89" t="s">
        <v>178</v>
      </c>
      <c r="D5" s="225"/>
      <c r="E5" s="225"/>
      <c r="F5" s="225"/>
      <c r="G5" s="225"/>
      <c r="H5" s="225"/>
      <c r="I5" s="225"/>
    </row>
    <row r="6" spans="2:9">
      <c r="C6" s="745">
        <v>2025</v>
      </c>
    </row>
    <row r="7" spans="2:9">
      <c r="C7" s="226" t="str">
        <f>TEXT(DATE(LEFT(C6,4),1,1),"ggge年")</f>
        <v>令和7年</v>
      </c>
    </row>
    <row r="10" spans="2:9">
      <c r="B10" s="29" t="s">
        <v>189</v>
      </c>
    </row>
    <row r="11" spans="2:9">
      <c r="C11" s="2109" t="s">
        <v>190</v>
      </c>
      <c r="D11" s="2110"/>
      <c r="E11" s="2107" t="s">
        <v>196</v>
      </c>
      <c r="F11" s="2108"/>
    </row>
    <row r="12" spans="2:9">
      <c r="C12" s="2111"/>
      <c r="D12" s="2112"/>
      <c r="E12" s="229" t="s">
        <v>194</v>
      </c>
      <c r="F12" s="229" t="s">
        <v>195</v>
      </c>
    </row>
    <row r="13" spans="2:9">
      <c r="C13" s="2107" t="s">
        <v>191</v>
      </c>
      <c r="D13" s="2108"/>
      <c r="E13" s="746">
        <v>15.5</v>
      </c>
      <c r="F13" s="746">
        <v>14.5</v>
      </c>
    </row>
    <row r="14" spans="2:9" ht="27" customHeight="1">
      <c r="C14" s="2105" t="s">
        <v>192</v>
      </c>
      <c r="D14" s="2106"/>
      <c r="E14" s="746">
        <v>17.5</v>
      </c>
      <c r="F14" s="746">
        <v>16.5</v>
      </c>
    </row>
    <row r="15" spans="2:9">
      <c r="C15" s="2107" t="s">
        <v>193</v>
      </c>
      <c r="D15" s="2108"/>
      <c r="E15" s="746">
        <v>18.5</v>
      </c>
      <c r="F15" s="746">
        <v>17.5</v>
      </c>
    </row>
  </sheetData>
  <mergeCells count="5">
    <mergeCell ref="C14:D14"/>
    <mergeCell ref="C13:D13"/>
    <mergeCell ref="C15:D15"/>
    <mergeCell ref="E11:F11"/>
    <mergeCell ref="C11:D12"/>
  </mergeCells>
  <phoneticPr fontId="2"/>
  <pageMargins left="0.59055118110236227" right="0.15748031496062992" top="0.74803149606299213" bottom="0.74803149606299213" header="0.31496062992125984" footer="0.31496062992125984"/>
  <pageSetup paperSize="9" scale="85" orientation="portrait" horizontalDpi="300" verticalDpi="300"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dimension ref="A1:CG256"/>
  <sheetViews>
    <sheetView showGridLines="0" workbookViewId="0"/>
  </sheetViews>
  <sheetFormatPr defaultColWidth="0" defaultRowHeight="13.95" customHeight="1" zeroHeight="1"/>
  <cols>
    <col min="1" max="14" width="1.109375" style="213" customWidth="1"/>
    <col min="15" max="40" width="3.33203125" style="213" customWidth="1"/>
    <col min="41" max="43" width="1.44140625" style="213" customWidth="1"/>
    <col min="44" max="85" width="1.44140625" style="213" hidden="1" customWidth="1"/>
    <col min="86" max="16384" width="0" style="213" hidden="1"/>
  </cols>
  <sheetData>
    <row r="1" spans="1:66" ht="10.8" customHeight="1">
      <c r="A1" s="222"/>
      <c r="B1" s="221"/>
      <c r="C1" s="221"/>
      <c r="D1" s="221"/>
      <c r="E1" s="221"/>
      <c r="F1" s="221"/>
      <c r="G1" s="221"/>
      <c r="H1" s="221"/>
      <c r="I1" s="838" t="s">
        <v>175</v>
      </c>
      <c r="J1" s="838"/>
      <c r="K1" s="838"/>
      <c r="L1" s="838"/>
      <c r="M1" s="838"/>
      <c r="N1" s="839"/>
      <c r="O1" s="805" t="s">
        <v>174</v>
      </c>
      <c r="P1" s="806"/>
      <c r="Q1" s="806"/>
      <c r="R1" s="806"/>
      <c r="S1" s="806"/>
      <c r="T1" s="806"/>
      <c r="U1" s="806"/>
      <c r="V1" s="806"/>
      <c r="W1" s="806"/>
      <c r="X1" s="806"/>
      <c r="Y1" s="806"/>
      <c r="Z1" s="806"/>
      <c r="AA1" s="806"/>
      <c r="AB1" s="806"/>
      <c r="AC1" s="806"/>
      <c r="AD1" s="806"/>
      <c r="AE1" s="806"/>
      <c r="AF1" s="806"/>
      <c r="AG1" s="806"/>
      <c r="AH1" s="806"/>
      <c r="AI1" s="806"/>
      <c r="AJ1" s="806"/>
      <c r="AK1" s="806"/>
      <c r="AL1" s="806"/>
      <c r="AM1" s="806"/>
      <c r="AN1" s="807"/>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row>
    <row r="2" spans="1:66" ht="10.8" customHeight="1">
      <c r="A2" s="220"/>
      <c r="B2" s="219"/>
      <c r="C2" s="219"/>
      <c r="D2" s="219"/>
      <c r="E2" s="219"/>
      <c r="F2" s="219"/>
      <c r="G2" s="219"/>
      <c r="H2" s="219"/>
      <c r="I2" s="797"/>
      <c r="J2" s="797"/>
      <c r="K2" s="797"/>
      <c r="L2" s="797"/>
      <c r="M2" s="797"/>
      <c r="N2" s="840"/>
      <c r="O2" s="808"/>
      <c r="P2" s="809"/>
      <c r="Q2" s="809"/>
      <c r="R2" s="809"/>
      <c r="S2" s="809"/>
      <c r="T2" s="809"/>
      <c r="U2" s="809"/>
      <c r="V2" s="809"/>
      <c r="W2" s="809"/>
      <c r="X2" s="809"/>
      <c r="Y2" s="809"/>
      <c r="Z2" s="809"/>
      <c r="AA2" s="809"/>
      <c r="AB2" s="809"/>
      <c r="AC2" s="809"/>
      <c r="AD2" s="809"/>
      <c r="AE2" s="809"/>
      <c r="AF2" s="809"/>
      <c r="AG2" s="809"/>
      <c r="AH2" s="809"/>
      <c r="AI2" s="809"/>
      <c r="AJ2" s="809"/>
      <c r="AK2" s="809"/>
      <c r="AL2" s="809"/>
      <c r="AM2" s="809"/>
      <c r="AN2" s="810"/>
      <c r="AO2" s="214"/>
      <c r="AP2" s="214"/>
      <c r="AQ2" s="214"/>
      <c r="AR2" s="214"/>
      <c r="AS2" s="214"/>
      <c r="AT2" s="214"/>
      <c r="AU2" s="214"/>
      <c r="AV2" s="214"/>
      <c r="AW2" s="214"/>
      <c r="AX2" s="214"/>
      <c r="AY2" s="214"/>
      <c r="AZ2" s="214"/>
      <c r="BA2" s="214"/>
      <c r="BB2" s="214"/>
      <c r="BC2" s="214"/>
      <c r="BD2" s="214"/>
      <c r="BE2" s="214"/>
      <c r="BF2" s="214"/>
      <c r="BG2" s="214"/>
      <c r="BH2" s="214"/>
      <c r="BI2" s="214"/>
      <c r="BJ2" s="214"/>
      <c r="BK2" s="214"/>
      <c r="BL2" s="214"/>
      <c r="BM2" s="214"/>
      <c r="BN2" s="214"/>
    </row>
    <row r="3" spans="1:66" ht="10.8" customHeight="1">
      <c r="A3" s="220"/>
      <c r="B3" s="219"/>
      <c r="C3" s="219"/>
      <c r="D3" s="219"/>
      <c r="E3" s="219"/>
      <c r="F3" s="219"/>
      <c r="G3" s="219"/>
      <c r="H3" s="219"/>
      <c r="I3" s="219"/>
      <c r="J3" s="219"/>
      <c r="K3" s="219"/>
      <c r="L3" s="219"/>
      <c r="M3" s="219"/>
      <c r="N3" s="218"/>
      <c r="O3" s="2120" t="s">
        <v>173</v>
      </c>
      <c r="P3" s="2121"/>
      <c r="Q3" s="2121"/>
      <c r="R3" s="2121"/>
      <c r="S3" s="2121"/>
      <c r="T3" s="2121"/>
      <c r="U3" s="2121"/>
      <c r="V3" s="2121"/>
      <c r="W3" s="2121"/>
      <c r="X3" s="2121"/>
      <c r="Y3" s="2121"/>
      <c r="Z3" s="2121"/>
      <c r="AA3" s="2122"/>
      <c r="AB3" s="861" t="s">
        <v>172</v>
      </c>
      <c r="AC3" s="2121"/>
      <c r="AD3" s="2121"/>
      <c r="AE3" s="2121"/>
      <c r="AF3" s="2121"/>
      <c r="AG3" s="2121"/>
      <c r="AH3" s="2121"/>
      <c r="AI3" s="2121"/>
      <c r="AJ3" s="2121"/>
      <c r="AK3" s="2121"/>
      <c r="AL3" s="2121"/>
      <c r="AM3" s="2121"/>
      <c r="AN3" s="2126"/>
      <c r="AO3" s="214"/>
      <c r="AP3" s="214"/>
      <c r="AQ3" s="214"/>
      <c r="AR3" s="214"/>
      <c r="AS3" s="214"/>
      <c r="AT3" s="214"/>
      <c r="AU3" s="214"/>
      <c r="AV3" s="214"/>
      <c r="AW3" s="214"/>
      <c r="AX3" s="214"/>
      <c r="AY3" s="214"/>
      <c r="AZ3" s="214"/>
      <c r="BA3" s="214"/>
      <c r="BB3" s="214"/>
      <c r="BC3" s="214"/>
      <c r="BD3" s="214"/>
      <c r="BE3" s="214"/>
      <c r="BF3" s="214"/>
      <c r="BG3" s="214"/>
      <c r="BH3" s="214"/>
      <c r="BI3" s="214"/>
      <c r="BJ3" s="214"/>
      <c r="BK3" s="214"/>
      <c r="BL3" s="214"/>
      <c r="BM3" s="214"/>
      <c r="BN3" s="214"/>
    </row>
    <row r="4" spans="1:66" ht="10.8" customHeight="1">
      <c r="A4" s="220"/>
      <c r="B4" s="219"/>
      <c r="C4" s="219"/>
      <c r="D4" s="219"/>
      <c r="E4" s="219"/>
      <c r="F4" s="219"/>
      <c r="G4" s="219"/>
      <c r="H4" s="219"/>
      <c r="I4" s="219"/>
      <c r="J4" s="219"/>
      <c r="K4" s="219"/>
      <c r="L4" s="219"/>
      <c r="M4" s="219"/>
      <c r="N4" s="218"/>
      <c r="O4" s="2123"/>
      <c r="P4" s="2124"/>
      <c r="Q4" s="2124"/>
      <c r="R4" s="2124"/>
      <c r="S4" s="2124"/>
      <c r="T4" s="2124"/>
      <c r="U4" s="2124"/>
      <c r="V4" s="2124"/>
      <c r="W4" s="2124"/>
      <c r="X4" s="2124"/>
      <c r="Y4" s="2124"/>
      <c r="Z4" s="2124"/>
      <c r="AA4" s="2125"/>
      <c r="AB4" s="2127"/>
      <c r="AC4" s="2124"/>
      <c r="AD4" s="2124"/>
      <c r="AE4" s="2124"/>
      <c r="AF4" s="2124"/>
      <c r="AG4" s="2124"/>
      <c r="AH4" s="2124"/>
      <c r="AI4" s="2124"/>
      <c r="AJ4" s="2124"/>
      <c r="AK4" s="2124"/>
      <c r="AL4" s="2124"/>
      <c r="AM4" s="2124"/>
      <c r="AN4" s="2128"/>
      <c r="AO4" s="214"/>
      <c r="AP4" s="214"/>
      <c r="AQ4" s="214"/>
      <c r="AR4" s="214"/>
      <c r="AS4" s="214"/>
      <c r="AT4" s="214"/>
      <c r="AU4" s="214"/>
      <c r="AV4" s="214"/>
      <c r="AW4" s="214"/>
      <c r="AX4" s="214"/>
      <c r="AY4" s="214"/>
      <c r="AZ4" s="214"/>
      <c r="BA4" s="214"/>
      <c r="BB4" s="214"/>
      <c r="BC4" s="214"/>
      <c r="BD4" s="214"/>
      <c r="BE4" s="214"/>
      <c r="BF4" s="214"/>
      <c r="BG4" s="214"/>
      <c r="BH4" s="214"/>
      <c r="BI4" s="214"/>
      <c r="BJ4" s="214"/>
      <c r="BK4" s="214"/>
      <c r="BL4" s="214"/>
      <c r="BM4" s="214"/>
      <c r="BN4" s="214"/>
    </row>
    <row r="5" spans="1:66" ht="10.8" customHeight="1">
      <c r="A5" s="220"/>
      <c r="B5" s="219"/>
      <c r="C5" s="219"/>
      <c r="D5" s="219"/>
      <c r="E5" s="219"/>
      <c r="F5" s="219"/>
      <c r="G5" s="219"/>
      <c r="H5" s="219"/>
      <c r="I5" s="219"/>
      <c r="J5" s="219"/>
      <c r="K5" s="219"/>
      <c r="L5" s="219"/>
      <c r="M5" s="219"/>
      <c r="N5" s="218"/>
      <c r="O5" s="854" t="s">
        <v>660</v>
      </c>
      <c r="P5" s="2129"/>
      <c r="Q5" s="2129"/>
      <c r="R5" s="2129"/>
      <c r="S5" s="2129"/>
      <c r="T5" s="2129"/>
      <c r="U5" s="2129"/>
      <c r="V5" s="2129"/>
      <c r="W5" s="2129"/>
      <c r="X5" s="2129"/>
      <c r="Y5" s="2129"/>
      <c r="Z5" s="2129"/>
      <c r="AA5" s="2130"/>
      <c r="AB5" s="865" t="s">
        <v>171</v>
      </c>
      <c r="AC5" s="2129"/>
      <c r="AD5" s="2129"/>
      <c r="AE5" s="2129"/>
      <c r="AF5" s="2129"/>
      <c r="AG5" s="2129"/>
      <c r="AH5" s="2129"/>
      <c r="AI5" s="2129"/>
      <c r="AJ5" s="2129"/>
      <c r="AK5" s="2129"/>
      <c r="AL5" s="2129"/>
      <c r="AM5" s="2129"/>
      <c r="AN5" s="2131"/>
      <c r="AO5" s="214"/>
      <c r="AP5" s="214"/>
      <c r="AQ5" s="214"/>
      <c r="AR5" s="214"/>
      <c r="AS5" s="214"/>
      <c r="AT5" s="214"/>
      <c r="AU5" s="214"/>
      <c r="AV5" s="214"/>
      <c r="AW5" s="214"/>
      <c r="AX5" s="214"/>
      <c r="AY5" s="214"/>
      <c r="AZ5" s="214"/>
      <c r="BA5" s="214"/>
      <c r="BB5" s="214"/>
      <c r="BC5" s="214"/>
      <c r="BD5" s="214"/>
      <c r="BE5" s="214"/>
      <c r="BF5" s="214"/>
      <c r="BG5" s="214"/>
      <c r="BH5" s="214"/>
      <c r="BI5" s="214"/>
      <c r="BJ5" s="214"/>
      <c r="BK5" s="214"/>
      <c r="BL5" s="214"/>
      <c r="BM5" s="214"/>
      <c r="BN5" s="214"/>
    </row>
    <row r="6" spans="1:66" ht="10.8" customHeight="1">
      <c r="A6" s="220"/>
      <c r="B6" s="219"/>
      <c r="C6" s="219"/>
      <c r="D6" s="219"/>
      <c r="E6" s="219"/>
      <c r="F6" s="219"/>
      <c r="G6" s="219"/>
      <c r="H6" s="219"/>
      <c r="I6" s="219"/>
      <c r="J6" s="219"/>
      <c r="K6" s="219"/>
      <c r="L6" s="219"/>
      <c r="M6" s="219"/>
      <c r="N6" s="218"/>
      <c r="O6" s="854"/>
      <c r="P6" s="2129"/>
      <c r="Q6" s="2129"/>
      <c r="R6" s="2129"/>
      <c r="S6" s="2129"/>
      <c r="T6" s="2129"/>
      <c r="U6" s="2129"/>
      <c r="V6" s="2129"/>
      <c r="W6" s="2129"/>
      <c r="X6" s="2129"/>
      <c r="Y6" s="2129"/>
      <c r="Z6" s="2129"/>
      <c r="AA6" s="2130"/>
      <c r="AB6" s="865"/>
      <c r="AC6" s="2129"/>
      <c r="AD6" s="2129"/>
      <c r="AE6" s="2129"/>
      <c r="AF6" s="2129"/>
      <c r="AG6" s="2129"/>
      <c r="AH6" s="2129"/>
      <c r="AI6" s="2129"/>
      <c r="AJ6" s="2129"/>
      <c r="AK6" s="2129"/>
      <c r="AL6" s="2129"/>
      <c r="AM6" s="2129"/>
      <c r="AN6" s="2131"/>
      <c r="AO6" s="214"/>
      <c r="AP6" s="214"/>
      <c r="AQ6" s="214"/>
      <c r="AR6" s="214"/>
      <c r="AS6" s="214"/>
      <c r="AT6" s="214"/>
      <c r="AU6" s="214"/>
      <c r="AV6" s="214"/>
      <c r="AW6" s="214"/>
      <c r="AX6" s="214"/>
      <c r="AY6" s="214"/>
      <c r="AZ6" s="214"/>
      <c r="BA6" s="214"/>
      <c r="BB6" s="214"/>
      <c r="BC6" s="214"/>
      <c r="BD6" s="214"/>
      <c r="BE6" s="214"/>
      <c r="BF6" s="214"/>
      <c r="BG6" s="214"/>
      <c r="BH6" s="214"/>
      <c r="BI6" s="214"/>
      <c r="BJ6" s="214"/>
      <c r="BK6" s="214"/>
      <c r="BL6" s="214"/>
      <c r="BM6" s="214"/>
      <c r="BN6" s="214"/>
    </row>
    <row r="7" spans="1:66" ht="10.8" customHeight="1">
      <c r="A7" s="220"/>
      <c r="B7" s="219"/>
      <c r="C7" s="219"/>
      <c r="D7" s="219"/>
      <c r="E7" s="219"/>
      <c r="F7" s="219"/>
      <c r="G7" s="219"/>
      <c r="H7" s="219"/>
      <c r="I7" s="219"/>
      <c r="J7" s="219"/>
      <c r="K7" s="219"/>
      <c r="L7" s="219"/>
      <c r="M7" s="219"/>
      <c r="N7" s="218"/>
      <c r="O7" s="854"/>
      <c r="P7" s="2129"/>
      <c r="Q7" s="2129"/>
      <c r="R7" s="2129"/>
      <c r="S7" s="2129"/>
      <c r="T7" s="2129"/>
      <c r="U7" s="2129"/>
      <c r="V7" s="2129"/>
      <c r="W7" s="2129"/>
      <c r="X7" s="2129"/>
      <c r="Y7" s="2129"/>
      <c r="Z7" s="2129"/>
      <c r="AA7" s="2130"/>
      <c r="AB7" s="865"/>
      <c r="AC7" s="2129"/>
      <c r="AD7" s="2129"/>
      <c r="AE7" s="2129"/>
      <c r="AF7" s="2129"/>
      <c r="AG7" s="2129"/>
      <c r="AH7" s="2129"/>
      <c r="AI7" s="2129"/>
      <c r="AJ7" s="2129"/>
      <c r="AK7" s="2129"/>
      <c r="AL7" s="2129"/>
      <c r="AM7" s="2129"/>
      <c r="AN7" s="2131"/>
      <c r="AO7" s="214"/>
      <c r="AP7" s="214"/>
      <c r="AQ7" s="214"/>
      <c r="AR7" s="214"/>
      <c r="AS7" s="214"/>
      <c r="AT7" s="214"/>
      <c r="AU7" s="214"/>
      <c r="AV7" s="214"/>
      <c r="AW7" s="214"/>
      <c r="AX7" s="214"/>
      <c r="AY7" s="214"/>
      <c r="AZ7" s="214"/>
      <c r="BA7" s="214"/>
      <c r="BB7" s="214"/>
      <c r="BC7" s="214"/>
      <c r="BD7" s="214"/>
      <c r="BE7" s="214"/>
      <c r="BF7" s="214"/>
      <c r="BG7" s="214"/>
      <c r="BH7" s="214"/>
      <c r="BI7" s="214"/>
      <c r="BJ7" s="214"/>
      <c r="BK7" s="214"/>
      <c r="BL7" s="214"/>
      <c r="BM7" s="214"/>
      <c r="BN7" s="214"/>
    </row>
    <row r="8" spans="1:66" ht="10.8" customHeight="1">
      <c r="A8" s="220"/>
      <c r="B8" s="219"/>
      <c r="C8" s="219"/>
      <c r="D8" s="219"/>
      <c r="E8" s="219"/>
      <c r="F8" s="219"/>
      <c r="G8" s="219"/>
      <c r="H8" s="219"/>
      <c r="I8" s="219"/>
      <c r="J8" s="219"/>
      <c r="K8" s="219"/>
      <c r="L8" s="219"/>
      <c r="M8" s="219"/>
      <c r="N8" s="218"/>
      <c r="O8" s="854"/>
      <c r="P8" s="2129"/>
      <c r="Q8" s="2129"/>
      <c r="R8" s="2129"/>
      <c r="S8" s="2129"/>
      <c r="T8" s="2129"/>
      <c r="U8" s="2129"/>
      <c r="V8" s="2129"/>
      <c r="W8" s="2129"/>
      <c r="X8" s="2129"/>
      <c r="Y8" s="2129"/>
      <c r="Z8" s="2129"/>
      <c r="AA8" s="2130"/>
      <c r="AB8" s="865"/>
      <c r="AC8" s="2129"/>
      <c r="AD8" s="2129"/>
      <c r="AE8" s="2129"/>
      <c r="AF8" s="2129"/>
      <c r="AG8" s="2129"/>
      <c r="AH8" s="2129"/>
      <c r="AI8" s="2129"/>
      <c r="AJ8" s="2129"/>
      <c r="AK8" s="2129"/>
      <c r="AL8" s="2129"/>
      <c r="AM8" s="2129"/>
      <c r="AN8" s="2131"/>
      <c r="AO8" s="214"/>
      <c r="AP8" s="214"/>
      <c r="AQ8" s="214"/>
      <c r="AR8" s="214"/>
      <c r="AS8" s="214"/>
      <c r="AT8" s="214"/>
      <c r="AU8" s="214"/>
      <c r="AV8" s="214"/>
      <c r="AW8" s="214"/>
      <c r="AX8" s="214"/>
      <c r="AY8" s="214"/>
      <c r="AZ8" s="214"/>
      <c r="BA8" s="214"/>
      <c r="BB8" s="214"/>
      <c r="BC8" s="214"/>
      <c r="BD8" s="214"/>
      <c r="BE8" s="214"/>
      <c r="BF8" s="214"/>
      <c r="BG8" s="214"/>
      <c r="BH8" s="214"/>
      <c r="BI8" s="214"/>
      <c r="BJ8" s="214"/>
      <c r="BK8" s="214"/>
      <c r="BL8" s="214"/>
      <c r="BM8" s="214"/>
      <c r="BN8" s="214"/>
    </row>
    <row r="9" spans="1:66" ht="10.8" customHeight="1">
      <c r="A9" s="796" t="s">
        <v>170</v>
      </c>
      <c r="B9" s="797"/>
      <c r="C9" s="797"/>
      <c r="D9" s="797"/>
      <c r="E9" s="797"/>
      <c r="F9" s="797"/>
      <c r="G9" s="797"/>
      <c r="H9" s="797"/>
      <c r="I9" s="219"/>
      <c r="J9" s="219"/>
      <c r="K9" s="219"/>
      <c r="L9" s="219"/>
      <c r="M9" s="219"/>
      <c r="N9" s="218"/>
      <c r="O9" s="854"/>
      <c r="P9" s="2129"/>
      <c r="Q9" s="2129"/>
      <c r="R9" s="2129"/>
      <c r="S9" s="2129"/>
      <c r="T9" s="2129"/>
      <c r="U9" s="2129"/>
      <c r="V9" s="2129"/>
      <c r="W9" s="2129"/>
      <c r="X9" s="2129"/>
      <c r="Y9" s="2129"/>
      <c r="Z9" s="2129"/>
      <c r="AA9" s="2130"/>
      <c r="AB9" s="865"/>
      <c r="AC9" s="2129"/>
      <c r="AD9" s="2129"/>
      <c r="AE9" s="2129"/>
      <c r="AF9" s="2129"/>
      <c r="AG9" s="2129"/>
      <c r="AH9" s="2129"/>
      <c r="AI9" s="2129"/>
      <c r="AJ9" s="2129"/>
      <c r="AK9" s="2129"/>
      <c r="AL9" s="2129"/>
      <c r="AM9" s="2129"/>
      <c r="AN9" s="2131"/>
      <c r="AO9" s="214"/>
      <c r="AP9" s="214"/>
      <c r="AQ9" s="214"/>
      <c r="AR9" s="214"/>
      <c r="AS9" s="214"/>
      <c r="AT9" s="214"/>
      <c r="AU9" s="214"/>
      <c r="AV9" s="214"/>
      <c r="AW9" s="214"/>
      <c r="AX9" s="214"/>
      <c r="AY9" s="214"/>
      <c r="AZ9" s="214"/>
      <c r="BA9" s="214"/>
      <c r="BB9" s="214"/>
      <c r="BC9" s="214"/>
      <c r="BD9" s="214"/>
      <c r="BE9" s="214"/>
      <c r="BF9" s="214"/>
      <c r="BG9" s="214"/>
      <c r="BH9" s="214"/>
      <c r="BI9" s="214"/>
      <c r="BJ9" s="214"/>
      <c r="BK9" s="214"/>
      <c r="BL9" s="214"/>
      <c r="BM9" s="214"/>
      <c r="BN9" s="214"/>
    </row>
    <row r="10" spans="1:66" ht="24" customHeight="1">
      <c r="A10" s="798"/>
      <c r="B10" s="799"/>
      <c r="C10" s="799"/>
      <c r="D10" s="799"/>
      <c r="E10" s="799"/>
      <c r="F10" s="799"/>
      <c r="G10" s="799"/>
      <c r="H10" s="799"/>
      <c r="I10" s="217"/>
      <c r="J10" s="217"/>
      <c r="K10" s="217"/>
      <c r="L10" s="217"/>
      <c r="M10" s="217"/>
      <c r="N10" s="216"/>
      <c r="O10" s="803" t="s">
        <v>656</v>
      </c>
      <c r="P10" s="787"/>
      <c r="Q10" s="787"/>
      <c r="R10" s="788"/>
      <c r="S10" s="786" t="s">
        <v>654</v>
      </c>
      <c r="T10" s="787"/>
      <c r="U10" s="787"/>
      <c r="V10" s="787"/>
      <c r="W10" s="787"/>
      <c r="X10" s="787"/>
      <c r="Y10" s="787"/>
      <c r="Z10" s="787"/>
      <c r="AA10" s="787"/>
      <c r="AB10" s="786" t="s">
        <v>656</v>
      </c>
      <c r="AC10" s="787"/>
      <c r="AD10" s="787"/>
      <c r="AE10" s="788"/>
      <c r="AF10" s="786" t="s">
        <v>654</v>
      </c>
      <c r="AG10" s="787"/>
      <c r="AH10" s="787"/>
      <c r="AI10" s="787"/>
      <c r="AJ10" s="787"/>
      <c r="AK10" s="787"/>
      <c r="AL10" s="787"/>
      <c r="AM10" s="787"/>
      <c r="AN10" s="841"/>
      <c r="AO10" s="214"/>
      <c r="AP10" s="214"/>
      <c r="AQ10" s="214"/>
      <c r="AR10" s="214"/>
      <c r="AS10" s="214"/>
      <c r="AT10" s="214"/>
      <c r="AU10" s="214"/>
      <c r="AV10" s="214"/>
      <c r="AW10" s="214"/>
      <c r="AX10" s="214"/>
      <c r="AY10" s="214"/>
      <c r="AZ10" s="214"/>
      <c r="BA10" s="214"/>
      <c r="BB10" s="214"/>
      <c r="BC10" s="214"/>
      <c r="BD10" s="214"/>
      <c r="BE10" s="214"/>
      <c r="BF10" s="214"/>
      <c r="BG10" s="214"/>
      <c r="BH10" s="214"/>
      <c r="BI10" s="214"/>
      <c r="BJ10" s="214"/>
      <c r="BK10" s="214"/>
      <c r="BL10" s="214"/>
      <c r="BM10" s="214"/>
      <c r="BN10" s="214"/>
    </row>
    <row r="11" spans="1:66" ht="15.75" customHeight="1">
      <c r="A11" s="800" t="str">
        <f>TEXT(DATE(LEFT('設定シート（非表示）'!C6,4)-1,1,1),"ggg")</f>
        <v>令和</v>
      </c>
      <c r="B11" s="2113"/>
      <c r="C11" s="2113"/>
      <c r="D11" s="2113"/>
      <c r="E11" s="779" t="str">
        <f>TEXT(DATE(LEFT('設定シート（非表示）'!C6,4)-1,1,1),"e")</f>
        <v>6</v>
      </c>
      <c r="F11" s="2116"/>
      <c r="G11" s="2116"/>
      <c r="H11" s="782" t="s">
        <v>25</v>
      </c>
      <c r="I11" s="2113"/>
      <c r="J11" s="779">
        <v>4</v>
      </c>
      <c r="K11" s="2116"/>
      <c r="L11" s="2116"/>
      <c r="M11" s="782" t="s">
        <v>46</v>
      </c>
      <c r="N11" s="2118"/>
      <c r="O11" s="832"/>
      <c r="P11" s="833"/>
      <c r="Q11" s="829" t="s">
        <v>655</v>
      </c>
      <c r="R11" s="876"/>
      <c r="S11" s="789"/>
      <c r="T11" s="790"/>
      <c r="U11" s="790"/>
      <c r="V11" s="790"/>
      <c r="W11" s="790"/>
      <c r="X11" s="790"/>
      <c r="Y11" s="790"/>
      <c r="Z11" s="829" t="s">
        <v>653</v>
      </c>
      <c r="AA11" s="830"/>
      <c r="AB11" s="874"/>
      <c r="AC11" s="833"/>
      <c r="AD11" s="829" t="s">
        <v>655</v>
      </c>
      <c r="AE11" s="876"/>
      <c r="AF11" s="789"/>
      <c r="AG11" s="842"/>
      <c r="AH11" s="842"/>
      <c r="AI11" s="842"/>
      <c r="AJ11" s="842"/>
      <c r="AK11" s="842"/>
      <c r="AL11" s="842"/>
      <c r="AM11" s="829" t="s">
        <v>653</v>
      </c>
      <c r="AN11" s="872"/>
      <c r="AO11" s="214"/>
      <c r="AP11" s="214"/>
      <c r="AQ11" s="214"/>
      <c r="AR11" s="214"/>
      <c r="AS11" s="214"/>
      <c r="AT11" s="214"/>
      <c r="AU11" s="214"/>
      <c r="AV11" s="214"/>
      <c r="AW11" s="214"/>
      <c r="AX11" s="214"/>
      <c r="AY11" s="214"/>
      <c r="AZ11" s="214"/>
      <c r="BA11" s="214"/>
      <c r="BB11" s="214"/>
      <c r="BC11" s="214"/>
      <c r="BD11" s="214"/>
      <c r="BE11" s="214"/>
      <c r="BF11" s="214"/>
      <c r="BG11" s="214"/>
      <c r="BH11" s="214"/>
      <c r="BI11" s="214"/>
      <c r="BJ11" s="214"/>
      <c r="BK11" s="214"/>
      <c r="BL11" s="214"/>
      <c r="BM11" s="214"/>
      <c r="BN11" s="214"/>
    </row>
    <row r="12" spans="1:66" ht="15.75" customHeight="1">
      <c r="A12" s="2114"/>
      <c r="B12" s="2115"/>
      <c r="C12" s="2115"/>
      <c r="D12" s="2115"/>
      <c r="E12" s="2117"/>
      <c r="F12" s="2117"/>
      <c r="G12" s="2117"/>
      <c r="H12" s="2115"/>
      <c r="I12" s="2115"/>
      <c r="J12" s="2117"/>
      <c r="K12" s="2117"/>
      <c r="L12" s="2117"/>
      <c r="M12" s="2115"/>
      <c r="N12" s="2119"/>
      <c r="O12" s="834"/>
      <c r="P12" s="835"/>
      <c r="Q12" s="831"/>
      <c r="R12" s="877"/>
      <c r="S12" s="791"/>
      <c r="T12" s="792"/>
      <c r="U12" s="792"/>
      <c r="V12" s="792"/>
      <c r="W12" s="792"/>
      <c r="X12" s="792"/>
      <c r="Y12" s="792"/>
      <c r="Z12" s="831"/>
      <c r="AA12" s="831"/>
      <c r="AB12" s="875"/>
      <c r="AC12" s="835"/>
      <c r="AD12" s="831"/>
      <c r="AE12" s="877"/>
      <c r="AF12" s="843"/>
      <c r="AG12" s="844"/>
      <c r="AH12" s="844"/>
      <c r="AI12" s="844"/>
      <c r="AJ12" s="844"/>
      <c r="AK12" s="844"/>
      <c r="AL12" s="844"/>
      <c r="AM12" s="831"/>
      <c r="AN12" s="873"/>
      <c r="AO12" s="214"/>
      <c r="AP12" s="214"/>
      <c r="AQ12" s="214"/>
      <c r="AR12" s="214"/>
      <c r="AS12" s="214"/>
      <c r="AT12" s="214"/>
      <c r="AU12" s="214"/>
      <c r="AV12" s="214"/>
      <c r="AW12" s="214"/>
      <c r="AX12" s="214"/>
      <c r="AY12" s="214"/>
      <c r="AZ12" s="214"/>
      <c r="BA12" s="214"/>
      <c r="BB12" s="214"/>
      <c r="BC12" s="214"/>
      <c r="BD12" s="214"/>
      <c r="BE12" s="214"/>
      <c r="BF12" s="214"/>
      <c r="BG12" s="214"/>
      <c r="BH12" s="214"/>
      <c r="BI12" s="214"/>
      <c r="BJ12" s="214"/>
      <c r="BK12" s="214"/>
      <c r="BL12" s="214"/>
      <c r="BM12" s="214"/>
      <c r="BN12" s="214"/>
    </row>
    <row r="13" spans="1:66" ht="15.75" customHeight="1">
      <c r="A13" s="800"/>
      <c r="B13" s="2113"/>
      <c r="C13" s="2113"/>
      <c r="D13" s="2113"/>
      <c r="E13" s="779"/>
      <c r="F13" s="2116"/>
      <c r="G13" s="2116"/>
      <c r="H13" s="782"/>
      <c r="I13" s="2113"/>
      <c r="J13" s="779">
        <v>5</v>
      </c>
      <c r="K13" s="2116"/>
      <c r="L13" s="2116"/>
      <c r="M13" s="782" t="s">
        <v>46</v>
      </c>
      <c r="N13" s="2118"/>
      <c r="O13" s="832"/>
      <c r="P13" s="833"/>
      <c r="Q13" s="793"/>
      <c r="R13" s="870"/>
      <c r="S13" s="789"/>
      <c r="T13" s="790"/>
      <c r="U13" s="790"/>
      <c r="V13" s="790"/>
      <c r="W13" s="790"/>
      <c r="X13" s="790"/>
      <c r="Y13" s="790"/>
      <c r="Z13" s="793"/>
      <c r="AA13" s="794"/>
      <c r="AB13" s="874"/>
      <c r="AC13" s="833"/>
      <c r="AD13" s="793"/>
      <c r="AE13" s="870"/>
      <c r="AF13" s="789"/>
      <c r="AG13" s="842"/>
      <c r="AH13" s="842"/>
      <c r="AI13" s="842"/>
      <c r="AJ13" s="842"/>
      <c r="AK13" s="842"/>
      <c r="AL13" s="842"/>
      <c r="AM13" s="845"/>
      <c r="AN13" s="846"/>
      <c r="AO13" s="214"/>
      <c r="AP13" s="214"/>
      <c r="AQ13" s="214"/>
      <c r="AR13" s="214"/>
      <c r="AS13" s="214"/>
      <c r="AT13" s="214"/>
      <c r="AU13" s="214"/>
      <c r="AV13" s="214"/>
      <c r="AW13" s="214"/>
      <c r="AX13" s="214"/>
      <c r="AY13" s="214"/>
      <c r="AZ13" s="214"/>
      <c r="BA13" s="214"/>
      <c r="BB13" s="214"/>
      <c r="BC13" s="214"/>
      <c r="BD13" s="214"/>
      <c r="BE13" s="214"/>
      <c r="BF13" s="214"/>
      <c r="BG13" s="214"/>
      <c r="BH13" s="214"/>
      <c r="BI13" s="214"/>
      <c r="BJ13" s="214"/>
      <c r="BK13" s="214"/>
      <c r="BL13" s="214"/>
      <c r="BM13" s="214"/>
      <c r="BN13" s="214"/>
    </row>
    <row r="14" spans="1:66" ht="15.75" customHeight="1">
      <c r="A14" s="2114"/>
      <c r="B14" s="2115"/>
      <c r="C14" s="2115"/>
      <c r="D14" s="2115"/>
      <c r="E14" s="2117"/>
      <c r="F14" s="2117"/>
      <c r="G14" s="2117"/>
      <c r="H14" s="2115"/>
      <c r="I14" s="2115"/>
      <c r="J14" s="2117"/>
      <c r="K14" s="2117"/>
      <c r="L14" s="2117"/>
      <c r="M14" s="2115"/>
      <c r="N14" s="2119"/>
      <c r="O14" s="834"/>
      <c r="P14" s="835"/>
      <c r="Q14" s="795"/>
      <c r="R14" s="871"/>
      <c r="S14" s="791"/>
      <c r="T14" s="792"/>
      <c r="U14" s="792"/>
      <c r="V14" s="792"/>
      <c r="W14" s="792"/>
      <c r="X14" s="792"/>
      <c r="Y14" s="792"/>
      <c r="Z14" s="795"/>
      <c r="AA14" s="795"/>
      <c r="AB14" s="875"/>
      <c r="AC14" s="835"/>
      <c r="AD14" s="795"/>
      <c r="AE14" s="871"/>
      <c r="AF14" s="843"/>
      <c r="AG14" s="844"/>
      <c r="AH14" s="844"/>
      <c r="AI14" s="844"/>
      <c r="AJ14" s="844"/>
      <c r="AK14" s="844"/>
      <c r="AL14" s="844"/>
      <c r="AM14" s="795"/>
      <c r="AN14" s="847"/>
      <c r="AO14" s="214"/>
      <c r="AP14" s="214"/>
      <c r="AQ14" s="214"/>
      <c r="AR14" s="214"/>
      <c r="AS14" s="214"/>
      <c r="AT14" s="214"/>
      <c r="AU14" s="214"/>
      <c r="AV14" s="214"/>
      <c r="AW14" s="214"/>
      <c r="AX14" s="214"/>
      <c r="AY14" s="214"/>
      <c r="AZ14" s="214"/>
      <c r="BA14" s="214"/>
      <c r="BB14" s="214"/>
      <c r="BC14" s="214"/>
      <c r="BD14" s="214"/>
      <c r="BE14" s="214"/>
      <c r="BF14" s="214"/>
      <c r="BG14" s="214"/>
      <c r="BH14" s="214"/>
      <c r="BI14" s="214"/>
      <c r="BJ14" s="214"/>
      <c r="BK14" s="214"/>
      <c r="BL14" s="214"/>
      <c r="BM14" s="214"/>
      <c r="BN14" s="214"/>
    </row>
    <row r="15" spans="1:66" ht="15.75" customHeight="1">
      <c r="A15" s="800"/>
      <c r="B15" s="2113"/>
      <c r="C15" s="2113"/>
      <c r="D15" s="2113"/>
      <c r="E15" s="779"/>
      <c r="F15" s="2116"/>
      <c r="G15" s="2116"/>
      <c r="H15" s="782"/>
      <c r="I15" s="2113"/>
      <c r="J15" s="779">
        <v>6</v>
      </c>
      <c r="K15" s="2116"/>
      <c r="L15" s="2116"/>
      <c r="M15" s="782" t="s">
        <v>46</v>
      </c>
      <c r="N15" s="2118"/>
      <c r="O15" s="832"/>
      <c r="P15" s="833"/>
      <c r="Q15" s="793"/>
      <c r="R15" s="870"/>
      <c r="S15" s="789"/>
      <c r="T15" s="790"/>
      <c r="U15" s="790"/>
      <c r="V15" s="790"/>
      <c r="W15" s="790"/>
      <c r="X15" s="790"/>
      <c r="Y15" s="790"/>
      <c r="Z15" s="793"/>
      <c r="AA15" s="794"/>
      <c r="AB15" s="874"/>
      <c r="AC15" s="833"/>
      <c r="AD15" s="793"/>
      <c r="AE15" s="870"/>
      <c r="AF15" s="789"/>
      <c r="AG15" s="842"/>
      <c r="AH15" s="842"/>
      <c r="AI15" s="842"/>
      <c r="AJ15" s="842"/>
      <c r="AK15" s="842"/>
      <c r="AL15" s="842"/>
      <c r="AM15" s="845"/>
      <c r="AN15" s="846"/>
      <c r="AO15" s="214"/>
      <c r="AP15" s="214"/>
      <c r="AQ15" s="214"/>
      <c r="AR15" s="214"/>
      <c r="AS15" s="214"/>
      <c r="AT15" s="214"/>
      <c r="AU15" s="214"/>
      <c r="AV15" s="214"/>
      <c r="AW15" s="214"/>
      <c r="AX15" s="214"/>
      <c r="AY15" s="214"/>
      <c r="AZ15" s="214"/>
      <c r="BA15" s="214"/>
      <c r="BB15" s="214"/>
      <c r="BC15" s="214"/>
      <c r="BD15" s="214"/>
      <c r="BE15" s="214"/>
      <c r="BF15" s="214"/>
      <c r="BG15" s="214"/>
      <c r="BH15" s="214"/>
      <c r="BI15" s="214"/>
      <c r="BJ15" s="214"/>
      <c r="BK15" s="214"/>
      <c r="BL15" s="214"/>
      <c r="BM15" s="214"/>
      <c r="BN15" s="214"/>
    </row>
    <row r="16" spans="1:66" ht="15.75" customHeight="1">
      <c r="A16" s="2114"/>
      <c r="B16" s="2115"/>
      <c r="C16" s="2115"/>
      <c r="D16" s="2115"/>
      <c r="E16" s="2117"/>
      <c r="F16" s="2117"/>
      <c r="G16" s="2117"/>
      <c r="H16" s="2115"/>
      <c r="I16" s="2115"/>
      <c r="J16" s="2117"/>
      <c r="K16" s="2117"/>
      <c r="L16" s="2117"/>
      <c r="M16" s="2115"/>
      <c r="N16" s="2119"/>
      <c r="O16" s="834"/>
      <c r="P16" s="835"/>
      <c r="Q16" s="795"/>
      <c r="R16" s="871"/>
      <c r="S16" s="791"/>
      <c r="T16" s="792"/>
      <c r="U16" s="792"/>
      <c r="V16" s="792"/>
      <c r="W16" s="792"/>
      <c r="X16" s="792"/>
      <c r="Y16" s="792"/>
      <c r="Z16" s="795"/>
      <c r="AA16" s="795"/>
      <c r="AB16" s="875"/>
      <c r="AC16" s="835"/>
      <c r="AD16" s="795"/>
      <c r="AE16" s="871"/>
      <c r="AF16" s="843"/>
      <c r="AG16" s="844"/>
      <c r="AH16" s="844"/>
      <c r="AI16" s="844"/>
      <c r="AJ16" s="844"/>
      <c r="AK16" s="844"/>
      <c r="AL16" s="844"/>
      <c r="AM16" s="795"/>
      <c r="AN16" s="847"/>
      <c r="AO16" s="214"/>
      <c r="AP16" s="214"/>
      <c r="AQ16" s="214"/>
      <c r="AR16" s="214"/>
      <c r="AS16" s="214"/>
      <c r="AT16" s="214"/>
      <c r="AU16" s="214"/>
      <c r="AV16" s="214"/>
      <c r="AW16" s="214"/>
      <c r="AX16" s="214"/>
      <c r="AY16" s="214"/>
      <c r="AZ16" s="214"/>
      <c r="BA16" s="214"/>
      <c r="BB16" s="214"/>
      <c r="BC16" s="214"/>
      <c r="BD16" s="214"/>
      <c r="BE16" s="214"/>
      <c r="BF16" s="214"/>
      <c r="BG16" s="214"/>
      <c r="BH16" s="214"/>
      <c r="BI16" s="214"/>
      <c r="BJ16" s="214"/>
      <c r="BK16" s="214"/>
      <c r="BL16" s="214"/>
      <c r="BM16" s="214"/>
      <c r="BN16" s="214"/>
    </row>
    <row r="17" spans="1:66" ht="15.75" customHeight="1">
      <c r="A17" s="800"/>
      <c r="B17" s="2113"/>
      <c r="C17" s="2113"/>
      <c r="D17" s="2113"/>
      <c r="E17" s="779"/>
      <c r="F17" s="2116"/>
      <c r="G17" s="2116"/>
      <c r="H17" s="782"/>
      <c r="I17" s="2113"/>
      <c r="J17" s="779">
        <v>7</v>
      </c>
      <c r="K17" s="2116"/>
      <c r="L17" s="2116"/>
      <c r="M17" s="782" t="s">
        <v>46</v>
      </c>
      <c r="N17" s="2118"/>
      <c r="O17" s="832"/>
      <c r="P17" s="833"/>
      <c r="Q17" s="793"/>
      <c r="R17" s="870"/>
      <c r="S17" s="789"/>
      <c r="T17" s="790"/>
      <c r="U17" s="790"/>
      <c r="V17" s="790"/>
      <c r="W17" s="790"/>
      <c r="X17" s="790"/>
      <c r="Y17" s="790"/>
      <c r="Z17" s="793"/>
      <c r="AA17" s="794"/>
      <c r="AB17" s="874"/>
      <c r="AC17" s="833"/>
      <c r="AD17" s="793"/>
      <c r="AE17" s="870"/>
      <c r="AF17" s="789"/>
      <c r="AG17" s="842"/>
      <c r="AH17" s="842"/>
      <c r="AI17" s="842"/>
      <c r="AJ17" s="842"/>
      <c r="AK17" s="842"/>
      <c r="AL17" s="842"/>
      <c r="AM17" s="845"/>
      <c r="AN17" s="846"/>
      <c r="AO17" s="214"/>
      <c r="AP17" s="214"/>
      <c r="AQ17" s="214"/>
      <c r="AR17" s="214"/>
      <c r="AS17" s="214"/>
      <c r="AT17" s="214"/>
      <c r="AU17" s="214"/>
      <c r="AV17" s="214"/>
      <c r="AW17" s="214"/>
      <c r="AX17" s="214"/>
      <c r="AY17" s="214"/>
      <c r="AZ17" s="214"/>
      <c r="BA17" s="214"/>
      <c r="BB17" s="214"/>
      <c r="BC17" s="214"/>
      <c r="BD17" s="214"/>
      <c r="BE17" s="214"/>
      <c r="BF17" s="214"/>
      <c r="BG17" s="214"/>
      <c r="BH17" s="214"/>
      <c r="BI17" s="214"/>
      <c r="BJ17" s="214"/>
      <c r="BK17" s="214"/>
      <c r="BL17" s="214"/>
      <c r="BM17" s="214"/>
      <c r="BN17" s="214"/>
    </row>
    <row r="18" spans="1:66" ht="15.75" customHeight="1">
      <c r="A18" s="2114"/>
      <c r="B18" s="2115"/>
      <c r="C18" s="2115"/>
      <c r="D18" s="2115"/>
      <c r="E18" s="2117"/>
      <c r="F18" s="2117"/>
      <c r="G18" s="2117"/>
      <c r="H18" s="2115"/>
      <c r="I18" s="2115"/>
      <c r="J18" s="2117"/>
      <c r="K18" s="2117"/>
      <c r="L18" s="2117"/>
      <c r="M18" s="2115"/>
      <c r="N18" s="2119"/>
      <c r="O18" s="834"/>
      <c r="P18" s="835"/>
      <c r="Q18" s="795"/>
      <c r="R18" s="871"/>
      <c r="S18" s="791"/>
      <c r="T18" s="792"/>
      <c r="U18" s="792"/>
      <c r="V18" s="792"/>
      <c r="W18" s="792"/>
      <c r="X18" s="792"/>
      <c r="Y18" s="792"/>
      <c r="Z18" s="795"/>
      <c r="AA18" s="795"/>
      <c r="AB18" s="875"/>
      <c r="AC18" s="835"/>
      <c r="AD18" s="795"/>
      <c r="AE18" s="871"/>
      <c r="AF18" s="843"/>
      <c r="AG18" s="844"/>
      <c r="AH18" s="844"/>
      <c r="AI18" s="844"/>
      <c r="AJ18" s="844"/>
      <c r="AK18" s="844"/>
      <c r="AL18" s="844"/>
      <c r="AM18" s="795"/>
      <c r="AN18" s="847"/>
      <c r="AO18" s="214"/>
      <c r="AP18" s="214"/>
      <c r="AQ18" s="214"/>
      <c r="AR18" s="214"/>
      <c r="AS18" s="214"/>
      <c r="AT18" s="214"/>
      <c r="AU18" s="214"/>
      <c r="AV18" s="214"/>
      <c r="AW18" s="214"/>
      <c r="AX18" s="214"/>
      <c r="AY18" s="214"/>
      <c r="AZ18" s="214"/>
      <c r="BA18" s="214"/>
      <c r="BB18" s="214"/>
      <c r="BC18" s="214"/>
      <c r="BD18" s="214"/>
      <c r="BE18" s="214"/>
      <c r="BF18" s="214"/>
      <c r="BG18" s="214"/>
      <c r="BH18" s="214"/>
      <c r="BI18" s="214"/>
      <c r="BJ18" s="214"/>
      <c r="BK18" s="214"/>
      <c r="BL18" s="214"/>
      <c r="BM18" s="214"/>
      <c r="BN18" s="214"/>
    </row>
    <row r="19" spans="1:66" ht="15.75" customHeight="1">
      <c r="A19" s="800"/>
      <c r="B19" s="2113"/>
      <c r="C19" s="2113"/>
      <c r="D19" s="2113"/>
      <c r="E19" s="779"/>
      <c r="F19" s="2116"/>
      <c r="G19" s="2116"/>
      <c r="H19" s="782"/>
      <c r="I19" s="2113"/>
      <c r="J19" s="779">
        <v>8</v>
      </c>
      <c r="K19" s="2116"/>
      <c r="L19" s="2116"/>
      <c r="M19" s="782" t="s">
        <v>46</v>
      </c>
      <c r="N19" s="2118"/>
      <c r="O19" s="832"/>
      <c r="P19" s="833"/>
      <c r="Q19" s="793"/>
      <c r="R19" s="870"/>
      <c r="S19" s="789"/>
      <c r="T19" s="790"/>
      <c r="U19" s="790"/>
      <c r="V19" s="790"/>
      <c r="W19" s="790"/>
      <c r="X19" s="790"/>
      <c r="Y19" s="790"/>
      <c r="Z19" s="793"/>
      <c r="AA19" s="794"/>
      <c r="AB19" s="874"/>
      <c r="AC19" s="833"/>
      <c r="AD19" s="793"/>
      <c r="AE19" s="870"/>
      <c r="AF19" s="789"/>
      <c r="AG19" s="842"/>
      <c r="AH19" s="842"/>
      <c r="AI19" s="842"/>
      <c r="AJ19" s="842"/>
      <c r="AK19" s="842"/>
      <c r="AL19" s="842"/>
      <c r="AM19" s="845"/>
      <c r="AN19" s="846"/>
      <c r="AO19" s="214"/>
      <c r="AP19" s="214"/>
      <c r="AQ19" s="214"/>
      <c r="AR19" s="214"/>
      <c r="AS19" s="214"/>
      <c r="AT19" s="214"/>
      <c r="AU19" s="214"/>
      <c r="AV19" s="214"/>
      <c r="AW19" s="214"/>
      <c r="AX19" s="214"/>
      <c r="AY19" s="214"/>
      <c r="AZ19" s="214"/>
      <c r="BA19" s="214"/>
      <c r="BB19" s="214"/>
      <c r="BC19" s="214"/>
      <c r="BD19" s="214"/>
      <c r="BE19" s="214"/>
      <c r="BF19" s="214"/>
      <c r="BG19" s="214"/>
      <c r="BH19" s="214"/>
      <c r="BI19" s="214"/>
      <c r="BJ19" s="214"/>
      <c r="BK19" s="214"/>
      <c r="BL19" s="214"/>
      <c r="BM19" s="214"/>
      <c r="BN19" s="214"/>
    </row>
    <row r="20" spans="1:66" ht="15.75" customHeight="1">
      <c r="A20" s="2114"/>
      <c r="B20" s="2115"/>
      <c r="C20" s="2115"/>
      <c r="D20" s="2115"/>
      <c r="E20" s="2117"/>
      <c r="F20" s="2117"/>
      <c r="G20" s="2117"/>
      <c r="H20" s="2115"/>
      <c r="I20" s="2115"/>
      <c r="J20" s="2117"/>
      <c r="K20" s="2117"/>
      <c r="L20" s="2117"/>
      <c r="M20" s="2115"/>
      <c r="N20" s="2119"/>
      <c r="O20" s="834"/>
      <c r="P20" s="835"/>
      <c r="Q20" s="795"/>
      <c r="R20" s="871"/>
      <c r="S20" s="791"/>
      <c r="T20" s="792"/>
      <c r="U20" s="792"/>
      <c r="V20" s="792"/>
      <c r="W20" s="792"/>
      <c r="X20" s="792"/>
      <c r="Y20" s="792"/>
      <c r="Z20" s="795"/>
      <c r="AA20" s="795"/>
      <c r="AB20" s="875"/>
      <c r="AC20" s="835"/>
      <c r="AD20" s="795"/>
      <c r="AE20" s="871"/>
      <c r="AF20" s="843"/>
      <c r="AG20" s="844"/>
      <c r="AH20" s="844"/>
      <c r="AI20" s="844"/>
      <c r="AJ20" s="844"/>
      <c r="AK20" s="844"/>
      <c r="AL20" s="844"/>
      <c r="AM20" s="795"/>
      <c r="AN20" s="847"/>
      <c r="AO20" s="214"/>
      <c r="AP20" s="214"/>
      <c r="AQ20" s="214"/>
      <c r="AR20" s="214"/>
      <c r="AS20" s="214"/>
      <c r="AT20" s="214"/>
      <c r="AU20" s="214"/>
      <c r="AV20" s="214"/>
      <c r="AW20" s="214"/>
      <c r="AX20" s="214"/>
      <c r="AY20" s="214"/>
      <c r="AZ20" s="214"/>
      <c r="BA20" s="214"/>
      <c r="BB20" s="214"/>
      <c r="BC20" s="214"/>
      <c r="BD20" s="214"/>
      <c r="BE20" s="214"/>
      <c r="BF20" s="214"/>
      <c r="BG20" s="214"/>
      <c r="BH20" s="214"/>
      <c r="BI20" s="214"/>
      <c r="BJ20" s="214"/>
      <c r="BK20" s="214"/>
      <c r="BL20" s="214"/>
      <c r="BM20" s="214"/>
      <c r="BN20" s="214"/>
    </row>
    <row r="21" spans="1:66" ht="13.95" customHeight="1"/>
    <row r="22" spans="1:66" ht="13.95" customHeight="1"/>
    <row r="23" spans="1:66" ht="13.95" customHeight="1"/>
    <row r="24" spans="1:66" ht="13.95" customHeight="1"/>
    <row r="25" spans="1:66" ht="13.95" customHeight="1"/>
    <row r="26" spans="1:66" ht="13.95" customHeight="1"/>
    <row r="27" spans="1:66" ht="13.95" customHeight="1"/>
    <row r="28" spans="1:66" ht="13.95" customHeight="1"/>
    <row r="29" spans="1:66" ht="13.95" customHeight="1"/>
    <row r="30" spans="1:66" ht="13.95" customHeight="1"/>
    <row r="31" spans="1:66" ht="13.95" customHeight="1"/>
    <row r="32" spans="1:66" ht="13.95" customHeight="1"/>
    <row r="33" ht="13.95" customHeight="1"/>
    <row r="34" ht="13.95" customHeight="1"/>
    <row r="35" ht="13.95" customHeight="1"/>
    <row r="36" ht="13.95" customHeight="1"/>
    <row r="37" ht="13.95" customHeight="1"/>
    <row r="38" ht="13.95" customHeight="1"/>
    <row r="39" ht="13.95" customHeight="1"/>
    <row r="40" ht="13.95" customHeight="1"/>
    <row r="41" ht="13.95" customHeight="1"/>
    <row r="42" ht="13.95" customHeight="1"/>
    <row r="43" ht="13.95" customHeight="1"/>
    <row r="44" ht="13.95" customHeight="1"/>
    <row r="45" ht="13.95" customHeight="1"/>
    <row r="46" ht="13.95" customHeight="1"/>
    <row r="47" ht="13.95" customHeight="1"/>
    <row r="48" ht="13.95" customHeight="1"/>
    <row r="49" ht="13.95" customHeight="1"/>
    <row r="50" ht="13.95" customHeight="1"/>
    <row r="51" ht="13.95" customHeight="1"/>
    <row r="52" ht="13.95" customHeight="1"/>
    <row r="53" ht="13.95" customHeight="1"/>
    <row r="54" ht="13.95" customHeight="1"/>
    <row r="55" ht="13.95" customHeight="1"/>
    <row r="56" ht="13.95" customHeight="1"/>
    <row r="57" ht="13.95" customHeight="1"/>
    <row r="58" ht="13.95" customHeight="1"/>
    <row r="59" ht="13.95" customHeight="1"/>
    <row r="60" ht="13.95" customHeight="1"/>
    <row r="61" ht="13.95" customHeight="1"/>
    <row r="62" ht="13.95" customHeight="1"/>
    <row r="63" ht="13.95" customHeight="1"/>
    <row r="64" ht="13.95" customHeight="1"/>
    <row r="65" ht="13.95" customHeight="1"/>
    <row r="66" ht="13.95" customHeight="1"/>
    <row r="67" ht="13.95" customHeight="1"/>
    <row r="68" ht="13.95" customHeight="1"/>
    <row r="69" ht="13.95" customHeight="1"/>
    <row r="70" ht="13.95" customHeight="1"/>
    <row r="71" ht="13.95" customHeight="1"/>
    <row r="72" ht="13.95" customHeight="1"/>
    <row r="73" ht="13.95" customHeight="1"/>
    <row r="74" ht="13.95" customHeight="1"/>
    <row r="75" ht="13.95" customHeight="1"/>
    <row r="76" ht="13.95" customHeight="1"/>
    <row r="77" ht="13.95" customHeight="1"/>
    <row r="78" ht="13.95" customHeight="1"/>
    <row r="79" ht="13.95" customHeight="1"/>
    <row r="80" ht="13.95" customHeight="1"/>
    <row r="81" ht="13.95" customHeight="1"/>
    <row r="82" ht="13.95" customHeight="1"/>
    <row r="83" ht="13.95" customHeight="1"/>
    <row r="84" ht="13.95" customHeight="1"/>
    <row r="85" ht="13.95" customHeight="1"/>
    <row r="86" ht="13.95" customHeight="1"/>
    <row r="87" ht="13.95" customHeight="1"/>
    <row r="88" ht="13.95" customHeight="1"/>
    <row r="89" ht="13.95" customHeight="1"/>
    <row r="90" ht="13.95" customHeight="1"/>
    <row r="91" ht="13.95" customHeight="1"/>
    <row r="92" ht="13.95" customHeight="1"/>
    <row r="93" ht="13.95" customHeight="1"/>
    <row r="94" ht="13.95" customHeight="1"/>
    <row r="95" ht="13.95" customHeight="1"/>
    <row r="96" ht="13.95" customHeight="1"/>
    <row r="97" ht="13.95" customHeight="1"/>
    <row r="98" ht="13.95" customHeight="1"/>
    <row r="99" ht="13.95" customHeight="1"/>
    <row r="100" ht="13.95" customHeight="1"/>
    <row r="101" ht="13.95" customHeight="1"/>
    <row r="102" ht="13.95" customHeight="1"/>
    <row r="103" ht="13.95" customHeight="1"/>
    <row r="104" ht="13.95" customHeight="1"/>
    <row r="105" ht="13.95" customHeight="1"/>
    <row r="106" ht="13.95" customHeight="1"/>
    <row r="107" ht="13.95" customHeight="1"/>
    <row r="108" ht="13.95" customHeight="1"/>
    <row r="109" ht="13.95" customHeight="1"/>
    <row r="110" ht="13.95" customHeight="1"/>
    <row r="111" ht="13.95" customHeight="1"/>
    <row r="112" ht="13.95" customHeight="1"/>
    <row r="113" ht="13.95" customHeight="1"/>
    <row r="114" ht="13.95" customHeight="1"/>
    <row r="115" ht="13.95" customHeight="1"/>
    <row r="116" ht="13.95" customHeight="1"/>
    <row r="117" ht="13.95" customHeight="1"/>
    <row r="118" ht="13.95" customHeight="1"/>
    <row r="119" ht="13.95" customHeight="1"/>
    <row r="120" ht="13.95" customHeight="1"/>
    <row r="121" ht="13.95" customHeight="1"/>
    <row r="122" ht="13.95" customHeight="1"/>
    <row r="123" ht="13.95" customHeight="1"/>
    <row r="124" ht="13.95" customHeight="1"/>
    <row r="125" ht="13.95" customHeight="1"/>
    <row r="126" ht="13.95" customHeight="1"/>
    <row r="127" ht="13.95" customHeight="1"/>
    <row r="128" ht="13.95" customHeight="1"/>
    <row r="129" ht="13.95" customHeight="1"/>
    <row r="130" ht="13.95" customHeight="1"/>
    <row r="131" ht="13.95" customHeight="1"/>
    <row r="132" ht="13.95" customHeight="1"/>
    <row r="133" ht="13.95" customHeight="1"/>
    <row r="134" ht="13.95" customHeight="1"/>
    <row r="135" ht="13.95" customHeight="1"/>
    <row r="136" ht="13.95" customHeight="1"/>
    <row r="137" ht="13.95" customHeight="1"/>
    <row r="138" ht="13.95" customHeight="1"/>
    <row r="139" ht="13.95" customHeight="1"/>
    <row r="140" ht="13.95" customHeight="1"/>
    <row r="141" ht="13.95" customHeight="1"/>
    <row r="142" ht="13.95" customHeight="1"/>
    <row r="143" ht="13.95" customHeight="1"/>
    <row r="144" ht="13.95" customHeight="1"/>
    <row r="145" ht="13.95" customHeight="1"/>
    <row r="146" ht="13.95" customHeight="1"/>
    <row r="147" ht="13.95" customHeight="1"/>
    <row r="148" ht="13.95" customHeight="1"/>
    <row r="149" ht="13.95" customHeight="1"/>
    <row r="150" ht="13.95" customHeight="1"/>
    <row r="151" ht="13.95" customHeight="1"/>
    <row r="152" ht="13.95" customHeight="1"/>
    <row r="153" ht="13.95" customHeight="1"/>
    <row r="154" ht="13.95" customHeight="1"/>
    <row r="155" ht="13.95" customHeight="1"/>
    <row r="156" ht="13.95" customHeight="1"/>
    <row r="157" ht="13.95" customHeight="1"/>
    <row r="158" ht="13.95" customHeight="1"/>
    <row r="159" ht="13.95" customHeight="1"/>
    <row r="160" ht="13.95" customHeight="1"/>
    <row r="161" ht="13.95" customHeight="1"/>
    <row r="162" ht="13.95" customHeight="1"/>
    <row r="163" ht="13.95" customHeight="1"/>
    <row r="164" ht="13.95" customHeight="1"/>
    <row r="165" ht="13.95" customHeight="1"/>
    <row r="166" ht="13.95" customHeight="1"/>
    <row r="167" ht="13.95" customHeight="1"/>
    <row r="168" ht="13.95" customHeight="1"/>
    <row r="169" ht="13.95" customHeight="1"/>
    <row r="170" ht="13.95" customHeight="1"/>
    <row r="171" ht="13.95" customHeight="1"/>
    <row r="172" ht="13.95" customHeight="1"/>
    <row r="173" ht="13.95" customHeight="1"/>
    <row r="174" ht="13.95" customHeight="1"/>
    <row r="175" ht="13.95" customHeight="1"/>
    <row r="176" ht="13.95" customHeight="1"/>
    <row r="177" ht="13.95" customHeight="1"/>
    <row r="178" ht="13.95" customHeight="1"/>
    <row r="179" ht="13.95" customHeight="1"/>
    <row r="180" ht="13.95" customHeight="1"/>
    <row r="181" ht="13.95" customHeight="1"/>
    <row r="182" ht="13.95" customHeight="1"/>
    <row r="183" ht="13.95" customHeight="1"/>
    <row r="184" ht="13.95" customHeight="1"/>
    <row r="185" ht="13.95" customHeight="1"/>
    <row r="186" ht="13.95" customHeight="1"/>
    <row r="187" ht="13.95" customHeight="1"/>
    <row r="188" ht="13.95" customHeight="1"/>
    <row r="189" ht="13.95" customHeight="1"/>
    <row r="190" ht="13.95" customHeight="1"/>
    <row r="191" ht="13.95" customHeight="1"/>
    <row r="192" ht="13.95" customHeight="1"/>
    <row r="193" ht="13.95" customHeight="1"/>
    <row r="194" ht="13.95" customHeight="1"/>
    <row r="195" ht="13.95" customHeight="1"/>
    <row r="196" ht="13.95" customHeight="1"/>
    <row r="197" ht="13.95" customHeight="1"/>
    <row r="198" ht="13.95" customHeight="1"/>
    <row r="199" ht="13.95" customHeight="1"/>
    <row r="200" ht="13.95" customHeight="1"/>
    <row r="201" ht="13.95" customHeight="1"/>
    <row r="202" ht="13.95" customHeight="1"/>
    <row r="203" ht="13.95" customHeight="1"/>
    <row r="204" ht="13.95" customHeight="1"/>
    <row r="205" ht="13.95" customHeight="1"/>
    <row r="206" ht="13.95" customHeight="1"/>
    <row r="207" ht="13.95" customHeight="1"/>
    <row r="208" ht="13.95" customHeight="1"/>
    <row r="209" ht="13.95" customHeight="1"/>
    <row r="210" ht="13.95" customHeight="1"/>
    <row r="211" ht="13.95" customHeight="1"/>
    <row r="212" ht="13.95" customHeight="1"/>
    <row r="213" ht="13.95" customHeight="1"/>
    <row r="214" ht="13.95" customHeight="1"/>
    <row r="215" ht="13.95" customHeight="1"/>
    <row r="216" ht="13.95" customHeight="1"/>
    <row r="217" ht="13.95" customHeight="1"/>
    <row r="218" ht="13.95" customHeight="1"/>
    <row r="219" ht="13.95" customHeight="1"/>
    <row r="220" ht="13.95" customHeight="1"/>
    <row r="221" ht="13.95" customHeight="1"/>
    <row r="222" ht="13.95" customHeight="1"/>
    <row r="223" ht="13.95" customHeight="1"/>
    <row r="224" ht="13.95" customHeight="1"/>
    <row r="225" ht="13.95" customHeight="1"/>
    <row r="226" ht="13.95" customHeight="1"/>
    <row r="227" ht="13.95" customHeight="1"/>
    <row r="228" ht="13.95" customHeight="1"/>
    <row r="229" ht="13.95" customHeight="1"/>
    <row r="230" ht="13.95" customHeight="1"/>
    <row r="231" ht="13.95" customHeight="1"/>
    <row r="232" ht="13.95" customHeight="1"/>
    <row r="233" ht="13.95" customHeight="1"/>
    <row r="234" ht="13.95" customHeight="1"/>
    <row r="235" ht="13.95" customHeight="1"/>
    <row r="236" ht="13.95" customHeight="1"/>
    <row r="237" ht="13.95" customHeight="1"/>
    <row r="238" ht="13.95" customHeight="1"/>
    <row r="239" ht="13.95" customHeight="1"/>
    <row r="240" ht="13.95" customHeight="1"/>
    <row r="241" ht="13.95" customHeight="1"/>
    <row r="242" ht="13.95" customHeight="1"/>
    <row r="243" ht="13.95" customHeight="1"/>
    <row r="244" ht="13.95" customHeight="1"/>
    <row r="245" ht="13.95" customHeight="1"/>
    <row r="246" ht="13.95" customHeight="1"/>
    <row r="247" ht="13.95" customHeight="1"/>
    <row r="248" ht="13.95" customHeight="1"/>
    <row r="249" ht="13.95" customHeight="1"/>
    <row r="250" ht="13.95" customHeight="1"/>
    <row r="251" ht="13.95" customHeight="1"/>
    <row r="252" ht="13.95" customHeight="1"/>
    <row r="253" ht="13.95" customHeight="1"/>
    <row r="254" ht="13.95" customHeight="1"/>
    <row r="255" ht="13.95" customHeight="1"/>
    <row r="256" ht="13.95" customHeight="1"/>
  </sheetData>
  <sheetProtection selectLockedCells="1"/>
  <mergeCells count="76">
    <mergeCell ref="AB17:AC18"/>
    <mergeCell ref="AD17:AE18"/>
    <mergeCell ref="AF17:AL18"/>
    <mergeCell ref="AM17:AN18"/>
    <mergeCell ref="AB19:AC20"/>
    <mergeCell ref="AD19:AE20"/>
    <mergeCell ref="AF19:AL20"/>
    <mergeCell ref="AM19:AN20"/>
    <mergeCell ref="AB13:AC14"/>
    <mergeCell ref="AD13:AE14"/>
    <mergeCell ref="AF13:AL14"/>
    <mergeCell ref="AM13:AN14"/>
    <mergeCell ref="AB15:AC16"/>
    <mergeCell ref="AD15:AE16"/>
    <mergeCell ref="AF15:AL16"/>
    <mergeCell ref="AM15:AN16"/>
    <mergeCell ref="O19:P20"/>
    <mergeCell ref="Q19:R20"/>
    <mergeCell ref="S11:Y12"/>
    <mergeCell ref="Z11:AA12"/>
    <mergeCell ref="S13:Y14"/>
    <mergeCell ref="Z13:AA14"/>
    <mergeCell ref="O11:P12"/>
    <mergeCell ref="Q11:R12"/>
    <mergeCell ref="O13:P14"/>
    <mergeCell ref="Q13:R14"/>
    <mergeCell ref="O15:P16"/>
    <mergeCell ref="Q15:R16"/>
    <mergeCell ref="I1:N2"/>
    <mergeCell ref="O1:AN2"/>
    <mergeCell ref="O3:AA4"/>
    <mergeCell ref="AB3:AN4"/>
    <mergeCell ref="A11:D12"/>
    <mergeCell ref="E11:G12"/>
    <mergeCell ref="H11:I12"/>
    <mergeCell ref="J11:L12"/>
    <mergeCell ref="M11:N12"/>
    <mergeCell ref="O5:AA9"/>
    <mergeCell ref="AB5:AN9"/>
    <mergeCell ref="A9:H10"/>
    <mergeCell ref="O10:R10"/>
    <mergeCell ref="S10:AA10"/>
    <mergeCell ref="AB10:AE10"/>
    <mergeCell ref="AF10:AN10"/>
    <mergeCell ref="AB11:AC12"/>
    <mergeCell ref="AD11:AE12"/>
    <mergeCell ref="AF11:AL12"/>
    <mergeCell ref="AM11:AN12"/>
    <mergeCell ref="A15:D16"/>
    <mergeCell ref="E15:G16"/>
    <mergeCell ref="H15:I16"/>
    <mergeCell ref="J15:L16"/>
    <mergeCell ref="M15:N16"/>
    <mergeCell ref="S15:Y16"/>
    <mergeCell ref="Z15:AA16"/>
    <mergeCell ref="A13:D14"/>
    <mergeCell ref="E13:G14"/>
    <mergeCell ref="H13:I14"/>
    <mergeCell ref="J13:L14"/>
    <mergeCell ref="M13:N14"/>
    <mergeCell ref="S17:Y18"/>
    <mergeCell ref="Z17:AA18"/>
    <mergeCell ref="A19:D20"/>
    <mergeCell ref="E19:G20"/>
    <mergeCell ref="H19:I20"/>
    <mergeCell ref="J19:L20"/>
    <mergeCell ref="M19:N20"/>
    <mergeCell ref="A17:D18"/>
    <mergeCell ref="E17:G18"/>
    <mergeCell ref="H17:I18"/>
    <mergeCell ref="J17:L18"/>
    <mergeCell ref="M17:N18"/>
    <mergeCell ref="S19:Y20"/>
    <mergeCell ref="Z19:AA20"/>
    <mergeCell ref="O17:P18"/>
    <mergeCell ref="Q17:R18"/>
  </mergeCells>
  <phoneticPr fontId="2"/>
  <pageMargins left="0.78740157480314965" right="0" top="0.39370078740157483" bottom="0.19685039370078741" header="0.31496062992125984" footer="0.31496062992125984"/>
  <pageSetup paperSize="9" scale="93"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tabColor indexed="10"/>
  </sheetPr>
  <dimension ref="A1:DU68"/>
  <sheetViews>
    <sheetView showGridLines="0" zoomScaleNormal="100" workbookViewId="0"/>
  </sheetViews>
  <sheetFormatPr defaultColWidth="1.21875" defaultRowHeight="0" customHeight="1" zeroHeight="1"/>
  <cols>
    <col min="1" max="114" width="1.21875" style="612" customWidth="1"/>
    <col min="115" max="115" width="1.21875" style="29" customWidth="1"/>
    <col min="116" max="117" width="18.44140625" style="29" customWidth="1"/>
    <col min="118" max="16384" width="1.21875" style="29"/>
  </cols>
  <sheetData>
    <row r="1" spans="3:117" s="89" customFormat="1" ht="9" customHeight="1" thickBot="1">
      <c r="C1" s="92"/>
      <c r="D1" s="92"/>
      <c r="E1" s="92"/>
      <c r="F1" s="92"/>
      <c r="G1" s="92"/>
      <c r="H1" s="91"/>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0"/>
      <c r="AU1" s="90"/>
      <c r="AV1" s="90"/>
      <c r="AW1" s="90"/>
      <c r="AX1" s="90"/>
      <c r="AY1" s="90"/>
      <c r="AZ1" s="90"/>
      <c r="BA1" s="90"/>
      <c r="BB1" s="90"/>
      <c r="BC1" s="90"/>
      <c r="BD1" s="90"/>
      <c r="BE1" s="90"/>
      <c r="BF1" s="90"/>
      <c r="BG1" s="90"/>
      <c r="BH1" s="90"/>
      <c r="BI1" s="90"/>
      <c r="BJ1" s="90"/>
      <c r="BK1" s="90"/>
      <c r="BL1" s="90"/>
      <c r="BM1" s="90"/>
      <c r="BN1" s="90"/>
      <c r="BO1" s="90"/>
      <c r="BP1" s="90"/>
      <c r="BQ1" s="90"/>
      <c r="BR1" s="90"/>
      <c r="BS1" s="90"/>
      <c r="BT1" s="90"/>
      <c r="BU1" s="90"/>
      <c r="BV1" s="90"/>
      <c r="BW1" s="90"/>
      <c r="BX1" s="90"/>
      <c r="BY1" s="90"/>
      <c r="BZ1" s="90"/>
      <c r="CA1" s="90"/>
      <c r="CB1" s="90"/>
      <c r="CC1" s="90"/>
      <c r="CD1" s="90"/>
      <c r="CE1" s="90"/>
      <c r="CF1" s="90"/>
      <c r="CG1" s="90"/>
      <c r="CH1" s="90"/>
      <c r="CI1" s="90"/>
      <c r="CJ1" s="90"/>
      <c r="CK1" s="90"/>
      <c r="CL1" s="90"/>
      <c r="CM1" s="90"/>
      <c r="CN1" s="90"/>
      <c r="CO1" s="90"/>
      <c r="CP1" s="90"/>
      <c r="CQ1" s="90"/>
      <c r="CR1" s="90"/>
      <c r="CS1" s="90"/>
      <c r="CT1" s="90"/>
      <c r="CU1" s="90"/>
      <c r="CV1" s="90"/>
      <c r="CW1" s="90"/>
    </row>
    <row r="2" spans="3:117" s="89" customFormat="1" ht="27" customHeight="1" thickBot="1">
      <c r="C2" s="92"/>
      <c r="D2" s="2132" t="s">
        <v>95</v>
      </c>
      <c r="E2" s="2132"/>
      <c r="F2" s="2132"/>
      <c r="G2" s="2132"/>
      <c r="H2" s="2132"/>
      <c r="I2" s="2132"/>
      <c r="J2" s="2132"/>
      <c r="K2" s="2132"/>
      <c r="L2" s="2133"/>
      <c r="M2" s="2134"/>
      <c r="N2" s="2134"/>
      <c r="O2" s="2134"/>
      <c r="P2" s="2135"/>
      <c r="Q2" s="90" t="s">
        <v>558</v>
      </c>
      <c r="R2" s="91"/>
      <c r="S2" s="91"/>
      <c r="T2" s="91"/>
      <c r="U2" s="91"/>
      <c r="V2" s="91"/>
      <c r="W2" s="91"/>
      <c r="X2" s="91"/>
      <c r="Y2" s="91"/>
      <c r="Z2" s="91"/>
      <c r="AA2" s="91"/>
      <c r="AB2" s="91"/>
      <c r="AC2" s="91"/>
      <c r="AD2" s="91"/>
      <c r="AE2" s="91"/>
      <c r="AF2" s="91"/>
      <c r="AG2" s="91"/>
      <c r="AH2" s="91"/>
      <c r="AI2" s="91"/>
      <c r="AJ2" s="91"/>
      <c r="AK2" s="91"/>
      <c r="AL2" s="91"/>
      <c r="AM2" s="91"/>
      <c r="AN2" s="91"/>
      <c r="AO2" s="91"/>
      <c r="AP2" s="91"/>
      <c r="AQ2" s="91"/>
      <c r="AR2" s="91"/>
      <c r="AS2" s="91"/>
      <c r="AT2" s="91"/>
      <c r="AU2" s="91"/>
      <c r="AV2" s="91"/>
      <c r="AW2" s="91"/>
      <c r="AX2" s="90"/>
      <c r="AY2" s="90"/>
      <c r="AZ2" s="90"/>
      <c r="BA2" s="90"/>
      <c r="BB2" s="90"/>
      <c r="BC2" s="90"/>
      <c r="BD2" s="90"/>
      <c r="BE2" s="90"/>
      <c r="BF2" s="90"/>
      <c r="BG2" s="90"/>
      <c r="BH2" s="90"/>
      <c r="BI2" s="90"/>
      <c r="BJ2" s="90"/>
      <c r="BK2" s="90"/>
      <c r="BL2" s="90"/>
      <c r="BM2" s="90"/>
      <c r="BN2" s="90"/>
      <c r="BO2" s="90"/>
      <c r="BP2" s="90"/>
      <c r="BQ2" s="90"/>
      <c r="BR2" s="90"/>
      <c r="BS2" s="90"/>
      <c r="BT2" s="90"/>
      <c r="BU2" s="90"/>
      <c r="BV2" s="90"/>
      <c r="BW2" s="90"/>
      <c r="BX2" s="90"/>
      <c r="BY2" s="90"/>
      <c r="BZ2" s="90"/>
      <c r="CA2" s="90"/>
      <c r="CB2" s="90"/>
      <c r="CC2" s="90"/>
      <c r="CD2" s="90"/>
      <c r="CE2" s="90"/>
      <c r="CF2" s="90"/>
      <c r="CG2" s="90"/>
      <c r="CH2" s="90"/>
      <c r="CI2" s="90"/>
      <c r="CJ2" s="90"/>
      <c r="CK2" s="90"/>
      <c r="CL2" s="90"/>
      <c r="CM2" s="90"/>
      <c r="CN2" s="90"/>
      <c r="CO2" s="90"/>
      <c r="CP2" s="90"/>
      <c r="CQ2" s="90"/>
      <c r="CR2" s="90"/>
      <c r="CS2" s="90"/>
      <c r="CT2" s="90"/>
      <c r="CU2" s="90"/>
      <c r="CV2" s="90"/>
      <c r="CW2" s="90"/>
      <c r="CX2" s="90"/>
      <c r="CY2" s="90"/>
      <c r="CZ2" s="90"/>
      <c r="DA2" s="90"/>
    </row>
    <row r="3" spans="3:117" s="89" customFormat="1" ht="12" customHeight="1" thickBot="1">
      <c r="C3" s="628"/>
      <c r="D3" s="628"/>
      <c r="E3" s="628"/>
      <c r="F3" s="92"/>
      <c r="G3" s="93"/>
      <c r="H3" s="90"/>
      <c r="I3" s="91"/>
      <c r="J3" s="91"/>
      <c r="K3" s="90"/>
      <c r="L3" s="90"/>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0"/>
      <c r="AU3" s="90"/>
      <c r="AV3" s="90"/>
      <c r="AW3" s="90"/>
      <c r="AX3" s="90"/>
      <c r="AY3" s="90"/>
      <c r="AZ3" s="90"/>
      <c r="BA3" s="90"/>
      <c r="BB3" s="90"/>
      <c r="BC3" s="90"/>
      <c r="BD3" s="90"/>
      <c r="BE3" s="90"/>
      <c r="BF3" s="90"/>
      <c r="BG3" s="90"/>
      <c r="BH3" s="90"/>
      <c r="BI3" s="90"/>
      <c r="BJ3" s="90"/>
      <c r="BK3" s="90"/>
      <c r="BL3" s="90"/>
      <c r="BM3" s="90"/>
      <c r="BN3" s="90"/>
      <c r="BO3" s="90"/>
      <c r="BP3" s="90"/>
      <c r="BQ3" s="90"/>
      <c r="BR3" s="90"/>
      <c r="BS3" s="90"/>
      <c r="BT3" s="90"/>
      <c r="BU3" s="90"/>
      <c r="BV3" s="90"/>
      <c r="BW3" s="90"/>
      <c r="BX3" s="90"/>
      <c r="BY3" s="90"/>
      <c r="BZ3" s="90"/>
      <c r="CA3" s="90"/>
      <c r="CB3" s="90"/>
      <c r="CC3" s="90"/>
      <c r="CD3" s="90"/>
      <c r="CE3" s="90"/>
      <c r="CF3" s="90"/>
      <c r="CG3" s="90"/>
      <c r="CH3" s="90"/>
      <c r="CI3" s="90"/>
      <c r="CJ3" s="90"/>
      <c r="CK3" s="90"/>
      <c r="CL3" s="90"/>
      <c r="CM3" s="90"/>
      <c r="CN3" s="90"/>
      <c r="CO3" s="90"/>
      <c r="CP3" s="90"/>
      <c r="CQ3" s="90"/>
      <c r="CR3" s="90"/>
      <c r="CS3" s="90"/>
      <c r="CT3" s="90"/>
      <c r="CU3" s="90"/>
      <c r="CV3" s="90"/>
      <c r="CW3" s="90"/>
    </row>
    <row r="4" spans="3:117" s="89" customFormat="1" ht="27" customHeight="1" thickBot="1">
      <c r="C4" s="628"/>
      <c r="D4" s="628" t="s">
        <v>560</v>
      </c>
      <c r="E4" s="628"/>
      <c r="F4" s="628"/>
      <c r="G4" s="628"/>
      <c r="H4" s="91"/>
      <c r="I4" s="91"/>
      <c r="J4" s="91"/>
      <c r="K4" s="91"/>
      <c r="L4" s="91"/>
      <c r="M4" s="91"/>
      <c r="N4" s="91"/>
      <c r="O4" s="91"/>
      <c r="P4" s="91"/>
      <c r="Q4" s="91"/>
      <c r="R4" s="91"/>
      <c r="S4" s="2138" t="s">
        <v>511</v>
      </c>
      <c r="T4" s="2139"/>
      <c r="U4" s="2139"/>
      <c r="V4" s="2139"/>
      <c r="W4" s="2139"/>
      <c r="X4" s="2139"/>
      <c r="Y4" s="2139"/>
      <c r="Z4" s="2139"/>
      <c r="AA4" s="2139"/>
      <c r="AB4" s="2139"/>
      <c r="AC4" s="2139"/>
      <c r="AD4" s="2139"/>
      <c r="AE4" s="2139"/>
      <c r="AF4" s="2139"/>
      <c r="AG4" s="2139"/>
      <c r="AH4" s="2139"/>
      <c r="AI4" s="2139"/>
      <c r="AJ4" s="2139"/>
      <c r="AK4" s="2139"/>
      <c r="AL4" s="2139"/>
      <c r="AM4" s="2139"/>
      <c r="AN4" s="2139"/>
      <c r="AO4" s="2139"/>
      <c r="AP4" s="2139"/>
      <c r="AQ4" s="2139"/>
      <c r="AR4" s="2140"/>
      <c r="AS4" s="683" t="str">
        <f>IF(S4="充当しない（全額を還付）","（還付請求書を別途作成する必要があります。）","（還付請求書を別途作成する必要があります。）")</f>
        <v>（還付請求書を別途作成する必要があります。）</v>
      </c>
      <c r="AT4" s="90"/>
      <c r="AU4" s="684"/>
      <c r="AV4" s="90"/>
      <c r="AW4" s="90"/>
      <c r="AX4" s="90"/>
      <c r="AY4" s="90"/>
      <c r="AZ4" s="90"/>
      <c r="BA4" s="90"/>
      <c r="BB4" s="90"/>
      <c r="BC4" s="90"/>
      <c r="BD4" s="90"/>
      <c r="BE4" s="90"/>
      <c r="BF4" s="90"/>
      <c r="BG4" s="90"/>
      <c r="BH4" s="90"/>
      <c r="BI4" s="90"/>
      <c r="BJ4" s="90"/>
      <c r="BK4" s="90"/>
      <c r="BL4" s="90"/>
      <c r="BM4" s="90"/>
      <c r="BN4" s="90"/>
      <c r="BO4" s="90"/>
      <c r="BP4" s="90"/>
      <c r="BQ4" s="90"/>
      <c r="BR4" s="90"/>
      <c r="BS4" s="90"/>
      <c r="BT4" s="90"/>
      <c r="BU4" s="90"/>
      <c r="BV4" s="90"/>
      <c r="BW4" s="90"/>
      <c r="BX4" s="90"/>
      <c r="BY4" s="90"/>
      <c r="BZ4" s="90"/>
      <c r="CA4" s="90"/>
      <c r="CB4" s="90"/>
      <c r="CC4" s="90"/>
      <c r="CD4" s="90"/>
      <c r="CE4" s="90"/>
      <c r="CF4" s="90"/>
      <c r="CG4" s="90"/>
      <c r="CH4" s="90"/>
      <c r="CI4" s="90"/>
      <c r="CJ4" s="90"/>
      <c r="CK4" s="90"/>
      <c r="CL4" s="90"/>
      <c r="CM4" s="90"/>
      <c r="CN4" s="90"/>
      <c r="CO4" s="90"/>
      <c r="CP4" s="90"/>
      <c r="CQ4" s="90"/>
      <c r="CR4" s="90"/>
      <c r="CS4" s="90"/>
      <c r="CT4" s="90"/>
      <c r="CU4" s="90"/>
      <c r="CV4" s="90"/>
      <c r="CW4" s="90"/>
    </row>
    <row r="5" spans="3:117" s="89" customFormat="1" ht="12" customHeight="1">
      <c r="C5" s="623"/>
      <c r="D5" s="623"/>
      <c r="E5" s="623"/>
      <c r="F5" s="623"/>
      <c r="G5" s="623"/>
      <c r="H5" s="91"/>
      <c r="I5" s="91"/>
      <c r="J5" s="91"/>
      <c r="K5" s="91"/>
      <c r="L5" s="91"/>
      <c r="M5" s="91"/>
      <c r="N5" s="91"/>
      <c r="O5" s="91"/>
      <c r="P5" s="91"/>
      <c r="Q5" s="91"/>
      <c r="R5" s="91"/>
      <c r="S5" s="91"/>
      <c r="T5" s="91"/>
      <c r="U5" s="91"/>
      <c r="V5" s="91"/>
      <c r="W5" s="211"/>
      <c r="X5" s="260"/>
      <c r="Y5" s="260"/>
      <c r="Z5" s="260"/>
      <c r="AA5" s="260"/>
      <c r="AB5" s="260"/>
      <c r="AC5" s="260"/>
      <c r="AD5" s="260"/>
      <c r="AE5" s="260"/>
      <c r="AF5" s="260"/>
      <c r="AG5" s="91"/>
      <c r="AH5" s="107"/>
      <c r="AI5" s="88"/>
      <c r="AJ5" s="91"/>
      <c r="AK5" s="91"/>
      <c r="AL5" s="91"/>
      <c r="AM5" s="91"/>
      <c r="AN5" s="91"/>
      <c r="AO5" s="91"/>
      <c r="AP5" s="91"/>
      <c r="AQ5" s="91"/>
      <c r="AR5" s="91"/>
      <c r="AS5" s="91"/>
      <c r="AT5" s="90"/>
      <c r="AU5" s="90"/>
      <c r="AV5" s="90"/>
      <c r="AW5" s="90"/>
      <c r="AX5" s="90"/>
      <c r="AY5" s="90"/>
      <c r="AZ5" s="90"/>
      <c r="BA5" s="90"/>
      <c r="BB5" s="90"/>
      <c r="BC5" s="90"/>
      <c r="BD5" s="90"/>
      <c r="BE5" s="90"/>
      <c r="BF5" s="90"/>
      <c r="BG5" s="90"/>
      <c r="BH5" s="90"/>
      <c r="BI5" s="90"/>
      <c r="BJ5" s="90"/>
      <c r="BK5" s="90"/>
      <c r="BL5" s="90"/>
      <c r="BM5" s="90"/>
      <c r="BN5" s="90"/>
      <c r="BO5" s="90"/>
      <c r="BP5" s="90"/>
      <c r="BQ5" s="90"/>
      <c r="BR5" s="90"/>
      <c r="BS5" s="90"/>
      <c r="BT5" s="90"/>
      <c r="BU5" s="90"/>
      <c r="BV5" s="90"/>
      <c r="BW5" s="90"/>
      <c r="BX5" s="90"/>
      <c r="BY5" s="90"/>
      <c r="BZ5" s="90"/>
      <c r="CA5" s="90"/>
      <c r="CB5" s="90"/>
      <c r="CC5" s="90"/>
      <c r="CD5" s="90"/>
      <c r="CE5" s="90"/>
      <c r="CF5" s="90"/>
      <c r="CG5" s="90"/>
      <c r="CH5" s="90"/>
      <c r="CI5" s="90"/>
      <c r="CJ5" s="90"/>
      <c r="CK5" s="90"/>
      <c r="CL5" s="90"/>
      <c r="CM5" s="90"/>
      <c r="CN5" s="90"/>
      <c r="CO5" s="90"/>
      <c r="CP5" s="90"/>
      <c r="CQ5" s="90"/>
      <c r="CR5" s="90"/>
      <c r="CS5" s="90"/>
      <c r="CT5" s="90"/>
      <c r="CU5" s="90"/>
      <c r="CV5" s="90"/>
      <c r="CW5" s="90"/>
      <c r="DL5" s="2136" t="s">
        <v>276</v>
      </c>
      <c r="DM5" s="2137"/>
    </row>
    <row r="6" spans="3:117" s="89" customFormat="1" ht="27" customHeight="1">
      <c r="C6" s="92"/>
      <c r="D6" s="201" t="s">
        <v>163</v>
      </c>
      <c r="E6" s="623"/>
      <c r="F6" s="623"/>
      <c r="G6" s="623"/>
      <c r="H6" s="623"/>
      <c r="I6" s="623"/>
      <c r="J6" s="623"/>
      <c r="K6" s="623"/>
      <c r="L6" s="202"/>
      <c r="M6" s="202"/>
      <c r="N6" s="202"/>
      <c r="O6" s="202"/>
      <c r="P6" s="202"/>
      <c r="Q6" s="90"/>
      <c r="R6" s="91"/>
      <c r="S6" s="91"/>
      <c r="T6" s="91"/>
      <c r="U6" s="91"/>
      <c r="V6" s="91"/>
      <c r="W6" s="91"/>
      <c r="X6" s="91"/>
      <c r="Y6" s="91"/>
      <c r="Z6" s="91"/>
      <c r="AA6" s="91"/>
      <c r="AB6" s="91"/>
      <c r="AC6" s="91"/>
      <c r="AD6" s="91"/>
      <c r="AE6" s="91"/>
      <c r="AF6" s="91"/>
      <c r="AG6" s="91"/>
      <c r="AH6" s="91"/>
      <c r="AI6" s="91"/>
      <c r="AJ6" s="91"/>
      <c r="AK6" s="91"/>
      <c r="AL6" s="91"/>
      <c r="AM6" s="91"/>
      <c r="AN6" s="91"/>
      <c r="AO6" s="91"/>
      <c r="AP6" s="91"/>
      <c r="AQ6" s="91"/>
      <c r="AR6" s="91"/>
      <c r="AS6" s="91"/>
      <c r="AT6" s="91"/>
      <c r="AU6" s="91"/>
      <c r="AV6" s="91"/>
      <c r="AW6" s="91"/>
      <c r="AX6" s="90"/>
      <c r="AY6" s="90"/>
      <c r="AZ6" s="90"/>
      <c r="BA6" s="90"/>
      <c r="BB6" s="90"/>
      <c r="BC6" s="90"/>
      <c r="BD6" s="90"/>
      <c r="BE6" s="90"/>
      <c r="BF6" s="90"/>
      <c r="BG6" s="90"/>
      <c r="BH6" s="90"/>
      <c r="BI6" s="90"/>
      <c r="BJ6" s="90"/>
      <c r="BK6" s="90"/>
      <c r="BL6" s="90"/>
      <c r="BM6" s="90"/>
      <c r="BN6" s="90"/>
      <c r="BO6" s="90"/>
      <c r="BP6" s="90"/>
      <c r="BQ6" s="90"/>
      <c r="BR6" s="90"/>
      <c r="BS6" s="90"/>
      <c r="BT6" s="90"/>
      <c r="BU6" s="90"/>
      <c r="BV6" s="90"/>
      <c r="BW6" s="90"/>
      <c r="BX6" s="90"/>
      <c r="BY6" s="90"/>
      <c r="BZ6" s="90"/>
      <c r="CA6" s="90"/>
      <c r="CB6" s="90"/>
      <c r="CC6" s="90"/>
      <c r="CD6" s="90"/>
      <c r="CE6" s="90"/>
      <c r="CF6" s="90"/>
      <c r="CG6" s="90"/>
      <c r="CH6" s="90"/>
      <c r="CI6" s="90"/>
      <c r="CJ6" s="90"/>
      <c r="CK6" s="90"/>
      <c r="CL6" s="90"/>
      <c r="CM6" s="90"/>
      <c r="CN6" s="90"/>
      <c r="CO6" s="90"/>
      <c r="CP6" s="90"/>
      <c r="CQ6" s="90"/>
      <c r="CR6" s="90"/>
      <c r="CS6" s="90"/>
      <c r="CT6" s="90"/>
      <c r="CU6" s="90"/>
      <c r="CV6" s="90"/>
      <c r="CW6" s="90"/>
      <c r="CX6" s="90"/>
      <c r="CY6" s="90"/>
      <c r="CZ6" s="90"/>
      <c r="DA6" s="90"/>
      <c r="DL6" s="433" t="s">
        <v>510</v>
      </c>
      <c r="DM6" s="433" t="s">
        <v>511</v>
      </c>
    </row>
    <row r="7" spans="3:117" s="89" customFormat="1" ht="27" customHeight="1">
      <c r="C7" s="92"/>
      <c r="D7" s="623" t="s">
        <v>162</v>
      </c>
      <c r="E7" s="623"/>
      <c r="F7" s="623"/>
      <c r="G7" s="623"/>
      <c r="H7" s="623"/>
      <c r="I7" s="623"/>
      <c r="J7" s="623"/>
      <c r="K7" s="623"/>
      <c r="L7" s="202"/>
      <c r="M7" s="202"/>
      <c r="N7" s="202"/>
      <c r="O7" s="202"/>
      <c r="P7" s="202"/>
      <c r="Q7" s="90"/>
      <c r="R7" s="91"/>
      <c r="S7" s="91"/>
      <c r="T7" s="91"/>
      <c r="U7" s="91"/>
      <c r="V7" s="91"/>
      <c r="W7" s="91"/>
      <c r="X7" s="91"/>
      <c r="Y7" s="91"/>
      <c r="Z7" s="91"/>
      <c r="AA7" s="91"/>
      <c r="AB7" s="91"/>
      <c r="AC7" s="91"/>
      <c r="AD7" s="91"/>
      <c r="AE7" s="91"/>
      <c r="AF7" s="91"/>
      <c r="AG7" s="91"/>
      <c r="AH7" s="91"/>
      <c r="AI7" s="91"/>
      <c r="AJ7" s="91"/>
      <c r="AK7" s="91"/>
      <c r="AL7" s="91"/>
      <c r="AM7" s="91"/>
      <c r="AN7" s="91"/>
      <c r="AO7" s="91"/>
      <c r="AP7" s="91"/>
      <c r="AQ7" s="91"/>
      <c r="AR7" s="91"/>
      <c r="AS7" s="91"/>
      <c r="AT7" s="91"/>
      <c r="AU7" s="91"/>
      <c r="AV7" s="91"/>
      <c r="AW7" s="91"/>
      <c r="AX7" s="90"/>
      <c r="AY7" s="90"/>
      <c r="AZ7" s="90"/>
      <c r="BA7" s="90"/>
      <c r="BB7" s="90"/>
      <c r="BC7" s="90"/>
      <c r="BD7" s="90"/>
      <c r="BE7" s="90"/>
      <c r="BF7" s="90"/>
      <c r="BG7" s="90"/>
      <c r="BH7" s="90"/>
      <c r="BI7" s="90"/>
      <c r="BJ7" s="90"/>
      <c r="BK7" s="90"/>
      <c r="BL7" s="90"/>
      <c r="BM7" s="90"/>
      <c r="BN7" s="90"/>
      <c r="BO7" s="90"/>
      <c r="BP7" s="90"/>
      <c r="BQ7" s="90"/>
      <c r="BR7" s="90"/>
      <c r="BS7" s="90"/>
      <c r="BT7" s="90"/>
      <c r="BU7" s="90"/>
      <c r="BV7" s="90"/>
      <c r="BW7" s="90"/>
      <c r="BX7" s="90"/>
      <c r="BY7" s="90"/>
      <c r="BZ7" s="90"/>
      <c r="CA7" s="90"/>
      <c r="CB7" s="90"/>
      <c r="CC7" s="90"/>
      <c r="CD7" s="90"/>
      <c r="CE7" s="90"/>
      <c r="CF7" s="90"/>
      <c r="CG7" s="90"/>
      <c r="CH7" s="90"/>
      <c r="CI7" s="90"/>
      <c r="CJ7" s="90"/>
      <c r="CK7" s="90"/>
      <c r="CL7" s="90"/>
      <c r="CM7" s="90"/>
      <c r="CN7" s="90"/>
      <c r="CO7" s="90"/>
      <c r="CP7" s="90"/>
      <c r="CQ7" s="90"/>
      <c r="CR7" s="90"/>
      <c r="CS7" s="90"/>
      <c r="CT7" s="90"/>
      <c r="CU7" s="90"/>
      <c r="CV7" s="90"/>
      <c r="CW7" s="90"/>
      <c r="CX7" s="90"/>
      <c r="CY7" s="90"/>
      <c r="CZ7" s="90"/>
      <c r="DA7" s="90"/>
      <c r="DL7" s="434">
        <v>1</v>
      </c>
      <c r="DM7" s="435"/>
    </row>
    <row r="8" spans="3:117" s="89" customFormat="1" ht="15" customHeight="1">
      <c r="C8" s="92"/>
      <c r="D8" s="92"/>
      <c r="E8" s="92"/>
      <c r="F8" s="92"/>
      <c r="G8" s="92"/>
      <c r="H8" s="91"/>
      <c r="I8" s="91"/>
      <c r="J8" s="91"/>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1"/>
      <c r="AL8" s="91"/>
      <c r="AM8" s="91"/>
      <c r="AN8" s="91"/>
      <c r="AO8" s="91"/>
      <c r="AP8" s="91"/>
      <c r="AQ8" s="91"/>
      <c r="AR8" s="91"/>
      <c r="AS8" s="91"/>
      <c r="AT8" s="90"/>
      <c r="AU8" s="90"/>
      <c r="AV8" s="90"/>
      <c r="AW8" s="90"/>
      <c r="AX8" s="90"/>
      <c r="AY8" s="90"/>
      <c r="AZ8" s="90"/>
      <c r="BA8" s="90"/>
      <c r="BB8" s="90"/>
      <c r="BC8" s="90"/>
      <c r="BD8" s="90"/>
      <c r="BE8" s="90"/>
      <c r="BF8" s="90"/>
      <c r="BG8" s="90"/>
      <c r="BH8" s="90"/>
      <c r="BI8" s="90"/>
      <c r="BJ8" s="90"/>
      <c r="BK8" s="90"/>
      <c r="BL8" s="90"/>
      <c r="BM8" s="90"/>
      <c r="BN8" s="90"/>
      <c r="BO8" s="90"/>
      <c r="BP8" s="90"/>
      <c r="BQ8" s="90"/>
      <c r="BR8" s="90"/>
      <c r="BS8" s="90"/>
      <c r="BT8" s="90"/>
      <c r="BU8" s="90"/>
      <c r="BV8" s="90"/>
      <c r="BW8" s="90"/>
      <c r="BX8" s="90"/>
      <c r="BY8" s="90"/>
      <c r="BZ8" s="90"/>
      <c r="CA8" s="90"/>
      <c r="CB8" s="90"/>
      <c r="CC8" s="90"/>
      <c r="CD8" s="90"/>
      <c r="CE8" s="90"/>
      <c r="CF8" s="90"/>
      <c r="CG8" s="90"/>
      <c r="CH8" s="90"/>
      <c r="CI8" s="90"/>
      <c r="CJ8" s="90"/>
      <c r="CK8" s="90"/>
      <c r="CL8" s="90"/>
      <c r="CM8" s="90"/>
      <c r="CN8" s="90"/>
      <c r="CO8" s="90"/>
      <c r="CP8" s="90"/>
      <c r="CQ8" s="90"/>
      <c r="CR8" s="90"/>
      <c r="CS8" s="90"/>
      <c r="CT8" s="90"/>
      <c r="CU8" s="90"/>
      <c r="CV8" s="90"/>
      <c r="CW8" s="90"/>
      <c r="DL8" s="434">
        <v>2</v>
      </c>
      <c r="DM8" s="89" t="s">
        <v>289</v>
      </c>
    </row>
    <row r="9" spans="3:117" ht="8.25" customHeight="1" thickBot="1">
      <c r="F9" s="921" t="s">
        <v>50</v>
      </c>
      <c r="G9" s="921"/>
      <c r="H9" s="921"/>
      <c r="I9" s="921" t="s">
        <v>51</v>
      </c>
      <c r="J9" s="921"/>
      <c r="K9" s="921"/>
      <c r="L9" s="13"/>
      <c r="AA9" s="624"/>
      <c r="AB9" s="624"/>
      <c r="AC9" s="923" t="s">
        <v>52</v>
      </c>
      <c r="AD9" s="923"/>
      <c r="AE9" s="923"/>
      <c r="AF9" s="923"/>
      <c r="AG9" s="923"/>
      <c r="AH9" s="923"/>
      <c r="AI9" s="923"/>
      <c r="AJ9" s="923"/>
      <c r="AK9" s="923"/>
      <c r="AL9" s="923"/>
      <c r="AM9" s="923"/>
      <c r="AN9" s="923"/>
      <c r="AO9" s="624"/>
      <c r="AP9" s="624"/>
      <c r="AQ9" s="923" t="s">
        <v>93</v>
      </c>
      <c r="AR9" s="923"/>
      <c r="AS9" s="923"/>
      <c r="AT9" s="923"/>
      <c r="AU9" s="923"/>
      <c r="AV9" s="923"/>
      <c r="AW9" s="923"/>
      <c r="AX9" s="923"/>
      <c r="AY9" s="923"/>
      <c r="AZ9" s="923"/>
      <c r="BA9" s="923"/>
      <c r="BB9" s="923"/>
      <c r="BC9" s="923"/>
      <c r="DL9" s="229">
        <v>3</v>
      </c>
      <c r="DM9" s="89" t="s">
        <v>289</v>
      </c>
    </row>
    <row r="10" spans="3:117" ht="8.25" customHeight="1">
      <c r="F10" s="922"/>
      <c r="G10" s="922"/>
      <c r="H10" s="922"/>
      <c r="I10" s="921"/>
      <c r="J10" s="921"/>
      <c r="K10" s="921"/>
      <c r="L10" s="11"/>
      <c r="AA10" s="624"/>
      <c r="AB10" s="624"/>
      <c r="AC10" s="923"/>
      <c r="AD10" s="923"/>
      <c r="AE10" s="923"/>
      <c r="AF10" s="923"/>
      <c r="AG10" s="923"/>
      <c r="AH10" s="923"/>
      <c r="AI10" s="923"/>
      <c r="AJ10" s="923"/>
      <c r="AK10" s="923"/>
      <c r="AL10" s="923"/>
      <c r="AM10" s="923"/>
      <c r="AN10" s="923"/>
      <c r="AO10" s="624"/>
      <c r="AP10" s="624"/>
      <c r="AQ10" s="923"/>
      <c r="AR10" s="923"/>
      <c r="AS10" s="923"/>
      <c r="AT10" s="923"/>
      <c r="AU10" s="923"/>
      <c r="AV10" s="923"/>
      <c r="AW10" s="923"/>
      <c r="AX10" s="923"/>
      <c r="AY10" s="923"/>
      <c r="AZ10" s="923"/>
      <c r="BA10" s="923"/>
      <c r="BB10" s="923"/>
      <c r="BC10" s="923"/>
      <c r="CG10" s="994" t="s">
        <v>149</v>
      </c>
      <c r="CH10" s="995"/>
      <c r="CI10" s="995"/>
      <c r="CJ10" s="995"/>
      <c r="CK10" s="995"/>
      <c r="CL10" s="995"/>
      <c r="CM10" s="995"/>
      <c r="CN10" s="995"/>
      <c r="CO10" s="995"/>
      <c r="CP10" s="995"/>
      <c r="CQ10" s="995"/>
      <c r="CR10" s="995"/>
      <c r="CS10" s="995"/>
      <c r="CT10" s="995"/>
      <c r="CU10" s="995"/>
      <c r="CV10" s="995"/>
      <c r="CW10" s="995"/>
      <c r="CX10" s="995"/>
      <c r="CY10" s="995"/>
      <c r="CZ10" s="995"/>
      <c r="DA10" s="995"/>
      <c r="DB10" s="995"/>
      <c r="DC10" s="996"/>
    </row>
    <row r="11" spans="3:117" ht="8.25" customHeight="1">
      <c r="F11" s="1041">
        <v>3</v>
      </c>
      <c r="G11" s="1042"/>
      <c r="H11" s="1043"/>
      <c r="J11" s="1041">
        <v>2</v>
      </c>
      <c r="K11" s="1042"/>
      <c r="L11" s="1043"/>
      <c r="N11" s="1041">
        <v>7</v>
      </c>
      <c r="O11" s="1042"/>
      <c r="P11" s="1043"/>
      <c r="R11" s="1050">
        <v>0</v>
      </c>
      <c r="S11" s="1051"/>
      <c r="T11" s="1052"/>
      <c r="V11" s="1041">
        <v>1</v>
      </c>
      <c r="W11" s="1042"/>
      <c r="X11" s="1043"/>
      <c r="AC11" s="1059"/>
      <c r="AD11" s="1060"/>
      <c r="AE11" s="1061"/>
      <c r="AG11" s="1059"/>
      <c r="AH11" s="1068"/>
      <c r="AI11" s="1069"/>
      <c r="AQ11" s="1059"/>
      <c r="AR11" s="1060"/>
      <c r="AS11" s="1061"/>
      <c r="AT11" s="1076"/>
      <c r="AU11" s="962"/>
      <c r="CG11" s="997"/>
      <c r="CH11" s="998"/>
      <c r="CI11" s="998"/>
      <c r="CJ11" s="998"/>
      <c r="CK11" s="998"/>
      <c r="CL11" s="998"/>
      <c r="CM11" s="998"/>
      <c r="CN11" s="998"/>
      <c r="CO11" s="998"/>
      <c r="CP11" s="998"/>
      <c r="CQ11" s="998"/>
      <c r="CR11" s="998"/>
      <c r="CS11" s="998"/>
      <c r="CT11" s="998"/>
      <c r="CU11" s="998"/>
      <c r="CV11" s="998"/>
      <c r="CW11" s="998"/>
      <c r="CX11" s="998"/>
      <c r="CY11" s="998"/>
      <c r="CZ11" s="998"/>
      <c r="DA11" s="998"/>
      <c r="DB11" s="998"/>
      <c r="DC11" s="999"/>
    </row>
    <row r="12" spans="3:117" ht="8.25" customHeight="1">
      <c r="F12" s="1044"/>
      <c r="G12" s="1045"/>
      <c r="H12" s="1046"/>
      <c r="J12" s="1044"/>
      <c r="K12" s="1045"/>
      <c r="L12" s="1046"/>
      <c r="N12" s="1044"/>
      <c r="O12" s="1045"/>
      <c r="P12" s="1046"/>
      <c r="R12" s="1053"/>
      <c r="S12" s="1054"/>
      <c r="T12" s="1055"/>
      <c r="V12" s="1044"/>
      <c r="W12" s="1045"/>
      <c r="X12" s="1046"/>
      <c r="AC12" s="1062"/>
      <c r="AD12" s="1063"/>
      <c r="AE12" s="1064"/>
      <c r="AG12" s="1070"/>
      <c r="AH12" s="1071"/>
      <c r="AI12" s="1072"/>
      <c r="AQ12" s="1062"/>
      <c r="AR12" s="1063"/>
      <c r="AS12" s="1064"/>
      <c r="AT12" s="1076"/>
      <c r="AU12" s="962"/>
      <c r="CC12" s="610"/>
      <c r="CD12" s="12"/>
      <c r="CE12" s="87"/>
      <c r="CF12" s="87"/>
      <c r="CG12" s="997"/>
      <c r="CH12" s="998"/>
      <c r="CI12" s="998"/>
      <c r="CJ12" s="998"/>
      <c r="CK12" s="998"/>
      <c r="CL12" s="998"/>
      <c r="CM12" s="998"/>
      <c r="CN12" s="998"/>
      <c r="CO12" s="998"/>
      <c r="CP12" s="998"/>
      <c r="CQ12" s="998"/>
      <c r="CR12" s="998"/>
      <c r="CS12" s="998"/>
      <c r="CT12" s="998"/>
      <c r="CU12" s="998"/>
      <c r="CV12" s="998"/>
      <c r="CW12" s="998"/>
      <c r="CX12" s="998"/>
      <c r="CY12" s="998"/>
      <c r="CZ12" s="998"/>
      <c r="DA12" s="998"/>
      <c r="DB12" s="998"/>
      <c r="DC12" s="999"/>
    </row>
    <row r="13" spans="3:117" ht="8.25" customHeight="1">
      <c r="F13" s="1044"/>
      <c r="G13" s="1045"/>
      <c r="H13" s="1046"/>
      <c r="J13" s="1044"/>
      <c r="K13" s="1045"/>
      <c r="L13" s="1046"/>
      <c r="N13" s="1044"/>
      <c r="O13" s="1045"/>
      <c r="P13" s="1046"/>
      <c r="R13" s="1053"/>
      <c r="S13" s="1054"/>
      <c r="T13" s="1055"/>
      <c r="V13" s="1044"/>
      <c r="W13" s="1045"/>
      <c r="X13" s="1046"/>
      <c r="AC13" s="1062"/>
      <c r="AD13" s="1063"/>
      <c r="AE13" s="1064"/>
      <c r="AG13" s="1070"/>
      <c r="AH13" s="1071"/>
      <c r="AI13" s="1072"/>
      <c r="AQ13" s="1062"/>
      <c r="AR13" s="1063"/>
      <c r="AS13" s="1064"/>
      <c r="AT13" s="1076"/>
      <c r="AU13" s="962"/>
      <c r="CC13" s="610"/>
      <c r="CD13" s="12"/>
      <c r="CE13" s="87"/>
      <c r="CF13" s="87"/>
      <c r="CG13" s="997"/>
      <c r="CH13" s="998"/>
      <c r="CI13" s="998"/>
      <c r="CJ13" s="998"/>
      <c r="CK13" s="998"/>
      <c r="CL13" s="998"/>
      <c r="CM13" s="998"/>
      <c r="CN13" s="998"/>
      <c r="CO13" s="998"/>
      <c r="CP13" s="998"/>
      <c r="CQ13" s="998"/>
      <c r="CR13" s="998"/>
      <c r="CS13" s="998"/>
      <c r="CT13" s="998"/>
      <c r="CU13" s="998"/>
      <c r="CV13" s="998"/>
      <c r="CW13" s="998"/>
      <c r="CX13" s="998"/>
      <c r="CY13" s="998"/>
      <c r="CZ13" s="998"/>
      <c r="DA13" s="998"/>
      <c r="DB13" s="998"/>
      <c r="DC13" s="999"/>
    </row>
    <row r="14" spans="3:117" ht="8.25" customHeight="1">
      <c r="F14" s="1047"/>
      <c r="G14" s="1048"/>
      <c r="H14" s="1049"/>
      <c r="J14" s="1047"/>
      <c r="K14" s="1048"/>
      <c r="L14" s="1049"/>
      <c r="N14" s="1047"/>
      <c r="O14" s="1048"/>
      <c r="P14" s="1049"/>
      <c r="R14" s="1056"/>
      <c r="S14" s="1057"/>
      <c r="T14" s="1058"/>
      <c r="V14" s="1047"/>
      <c r="W14" s="1048"/>
      <c r="X14" s="1049"/>
      <c r="AC14" s="1065"/>
      <c r="AD14" s="1066"/>
      <c r="AE14" s="1067"/>
      <c r="AG14" s="1073"/>
      <c r="AH14" s="1074"/>
      <c r="AI14" s="1075"/>
      <c r="AQ14" s="1065"/>
      <c r="AR14" s="1066"/>
      <c r="AS14" s="1067"/>
      <c r="AT14" s="1076"/>
      <c r="AU14" s="962"/>
      <c r="BD14" s="261"/>
      <c r="BE14" s="262"/>
      <c r="BF14" s="262"/>
      <c r="BG14" s="262"/>
      <c r="BH14" s="262"/>
      <c r="BI14" s="1000" t="s">
        <v>168</v>
      </c>
      <c r="BJ14" s="1000"/>
      <c r="BK14" s="1000"/>
      <c r="BL14" s="1000"/>
      <c r="BM14" s="1000"/>
      <c r="BN14" s="1000"/>
      <c r="BO14" s="1000"/>
      <c r="BP14" s="1000"/>
      <c r="BQ14" s="1000"/>
      <c r="BR14" s="1000"/>
      <c r="BS14" s="1000"/>
      <c r="BT14" s="1000"/>
      <c r="BU14" s="1000"/>
      <c r="BV14" s="262"/>
      <c r="BW14" s="262"/>
      <c r="BX14" s="262"/>
      <c r="BY14" s="262"/>
      <c r="BZ14" s="263"/>
      <c r="CC14" s="610"/>
      <c r="CD14" s="610"/>
      <c r="CE14" s="610"/>
      <c r="CF14" s="610"/>
      <c r="CG14" s="997"/>
      <c r="CH14" s="998"/>
      <c r="CI14" s="998"/>
      <c r="CJ14" s="998"/>
      <c r="CK14" s="998"/>
      <c r="CL14" s="998"/>
      <c r="CM14" s="998"/>
      <c r="CN14" s="998"/>
      <c r="CO14" s="998"/>
      <c r="CP14" s="998"/>
      <c r="CQ14" s="998"/>
      <c r="CR14" s="998"/>
      <c r="CS14" s="998"/>
      <c r="CT14" s="998"/>
      <c r="CU14" s="998"/>
      <c r="CV14" s="998"/>
      <c r="CW14" s="998"/>
      <c r="CX14" s="998"/>
      <c r="CY14" s="998"/>
      <c r="CZ14" s="998"/>
      <c r="DA14" s="998"/>
      <c r="DB14" s="998"/>
      <c r="DC14" s="999"/>
    </row>
    <row r="15" spans="3:117" ht="8.25" customHeight="1">
      <c r="M15" s="610"/>
      <c r="N15" s="610"/>
      <c r="O15" s="610"/>
      <c r="P15" s="610"/>
      <c r="Q15" s="610"/>
      <c r="R15" s="610"/>
      <c r="S15" s="610"/>
      <c r="T15" s="610"/>
      <c r="U15" s="610"/>
      <c r="V15" s="610"/>
      <c r="W15" s="610"/>
      <c r="X15" s="610"/>
      <c r="Y15" s="610"/>
      <c r="Z15" s="610"/>
      <c r="AA15" s="610"/>
      <c r="AB15" s="610"/>
      <c r="AC15" s="610"/>
      <c r="AD15" s="610"/>
      <c r="AE15" s="610"/>
      <c r="AF15" s="610"/>
      <c r="AG15" s="610"/>
      <c r="AH15" s="610"/>
      <c r="AI15" s="610"/>
      <c r="AJ15" s="610"/>
      <c r="BD15" s="264"/>
      <c r="BE15" s="265"/>
      <c r="BF15" s="265"/>
      <c r="BG15" s="265"/>
      <c r="BH15" s="265"/>
      <c r="BI15" s="1001"/>
      <c r="BJ15" s="1001"/>
      <c r="BK15" s="1001"/>
      <c r="BL15" s="1001"/>
      <c r="BM15" s="1001"/>
      <c r="BN15" s="1001"/>
      <c r="BO15" s="1001"/>
      <c r="BP15" s="1001"/>
      <c r="BQ15" s="1001"/>
      <c r="BR15" s="1001"/>
      <c r="BS15" s="1001"/>
      <c r="BT15" s="1001"/>
      <c r="BU15" s="1001"/>
      <c r="BV15" s="265"/>
      <c r="BW15" s="265"/>
      <c r="BX15" s="265"/>
      <c r="BY15" s="265"/>
      <c r="BZ15" s="266"/>
      <c r="CC15" s="610"/>
      <c r="CD15" s="610"/>
      <c r="CE15" s="610"/>
      <c r="CF15" s="86"/>
      <c r="CG15" s="997"/>
      <c r="CH15" s="998"/>
      <c r="CI15" s="998"/>
      <c r="CJ15" s="998"/>
      <c r="CK15" s="998"/>
      <c r="CL15" s="998"/>
      <c r="CM15" s="998"/>
      <c r="CN15" s="998"/>
      <c r="CO15" s="998"/>
      <c r="CP15" s="998"/>
      <c r="CQ15" s="998"/>
      <c r="CR15" s="998"/>
      <c r="CS15" s="998"/>
      <c r="CT15" s="998"/>
      <c r="CU15" s="998"/>
      <c r="CV15" s="998"/>
      <c r="CW15" s="998"/>
      <c r="CX15" s="998"/>
      <c r="CY15" s="998"/>
      <c r="CZ15" s="998"/>
      <c r="DA15" s="998"/>
      <c r="DB15" s="998"/>
      <c r="DC15" s="999"/>
    </row>
    <row r="16" spans="3:117" ht="8.25" customHeight="1">
      <c r="C16" s="924" t="s">
        <v>26</v>
      </c>
      <c r="D16" s="925"/>
      <c r="E16" s="926"/>
      <c r="F16" s="930" t="s">
        <v>27</v>
      </c>
      <c r="G16" s="931"/>
      <c r="H16" s="931"/>
      <c r="I16" s="931"/>
      <c r="J16" s="931"/>
      <c r="K16" s="931"/>
      <c r="L16" s="932"/>
      <c r="M16" s="936" t="s">
        <v>17</v>
      </c>
      <c r="N16" s="936"/>
      <c r="O16" s="936"/>
      <c r="P16" s="938" t="s">
        <v>18</v>
      </c>
      <c r="Q16" s="938"/>
      <c r="R16" s="938"/>
      <c r="S16" s="938"/>
      <c r="T16" s="938"/>
      <c r="U16" s="938"/>
      <c r="V16" s="940" t="s">
        <v>19</v>
      </c>
      <c r="W16" s="940"/>
      <c r="X16" s="940"/>
      <c r="Y16" s="940"/>
      <c r="Z16" s="940"/>
      <c r="AA16" s="940"/>
      <c r="AB16" s="940"/>
      <c r="AC16" s="940"/>
      <c r="AD16" s="940"/>
      <c r="AE16" s="940"/>
      <c r="AF16" s="940"/>
      <c r="AG16" s="940"/>
      <c r="AH16" s="940"/>
      <c r="AI16" s="940"/>
      <c r="AJ16" s="940"/>
      <c r="AK16" s="940"/>
      <c r="AL16" s="940"/>
      <c r="AM16" s="940"/>
      <c r="AN16" s="940" t="s">
        <v>20</v>
      </c>
      <c r="AO16" s="940"/>
      <c r="AP16" s="940"/>
      <c r="AQ16" s="940"/>
      <c r="AR16" s="940"/>
      <c r="AS16" s="940"/>
      <c r="AT16" s="940"/>
      <c r="AU16" s="940"/>
      <c r="AV16" s="940"/>
      <c r="AW16" s="940"/>
      <c r="AX16" s="940"/>
      <c r="AY16" s="942"/>
      <c r="AZ16" s="5"/>
      <c r="BD16" s="982" t="s">
        <v>41</v>
      </c>
      <c r="BE16" s="983"/>
      <c r="BF16" s="983"/>
      <c r="BG16" s="983"/>
      <c r="BH16" s="984"/>
      <c r="BI16" s="982" t="s">
        <v>42</v>
      </c>
      <c r="BJ16" s="983"/>
      <c r="BK16" s="983"/>
      <c r="BL16" s="983"/>
      <c r="BM16" s="983"/>
      <c r="BN16" s="984"/>
      <c r="BO16" s="988" t="s">
        <v>43</v>
      </c>
      <c r="BP16" s="989"/>
      <c r="BQ16" s="989"/>
      <c r="BR16" s="989"/>
      <c r="BS16" s="989"/>
      <c r="BT16" s="989"/>
      <c r="BU16" s="990"/>
      <c r="BV16" s="972" t="s">
        <v>44</v>
      </c>
      <c r="BW16" s="973"/>
      <c r="BX16" s="973"/>
      <c r="BY16" s="973"/>
      <c r="BZ16" s="974"/>
      <c r="CC16" s="610"/>
      <c r="CD16" s="610"/>
      <c r="CE16" s="610"/>
      <c r="CF16" s="610"/>
      <c r="CG16" s="1002" t="s">
        <v>166</v>
      </c>
      <c r="CH16" s="1003"/>
      <c r="CI16" s="1003"/>
      <c r="CJ16" s="1003"/>
      <c r="CK16" s="1003"/>
      <c r="CL16" s="1003"/>
      <c r="CM16" s="1003"/>
      <c r="CN16" s="1003"/>
      <c r="CO16" s="1003"/>
      <c r="CP16" s="1003"/>
      <c r="CQ16" s="1003"/>
      <c r="CR16" s="1003"/>
      <c r="CS16" s="1003"/>
      <c r="CT16" s="1003"/>
      <c r="CU16" s="1003"/>
      <c r="CV16" s="1003"/>
      <c r="CW16" s="1003"/>
      <c r="CX16" s="1003"/>
      <c r="CY16" s="1003"/>
      <c r="CZ16" s="1003"/>
      <c r="DA16" s="1003"/>
      <c r="DB16" s="1003"/>
      <c r="DC16" s="1004"/>
    </row>
    <row r="17" spans="3:107" ht="8.25" customHeight="1">
      <c r="C17" s="927"/>
      <c r="D17" s="928"/>
      <c r="E17" s="929"/>
      <c r="F17" s="933"/>
      <c r="G17" s="934"/>
      <c r="H17" s="934"/>
      <c r="I17" s="934"/>
      <c r="J17" s="934"/>
      <c r="K17" s="934"/>
      <c r="L17" s="935"/>
      <c r="M17" s="937"/>
      <c r="N17" s="937"/>
      <c r="O17" s="937"/>
      <c r="P17" s="939"/>
      <c r="Q17" s="939"/>
      <c r="R17" s="939"/>
      <c r="S17" s="939"/>
      <c r="T17" s="939"/>
      <c r="U17" s="939"/>
      <c r="V17" s="941"/>
      <c r="W17" s="941"/>
      <c r="X17" s="941"/>
      <c r="Y17" s="941"/>
      <c r="Z17" s="941"/>
      <c r="AA17" s="941"/>
      <c r="AB17" s="941"/>
      <c r="AC17" s="941"/>
      <c r="AD17" s="941"/>
      <c r="AE17" s="941"/>
      <c r="AF17" s="941"/>
      <c r="AG17" s="941"/>
      <c r="AH17" s="941"/>
      <c r="AI17" s="941"/>
      <c r="AJ17" s="941"/>
      <c r="AK17" s="941"/>
      <c r="AL17" s="941"/>
      <c r="AM17" s="941"/>
      <c r="AN17" s="941"/>
      <c r="AO17" s="941"/>
      <c r="AP17" s="941"/>
      <c r="AQ17" s="941"/>
      <c r="AR17" s="941"/>
      <c r="AS17" s="941"/>
      <c r="AT17" s="941"/>
      <c r="AU17" s="941"/>
      <c r="AV17" s="941"/>
      <c r="AW17" s="941"/>
      <c r="AX17" s="941"/>
      <c r="AY17" s="943"/>
      <c r="AZ17" s="618"/>
      <c r="BD17" s="985"/>
      <c r="BE17" s="986"/>
      <c r="BF17" s="986"/>
      <c r="BG17" s="986"/>
      <c r="BH17" s="987"/>
      <c r="BI17" s="985"/>
      <c r="BJ17" s="986"/>
      <c r="BK17" s="986"/>
      <c r="BL17" s="986"/>
      <c r="BM17" s="986"/>
      <c r="BN17" s="987"/>
      <c r="BO17" s="991"/>
      <c r="BP17" s="992"/>
      <c r="BQ17" s="992"/>
      <c r="BR17" s="992"/>
      <c r="BS17" s="992"/>
      <c r="BT17" s="992"/>
      <c r="BU17" s="993"/>
      <c r="BV17" s="975"/>
      <c r="BW17" s="976"/>
      <c r="BX17" s="976"/>
      <c r="BY17" s="976"/>
      <c r="BZ17" s="977"/>
      <c r="CC17" s="610"/>
      <c r="CD17" s="610"/>
      <c r="CE17" s="610"/>
      <c r="CF17" s="12"/>
      <c r="CG17" s="1005"/>
      <c r="CH17" s="1003"/>
      <c r="CI17" s="1003"/>
      <c r="CJ17" s="1003"/>
      <c r="CK17" s="1003"/>
      <c r="CL17" s="1003"/>
      <c r="CM17" s="1003"/>
      <c r="CN17" s="1003"/>
      <c r="CO17" s="1003"/>
      <c r="CP17" s="1003"/>
      <c r="CQ17" s="1003"/>
      <c r="CR17" s="1003"/>
      <c r="CS17" s="1003"/>
      <c r="CT17" s="1003"/>
      <c r="CU17" s="1003"/>
      <c r="CV17" s="1003"/>
      <c r="CW17" s="1003"/>
      <c r="CX17" s="1003"/>
      <c r="CY17" s="1003"/>
      <c r="CZ17" s="1003"/>
      <c r="DA17" s="1003"/>
      <c r="DB17" s="1003"/>
      <c r="DC17" s="1004"/>
    </row>
    <row r="18" spans="3:107" ht="2.25" customHeight="1">
      <c r="C18" s="927"/>
      <c r="D18" s="928"/>
      <c r="E18" s="929"/>
      <c r="F18" s="20"/>
      <c r="G18" s="14"/>
      <c r="H18" s="14"/>
      <c r="I18" s="14"/>
      <c r="J18" s="14"/>
      <c r="K18" s="14"/>
      <c r="L18" s="14"/>
      <c r="M18" s="14"/>
      <c r="N18" s="14"/>
      <c r="O18" s="14"/>
      <c r="P18" s="99"/>
      <c r="Q18" s="99"/>
      <c r="R18" s="99"/>
      <c r="S18" s="99"/>
      <c r="T18" s="99"/>
      <c r="U18" s="99"/>
      <c r="V18" s="15"/>
      <c r="W18" s="15"/>
      <c r="X18" s="15"/>
      <c r="Y18" s="15"/>
      <c r="Z18" s="15"/>
      <c r="AA18" s="15"/>
      <c r="AB18" s="15"/>
      <c r="AC18" s="15"/>
      <c r="AD18" s="15"/>
      <c r="AE18" s="15"/>
      <c r="AF18" s="15"/>
      <c r="AG18" s="15"/>
      <c r="AH18" s="15"/>
      <c r="AI18" s="15"/>
      <c r="AJ18" s="15"/>
      <c r="AK18" s="15"/>
      <c r="AL18" s="15"/>
      <c r="AM18" s="15"/>
      <c r="AN18" s="17"/>
      <c r="AO18" s="17"/>
      <c r="AP18" s="17"/>
      <c r="AQ18" s="15"/>
      <c r="AR18" s="15"/>
      <c r="AS18" s="15"/>
      <c r="AT18" s="15"/>
      <c r="AU18" s="15"/>
      <c r="AV18" s="15"/>
      <c r="AW18" s="15"/>
      <c r="AX18" s="15"/>
      <c r="AY18" s="15"/>
      <c r="AZ18" s="617"/>
      <c r="BD18" s="1018"/>
      <c r="BE18" s="1019"/>
      <c r="BF18" s="1019"/>
      <c r="BG18" s="1019"/>
      <c r="BH18" s="1020"/>
      <c r="BI18" s="1018"/>
      <c r="BJ18" s="1019"/>
      <c r="BK18" s="1019"/>
      <c r="BL18" s="1019"/>
      <c r="BM18" s="1019"/>
      <c r="BN18" s="1020"/>
      <c r="BO18" s="1027"/>
      <c r="BP18" s="1028"/>
      <c r="BQ18" s="1028"/>
      <c r="BR18" s="1028"/>
      <c r="BS18" s="1028"/>
      <c r="BT18" s="1028"/>
      <c r="BU18" s="1029"/>
      <c r="BV18" s="1018"/>
      <c r="BW18" s="1019"/>
      <c r="BX18" s="1019"/>
      <c r="BY18" s="1019"/>
      <c r="BZ18" s="1020"/>
      <c r="CC18" s="610"/>
      <c r="CD18" s="610"/>
      <c r="CE18" s="610"/>
      <c r="CF18" s="12"/>
      <c r="CG18" s="1005"/>
      <c r="CH18" s="1003"/>
      <c r="CI18" s="1003"/>
      <c r="CJ18" s="1003"/>
      <c r="CK18" s="1003"/>
      <c r="CL18" s="1003"/>
      <c r="CM18" s="1003"/>
      <c r="CN18" s="1003"/>
      <c r="CO18" s="1003"/>
      <c r="CP18" s="1003"/>
      <c r="CQ18" s="1003"/>
      <c r="CR18" s="1003"/>
      <c r="CS18" s="1003"/>
      <c r="CT18" s="1003"/>
      <c r="CU18" s="1003"/>
      <c r="CV18" s="1003"/>
      <c r="CW18" s="1003"/>
      <c r="CX18" s="1003"/>
      <c r="CY18" s="1003"/>
      <c r="CZ18" s="1003"/>
      <c r="DA18" s="1003"/>
      <c r="DB18" s="1003"/>
      <c r="DC18" s="1004"/>
    </row>
    <row r="19" spans="3:107" ht="8.25" customHeight="1">
      <c r="C19" s="927"/>
      <c r="D19" s="928"/>
      <c r="E19" s="929"/>
      <c r="F19" s="21"/>
      <c r="G19" s="1484"/>
      <c r="H19" s="1485"/>
      <c r="I19" s="1485"/>
      <c r="J19" s="1461"/>
      <c r="K19" s="1462"/>
      <c r="L19" s="1463"/>
      <c r="M19" s="1461"/>
      <c r="N19" s="1462"/>
      <c r="O19" s="1463"/>
      <c r="P19" s="1495"/>
      <c r="Q19" s="1496"/>
      <c r="R19" s="1497"/>
      <c r="S19" s="1495"/>
      <c r="T19" s="1496"/>
      <c r="U19" s="1497"/>
      <c r="V19" s="1461"/>
      <c r="W19" s="1462"/>
      <c r="X19" s="1463"/>
      <c r="Y19" s="1461"/>
      <c r="Z19" s="1462"/>
      <c r="AA19" s="1463"/>
      <c r="AB19" s="1461"/>
      <c r="AC19" s="1462"/>
      <c r="AD19" s="1463"/>
      <c r="AE19" s="1461"/>
      <c r="AF19" s="1462"/>
      <c r="AG19" s="1463"/>
      <c r="AH19" s="1461"/>
      <c r="AI19" s="1462"/>
      <c r="AJ19" s="1463"/>
      <c r="AK19" s="1461"/>
      <c r="AL19" s="1462"/>
      <c r="AM19" s="1470"/>
      <c r="AN19" s="966" t="s">
        <v>94</v>
      </c>
      <c r="AO19" s="967"/>
      <c r="AP19" s="968"/>
      <c r="AQ19" s="1473"/>
      <c r="AR19" s="1462"/>
      <c r="AS19" s="1463"/>
      <c r="AT19" s="1461"/>
      <c r="AU19" s="1462"/>
      <c r="AV19" s="1463"/>
      <c r="AW19" s="1461"/>
      <c r="AX19" s="1462"/>
      <c r="AY19" s="1470"/>
      <c r="AZ19" s="18"/>
      <c r="BA19" s="962"/>
      <c r="BB19" s="962"/>
      <c r="BD19" s="1021"/>
      <c r="BE19" s="1022"/>
      <c r="BF19" s="1022"/>
      <c r="BG19" s="1022"/>
      <c r="BH19" s="1023"/>
      <c r="BI19" s="1021"/>
      <c r="BJ19" s="1022"/>
      <c r="BK19" s="1022"/>
      <c r="BL19" s="1022"/>
      <c r="BM19" s="1022"/>
      <c r="BN19" s="1023"/>
      <c r="BO19" s="1030"/>
      <c r="BP19" s="1031"/>
      <c r="BQ19" s="1031"/>
      <c r="BR19" s="1031"/>
      <c r="BS19" s="1031"/>
      <c r="BT19" s="1031"/>
      <c r="BU19" s="1032"/>
      <c r="BV19" s="1021"/>
      <c r="BW19" s="1022"/>
      <c r="BX19" s="1022"/>
      <c r="BY19" s="1022"/>
      <c r="BZ19" s="1023"/>
      <c r="CC19" s="610"/>
      <c r="CD19" s="610"/>
      <c r="CE19" s="610"/>
      <c r="CF19" s="12"/>
      <c r="CG19" s="1005"/>
      <c r="CH19" s="1003"/>
      <c r="CI19" s="1003"/>
      <c r="CJ19" s="1003"/>
      <c r="CK19" s="1003"/>
      <c r="CL19" s="1003"/>
      <c r="CM19" s="1003"/>
      <c r="CN19" s="1003"/>
      <c r="CO19" s="1003"/>
      <c r="CP19" s="1003"/>
      <c r="CQ19" s="1003"/>
      <c r="CR19" s="1003"/>
      <c r="CS19" s="1003"/>
      <c r="CT19" s="1003"/>
      <c r="CU19" s="1003"/>
      <c r="CV19" s="1003"/>
      <c r="CW19" s="1003"/>
      <c r="CX19" s="1003"/>
      <c r="CY19" s="1003"/>
      <c r="CZ19" s="1003"/>
      <c r="DA19" s="1003"/>
      <c r="DB19" s="1003"/>
      <c r="DC19" s="1004"/>
    </row>
    <row r="20" spans="3:107" ht="8.25" customHeight="1">
      <c r="C20" s="927"/>
      <c r="D20" s="928"/>
      <c r="E20" s="929"/>
      <c r="F20" s="21"/>
      <c r="G20" s="1484"/>
      <c r="H20" s="1485"/>
      <c r="I20" s="1485"/>
      <c r="J20" s="1464"/>
      <c r="K20" s="1465"/>
      <c r="L20" s="1466"/>
      <c r="M20" s="1464"/>
      <c r="N20" s="1465"/>
      <c r="O20" s="1466"/>
      <c r="P20" s="1498"/>
      <c r="Q20" s="1499"/>
      <c r="R20" s="1500"/>
      <c r="S20" s="1498"/>
      <c r="T20" s="1499"/>
      <c r="U20" s="1500"/>
      <c r="V20" s="1464"/>
      <c r="W20" s="1465"/>
      <c r="X20" s="1466"/>
      <c r="Y20" s="1464"/>
      <c r="Z20" s="1465"/>
      <c r="AA20" s="1466"/>
      <c r="AB20" s="1464"/>
      <c r="AC20" s="1465"/>
      <c r="AD20" s="1466"/>
      <c r="AE20" s="1464"/>
      <c r="AF20" s="1465"/>
      <c r="AG20" s="1466"/>
      <c r="AH20" s="1464"/>
      <c r="AI20" s="1465"/>
      <c r="AJ20" s="1466"/>
      <c r="AK20" s="1464"/>
      <c r="AL20" s="1465"/>
      <c r="AM20" s="1471"/>
      <c r="AN20" s="966"/>
      <c r="AO20" s="967"/>
      <c r="AP20" s="968"/>
      <c r="AQ20" s="1474"/>
      <c r="AR20" s="1465"/>
      <c r="AS20" s="1466"/>
      <c r="AT20" s="1464"/>
      <c r="AU20" s="1465"/>
      <c r="AV20" s="1466"/>
      <c r="AW20" s="1464"/>
      <c r="AX20" s="1465"/>
      <c r="AY20" s="1471"/>
      <c r="AZ20" s="19"/>
      <c r="BA20" s="962"/>
      <c r="BB20" s="962"/>
      <c r="BD20" s="1021"/>
      <c r="BE20" s="1022"/>
      <c r="BF20" s="1022"/>
      <c r="BG20" s="1022"/>
      <c r="BH20" s="1023"/>
      <c r="BI20" s="1021"/>
      <c r="BJ20" s="1022"/>
      <c r="BK20" s="1022"/>
      <c r="BL20" s="1022"/>
      <c r="BM20" s="1022"/>
      <c r="BN20" s="1023"/>
      <c r="BO20" s="1030"/>
      <c r="BP20" s="1031"/>
      <c r="BQ20" s="1031"/>
      <c r="BR20" s="1031"/>
      <c r="BS20" s="1031"/>
      <c r="BT20" s="1031"/>
      <c r="BU20" s="1032"/>
      <c r="BV20" s="1021"/>
      <c r="BW20" s="1022"/>
      <c r="BX20" s="1022"/>
      <c r="BY20" s="1022"/>
      <c r="BZ20" s="1023"/>
      <c r="CG20" s="1005"/>
      <c r="CH20" s="1003"/>
      <c r="CI20" s="1003"/>
      <c r="CJ20" s="1003"/>
      <c r="CK20" s="1003"/>
      <c r="CL20" s="1003"/>
      <c r="CM20" s="1003"/>
      <c r="CN20" s="1003"/>
      <c r="CO20" s="1003"/>
      <c r="CP20" s="1003"/>
      <c r="CQ20" s="1003"/>
      <c r="CR20" s="1003"/>
      <c r="CS20" s="1003"/>
      <c r="CT20" s="1003"/>
      <c r="CU20" s="1003"/>
      <c r="CV20" s="1003"/>
      <c r="CW20" s="1003"/>
      <c r="CX20" s="1003"/>
      <c r="CY20" s="1003"/>
      <c r="CZ20" s="1003"/>
      <c r="DA20" s="1003"/>
      <c r="DB20" s="1003"/>
      <c r="DC20" s="1004"/>
    </row>
    <row r="21" spans="3:107" ht="8.25" customHeight="1">
      <c r="C21" s="927"/>
      <c r="D21" s="928"/>
      <c r="E21" s="929"/>
      <c r="F21" s="21"/>
      <c r="G21" s="1484"/>
      <c r="H21" s="1485"/>
      <c r="I21" s="1485"/>
      <c r="J21" s="1467"/>
      <c r="K21" s="1468"/>
      <c r="L21" s="1469"/>
      <c r="M21" s="1467"/>
      <c r="N21" s="1468"/>
      <c r="O21" s="1469"/>
      <c r="P21" s="1501"/>
      <c r="Q21" s="1502"/>
      <c r="R21" s="1503"/>
      <c r="S21" s="1501"/>
      <c r="T21" s="1502"/>
      <c r="U21" s="1503"/>
      <c r="V21" s="1467"/>
      <c r="W21" s="1468"/>
      <c r="X21" s="1469"/>
      <c r="Y21" s="1467"/>
      <c r="Z21" s="1468"/>
      <c r="AA21" s="1469"/>
      <c r="AB21" s="1467"/>
      <c r="AC21" s="1468"/>
      <c r="AD21" s="1469"/>
      <c r="AE21" s="1467"/>
      <c r="AF21" s="1468"/>
      <c r="AG21" s="1469"/>
      <c r="AH21" s="1467"/>
      <c r="AI21" s="1468"/>
      <c r="AJ21" s="1469"/>
      <c r="AK21" s="1467"/>
      <c r="AL21" s="1468"/>
      <c r="AM21" s="1472"/>
      <c r="AN21" s="966"/>
      <c r="AO21" s="967"/>
      <c r="AP21" s="968"/>
      <c r="AQ21" s="1475"/>
      <c r="AR21" s="1468"/>
      <c r="AS21" s="1469"/>
      <c r="AT21" s="1467"/>
      <c r="AU21" s="1468"/>
      <c r="AV21" s="1469"/>
      <c r="AW21" s="1467"/>
      <c r="AX21" s="1468"/>
      <c r="AY21" s="1472"/>
      <c r="AZ21" s="19"/>
      <c r="BA21" s="962"/>
      <c r="BB21" s="962"/>
      <c r="BD21" s="1021"/>
      <c r="BE21" s="1022"/>
      <c r="BF21" s="1022"/>
      <c r="BG21" s="1022"/>
      <c r="BH21" s="1023"/>
      <c r="BI21" s="1021"/>
      <c r="BJ21" s="1022"/>
      <c r="BK21" s="1022"/>
      <c r="BL21" s="1022"/>
      <c r="BM21" s="1022"/>
      <c r="BN21" s="1023"/>
      <c r="BO21" s="1030"/>
      <c r="BP21" s="1031"/>
      <c r="BQ21" s="1031"/>
      <c r="BR21" s="1031"/>
      <c r="BS21" s="1031"/>
      <c r="BT21" s="1031"/>
      <c r="BU21" s="1032"/>
      <c r="BV21" s="1021"/>
      <c r="BW21" s="1022"/>
      <c r="BX21" s="1022"/>
      <c r="BY21" s="1022"/>
      <c r="BZ21" s="1023"/>
      <c r="CG21" s="1005"/>
      <c r="CH21" s="1003"/>
      <c r="CI21" s="1003"/>
      <c r="CJ21" s="1003"/>
      <c r="CK21" s="1003"/>
      <c r="CL21" s="1003"/>
      <c r="CM21" s="1003"/>
      <c r="CN21" s="1003"/>
      <c r="CO21" s="1003"/>
      <c r="CP21" s="1003"/>
      <c r="CQ21" s="1003"/>
      <c r="CR21" s="1003"/>
      <c r="CS21" s="1003"/>
      <c r="CT21" s="1003"/>
      <c r="CU21" s="1003"/>
      <c r="CV21" s="1003"/>
      <c r="CW21" s="1003"/>
      <c r="CX21" s="1003"/>
      <c r="CY21" s="1003"/>
      <c r="CZ21" s="1003"/>
      <c r="DA21" s="1003"/>
      <c r="DB21" s="1003"/>
      <c r="DC21" s="1004"/>
    </row>
    <row r="22" spans="3:107" ht="2.25" customHeight="1">
      <c r="C22" s="6"/>
      <c r="D22" s="611"/>
      <c r="E22" s="22"/>
      <c r="F22" s="16"/>
      <c r="G22" s="607"/>
      <c r="H22" s="607"/>
      <c r="I22" s="607"/>
      <c r="J22" s="607"/>
      <c r="K22" s="607"/>
      <c r="L22" s="607"/>
      <c r="M22" s="607"/>
      <c r="N22" s="607"/>
      <c r="O22" s="607"/>
      <c r="P22" s="46"/>
      <c r="Q22" s="46"/>
      <c r="R22" s="46"/>
      <c r="S22" s="46"/>
      <c r="T22" s="46"/>
      <c r="U22" s="46"/>
      <c r="V22" s="607"/>
      <c r="W22" s="607"/>
      <c r="X22" s="607"/>
      <c r="Y22" s="607"/>
      <c r="Z22" s="607"/>
      <c r="AA22" s="607"/>
      <c r="AB22" s="607"/>
      <c r="AC22" s="607"/>
      <c r="AD22" s="607"/>
      <c r="AE22" s="607"/>
      <c r="AF22" s="607"/>
      <c r="AG22" s="607"/>
      <c r="AH22" s="607"/>
      <c r="AI22" s="607"/>
      <c r="AJ22" s="607"/>
      <c r="AK22" s="607"/>
      <c r="AL22" s="607"/>
      <c r="AM22" s="607"/>
      <c r="AN22" s="616"/>
      <c r="AO22" s="616"/>
      <c r="AP22" s="616"/>
      <c r="AQ22" s="607"/>
      <c r="AR22" s="607"/>
      <c r="AS22" s="607"/>
      <c r="AT22" s="607"/>
      <c r="AU22" s="607"/>
      <c r="AV22" s="607"/>
      <c r="AW22" s="607"/>
      <c r="AX22" s="607"/>
      <c r="AY22" s="607"/>
      <c r="AZ22" s="608"/>
      <c r="BA22" s="606"/>
      <c r="BD22" s="1021"/>
      <c r="BE22" s="1022"/>
      <c r="BF22" s="1022"/>
      <c r="BG22" s="1022"/>
      <c r="BH22" s="1023"/>
      <c r="BI22" s="1021"/>
      <c r="BJ22" s="1022"/>
      <c r="BK22" s="1022"/>
      <c r="BL22" s="1022"/>
      <c r="BM22" s="1022"/>
      <c r="BN22" s="1023"/>
      <c r="BO22" s="1030"/>
      <c r="BP22" s="1031"/>
      <c r="BQ22" s="1031"/>
      <c r="BR22" s="1031"/>
      <c r="BS22" s="1031"/>
      <c r="BT22" s="1031"/>
      <c r="BU22" s="1032"/>
      <c r="BV22" s="1021"/>
      <c r="BW22" s="1022"/>
      <c r="BX22" s="1022"/>
      <c r="BY22" s="1022"/>
      <c r="BZ22" s="1023"/>
      <c r="CG22" s="1005"/>
      <c r="CH22" s="1003"/>
      <c r="CI22" s="1003"/>
      <c r="CJ22" s="1003"/>
      <c r="CK22" s="1003"/>
      <c r="CL22" s="1003"/>
      <c r="CM22" s="1003"/>
      <c r="CN22" s="1003"/>
      <c r="CO22" s="1003"/>
      <c r="CP22" s="1003"/>
      <c r="CQ22" s="1003"/>
      <c r="CR22" s="1003"/>
      <c r="CS22" s="1003"/>
      <c r="CT22" s="1003"/>
      <c r="CU22" s="1003"/>
      <c r="CV22" s="1003"/>
      <c r="CW22" s="1003"/>
      <c r="CX22" s="1003"/>
      <c r="CY22" s="1003"/>
      <c r="CZ22" s="1003"/>
      <c r="DA22" s="1003"/>
      <c r="DB22" s="1003"/>
      <c r="DC22" s="1004"/>
    </row>
    <row r="23" spans="3:107" ht="8.25" customHeight="1">
      <c r="M23" s="610"/>
      <c r="N23" s="610"/>
      <c r="O23" s="610"/>
      <c r="P23" s="610"/>
      <c r="Q23" s="610"/>
      <c r="R23" s="610"/>
      <c r="S23" s="610"/>
      <c r="T23" s="610"/>
      <c r="U23" s="610"/>
      <c r="V23" s="610"/>
      <c r="W23" s="610"/>
      <c r="X23" s="610"/>
      <c r="Y23" s="610"/>
      <c r="Z23" s="610"/>
      <c r="AA23" s="610"/>
      <c r="AB23" s="610"/>
      <c r="AC23" s="610"/>
      <c r="AD23" s="610"/>
      <c r="AE23" s="610"/>
      <c r="AF23" s="610"/>
      <c r="AG23" s="610"/>
      <c r="AH23" s="610"/>
      <c r="AI23" s="610"/>
      <c r="AJ23" s="610"/>
      <c r="BD23" s="1024"/>
      <c r="BE23" s="1025"/>
      <c r="BF23" s="1025"/>
      <c r="BG23" s="1025"/>
      <c r="BH23" s="1026"/>
      <c r="BI23" s="1024"/>
      <c r="BJ23" s="1025"/>
      <c r="BK23" s="1025"/>
      <c r="BL23" s="1025"/>
      <c r="BM23" s="1025"/>
      <c r="BN23" s="1026"/>
      <c r="BO23" s="1033"/>
      <c r="BP23" s="1034"/>
      <c r="BQ23" s="1034"/>
      <c r="BR23" s="1034"/>
      <c r="BS23" s="1034"/>
      <c r="BT23" s="1034"/>
      <c r="BU23" s="1035"/>
      <c r="BV23" s="1024"/>
      <c r="BW23" s="1025"/>
      <c r="BX23" s="1025"/>
      <c r="BY23" s="1025"/>
      <c r="BZ23" s="1026"/>
      <c r="CG23" s="1005"/>
      <c r="CH23" s="1003"/>
      <c r="CI23" s="1003"/>
      <c r="CJ23" s="1003"/>
      <c r="CK23" s="1003"/>
      <c r="CL23" s="1003"/>
      <c r="CM23" s="1003"/>
      <c r="CN23" s="1003"/>
      <c r="CO23" s="1003"/>
      <c r="CP23" s="1003"/>
      <c r="CQ23" s="1003"/>
      <c r="CR23" s="1003"/>
      <c r="CS23" s="1003"/>
      <c r="CT23" s="1003"/>
      <c r="CU23" s="1003"/>
      <c r="CV23" s="1003"/>
      <c r="CW23" s="1003"/>
      <c r="CX23" s="1003"/>
      <c r="CY23" s="1003"/>
      <c r="CZ23" s="1003"/>
      <c r="DA23" s="1003"/>
      <c r="DB23" s="1003"/>
      <c r="DC23" s="1004"/>
    </row>
    <row r="24" spans="3:107" ht="8.25" customHeight="1">
      <c r="M24" s="610"/>
      <c r="N24" s="610"/>
      <c r="O24" s="610"/>
      <c r="P24" s="610"/>
      <c r="Q24" s="610"/>
      <c r="R24" s="610"/>
      <c r="S24" s="610"/>
      <c r="T24" s="610"/>
      <c r="U24" s="610"/>
      <c r="V24" s="610"/>
      <c r="W24" s="610"/>
      <c r="X24" s="610"/>
      <c r="Y24" s="610"/>
      <c r="Z24" s="610"/>
      <c r="AA24" s="610"/>
      <c r="AB24" s="610"/>
      <c r="AC24" s="610"/>
      <c r="AD24" s="610"/>
      <c r="AE24" s="610"/>
      <c r="AF24" s="610"/>
      <c r="AG24" s="610"/>
      <c r="AH24" s="610"/>
      <c r="AI24" s="610"/>
      <c r="AJ24" s="610"/>
      <c r="CG24" s="1005"/>
      <c r="CH24" s="1003"/>
      <c r="CI24" s="1003"/>
      <c r="CJ24" s="1003"/>
      <c r="CK24" s="1003"/>
      <c r="CL24" s="1003"/>
      <c r="CM24" s="1003"/>
      <c r="CN24" s="1003"/>
      <c r="CO24" s="1003"/>
      <c r="CP24" s="1003"/>
      <c r="CQ24" s="1003"/>
      <c r="CR24" s="1003"/>
      <c r="CS24" s="1003"/>
      <c r="CT24" s="1003"/>
      <c r="CU24" s="1003"/>
      <c r="CV24" s="1003"/>
      <c r="CW24" s="1003"/>
      <c r="CX24" s="1003"/>
      <c r="CY24" s="1003"/>
      <c r="CZ24" s="1003"/>
      <c r="DA24" s="1003"/>
      <c r="DB24" s="1003"/>
      <c r="DC24" s="1004"/>
    </row>
    <row r="25" spans="3:107" ht="8.25" customHeight="1">
      <c r="G25" s="1079" t="s">
        <v>586</v>
      </c>
      <c r="H25" s="1079"/>
      <c r="I25" s="1079"/>
      <c r="J25" s="1079"/>
      <c r="K25" s="1079"/>
      <c r="L25" s="1079"/>
      <c r="M25" s="1079"/>
      <c r="N25" s="1079"/>
      <c r="O25" s="1079"/>
      <c r="P25" s="1079"/>
      <c r="Q25" s="1079"/>
      <c r="R25" s="1079"/>
      <c r="S25" s="1079"/>
      <c r="T25" s="1079"/>
      <c r="U25" s="1079"/>
      <c r="V25" s="1079"/>
      <c r="W25" s="1079"/>
      <c r="X25" s="1079"/>
      <c r="Y25" s="1079"/>
      <c r="Z25" s="1079"/>
      <c r="AA25" s="1079"/>
      <c r="AN25" s="1080" t="s">
        <v>587</v>
      </c>
      <c r="AO25" s="1079"/>
      <c r="AP25" s="1079"/>
      <c r="AQ25" s="1079"/>
      <c r="AR25" s="1079"/>
      <c r="AS25" s="1079"/>
      <c r="AT25" s="1079"/>
      <c r="AU25" s="1079"/>
      <c r="AV25" s="1079"/>
      <c r="AW25" s="1079"/>
      <c r="AX25" s="1079"/>
      <c r="AY25" s="1079"/>
      <c r="AZ25" s="1079"/>
      <c r="BA25" s="1079"/>
      <c r="BB25" s="1079"/>
      <c r="BC25" s="1079"/>
      <c r="BD25" s="1079"/>
      <c r="BE25" s="1079"/>
      <c r="BF25" s="1079"/>
      <c r="BG25" s="1079"/>
      <c r="BH25" s="1079"/>
      <c r="BI25" s="1079"/>
      <c r="BS25" s="1079" t="s">
        <v>40</v>
      </c>
      <c r="BT25" s="1079"/>
      <c r="BU25" s="1079"/>
      <c r="BV25" s="1079"/>
      <c r="BW25" s="1079"/>
      <c r="BX25" s="1079"/>
      <c r="BY25" s="1079"/>
      <c r="BZ25" s="1079"/>
      <c r="CA25" s="1079"/>
      <c r="CB25" s="1079"/>
      <c r="CC25" s="1079"/>
      <c r="CG25" s="1005"/>
      <c r="CH25" s="1003"/>
      <c r="CI25" s="1003"/>
      <c r="CJ25" s="1003"/>
      <c r="CK25" s="1003"/>
      <c r="CL25" s="1003"/>
      <c r="CM25" s="1003"/>
      <c r="CN25" s="1003"/>
      <c r="CO25" s="1003"/>
      <c r="CP25" s="1003"/>
      <c r="CQ25" s="1003"/>
      <c r="CR25" s="1003"/>
      <c r="CS25" s="1003"/>
      <c r="CT25" s="1003"/>
      <c r="CU25" s="1003"/>
      <c r="CV25" s="1003"/>
      <c r="CW25" s="1003"/>
      <c r="CX25" s="1003"/>
      <c r="CY25" s="1003"/>
      <c r="CZ25" s="1003"/>
      <c r="DA25" s="1003"/>
      <c r="DB25" s="1003"/>
      <c r="DC25" s="1004"/>
    </row>
    <row r="26" spans="3:107" ht="8.25" customHeight="1" thickBot="1">
      <c r="G26" s="1079"/>
      <c r="H26" s="1079"/>
      <c r="I26" s="1079"/>
      <c r="J26" s="1079"/>
      <c r="K26" s="1079"/>
      <c r="L26" s="1079"/>
      <c r="M26" s="1079"/>
      <c r="N26" s="1079"/>
      <c r="O26" s="1079"/>
      <c r="P26" s="1079"/>
      <c r="Q26" s="1079"/>
      <c r="R26" s="1079"/>
      <c r="S26" s="1079"/>
      <c r="T26" s="1079"/>
      <c r="U26" s="1079"/>
      <c r="V26" s="1079"/>
      <c r="W26" s="1079"/>
      <c r="X26" s="1079"/>
      <c r="Y26" s="1079"/>
      <c r="Z26" s="1079"/>
      <c r="AA26" s="1079"/>
      <c r="AN26" s="1079"/>
      <c r="AO26" s="1079"/>
      <c r="AP26" s="1079"/>
      <c r="AQ26" s="1079"/>
      <c r="AR26" s="1079"/>
      <c r="AS26" s="1079"/>
      <c r="AT26" s="1079"/>
      <c r="AU26" s="1079"/>
      <c r="AV26" s="1079"/>
      <c r="AW26" s="1079"/>
      <c r="AX26" s="1079"/>
      <c r="AY26" s="1079"/>
      <c r="AZ26" s="1079"/>
      <c r="BA26" s="1079"/>
      <c r="BB26" s="1079"/>
      <c r="BC26" s="1079"/>
      <c r="BD26" s="1079"/>
      <c r="BE26" s="1079"/>
      <c r="BF26" s="1079"/>
      <c r="BG26" s="1079"/>
      <c r="BH26" s="1079"/>
      <c r="BI26" s="1079"/>
      <c r="BS26" s="1079"/>
      <c r="BT26" s="1079"/>
      <c r="BU26" s="1079"/>
      <c r="BV26" s="1079"/>
      <c r="BW26" s="1079"/>
      <c r="BX26" s="1079"/>
      <c r="BY26" s="1079"/>
      <c r="BZ26" s="1079"/>
      <c r="CA26" s="1079"/>
      <c r="CB26" s="1079"/>
      <c r="CC26" s="1079"/>
      <c r="CG26" s="1006"/>
      <c r="CH26" s="1007"/>
      <c r="CI26" s="1007"/>
      <c r="CJ26" s="1007"/>
      <c r="CK26" s="1007"/>
      <c r="CL26" s="1007"/>
      <c r="CM26" s="1007"/>
      <c r="CN26" s="1007"/>
      <c r="CO26" s="1007"/>
      <c r="CP26" s="1007"/>
      <c r="CQ26" s="1007"/>
      <c r="CR26" s="1007"/>
      <c r="CS26" s="1007"/>
      <c r="CT26" s="1007"/>
      <c r="CU26" s="1007"/>
      <c r="CV26" s="1007"/>
      <c r="CW26" s="1007"/>
      <c r="CX26" s="1007"/>
      <c r="CY26" s="1007"/>
      <c r="CZ26" s="1007"/>
      <c r="DA26" s="1007"/>
      <c r="DB26" s="1007"/>
      <c r="DC26" s="1008"/>
    </row>
    <row r="27" spans="3:107" ht="8.25" customHeight="1">
      <c r="G27" s="1083" t="s">
        <v>45</v>
      </c>
      <c r="H27" s="1084"/>
      <c r="I27" s="1085"/>
      <c r="J27" s="1086" t="s">
        <v>94</v>
      </c>
      <c r="K27" s="1086"/>
      <c r="L27" s="1086"/>
      <c r="M27" s="930"/>
      <c r="N27" s="931"/>
      <c r="O27" s="931"/>
      <c r="P27" s="1089" t="s">
        <v>25</v>
      </c>
      <c r="Q27" s="1090"/>
      <c r="R27" s="1091"/>
      <c r="S27" s="1086" t="s">
        <v>94</v>
      </c>
      <c r="T27" s="1086"/>
      <c r="U27" s="1086"/>
      <c r="V27" s="930"/>
      <c r="W27" s="931"/>
      <c r="X27" s="931"/>
      <c r="Y27" s="1089" t="s">
        <v>46</v>
      </c>
      <c r="Z27" s="1090"/>
      <c r="AA27" s="1091"/>
      <c r="AB27" s="1086" t="s">
        <v>94</v>
      </c>
      <c r="AC27" s="1086"/>
      <c r="AD27" s="1086"/>
      <c r="AE27" s="930"/>
      <c r="AF27" s="931"/>
      <c r="AG27" s="931"/>
      <c r="AH27" s="1089" t="s">
        <v>47</v>
      </c>
      <c r="AI27" s="1090"/>
      <c r="AJ27" s="1091"/>
      <c r="AK27" s="1076"/>
      <c r="AL27" s="1081"/>
      <c r="AM27" s="617"/>
      <c r="AN27" s="1083" t="s">
        <v>45</v>
      </c>
      <c r="AO27" s="1084"/>
      <c r="AP27" s="1085"/>
      <c r="AQ27" s="1086" t="s">
        <v>212</v>
      </c>
      <c r="AR27" s="1086"/>
      <c r="AS27" s="1086"/>
      <c r="AT27" s="930"/>
      <c r="AU27" s="931"/>
      <c r="AV27" s="931"/>
      <c r="AW27" s="1089" t="s">
        <v>25</v>
      </c>
      <c r="AX27" s="1090"/>
      <c r="AY27" s="1091"/>
      <c r="AZ27" s="1086" t="s">
        <v>212</v>
      </c>
      <c r="BA27" s="1086"/>
      <c r="BB27" s="1086"/>
      <c r="BC27" s="930"/>
      <c r="BD27" s="931"/>
      <c r="BE27" s="931"/>
      <c r="BF27" s="1089" t="s">
        <v>46</v>
      </c>
      <c r="BG27" s="1090"/>
      <c r="BH27" s="1091"/>
      <c r="BI27" s="1086" t="s">
        <v>212</v>
      </c>
      <c r="BJ27" s="1086"/>
      <c r="BK27" s="1086"/>
      <c r="BL27" s="930"/>
      <c r="BM27" s="931"/>
      <c r="BN27" s="931"/>
      <c r="BO27" s="1089" t="s">
        <v>47</v>
      </c>
      <c r="BP27" s="1090"/>
      <c r="BQ27" s="1091"/>
      <c r="BR27" s="1076"/>
      <c r="BS27" s="1081"/>
      <c r="BU27" s="1040"/>
      <c r="BV27" s="1040"/>
      <c r="BW27" s="1040"/>
      <c r="BX27" s="1076"/>
      <c r="BY27" s="1081"/>
    </row>
    <row r="28" spans="3:107" ht="8.25" customHeight="1">
      <c r="G28" s="978"/>
      <c r="H28" s="979"/>
      <c r="I28" s="1037"/>
      <c r="J28" s="1087"/>
      <c r="K28" s="1087"/>
      <c r="L28" s="1087"/>
      <c r="M28" s="978"/>
      <c r="N28" s="979"/>
      <c r="O28" s="979"/>
      <c r="P28" s="1036"/>
      <c r="Q28" s="979"/>
      <c r="R28" s="1037"/>
      <c r="S28" s="1087"/>
      <c r="T28" s="1087"/>
      <c r="U28" s="1087"/>
      <c r="V28" s="978"/>
      <c r="W28" s="979"/>
      <c r="X28" s="979"/>
      <c r="Y28" s="1036"/>
      <c r="Z28" s="979"/>
      <c r="AA28" s="1037"/>
      <c r="AB28" s="1087"/>
      <c r="AC28" s="1087"/>
      <c r="AD28" s="1087"/>
      <c r="AE28" s="978"/>
      <c r="AF28" s="979"/>
      <c r="AG28" s="979"/>
      <c r="AH28" s="1036"/>
      <c r="AI28" s="979"/>
      <c r="AJ28" s="1037"/>
      <c r="AK28" s="1082"/>
      <c r="AL28" s="1081"/>
      <c r="AM28" s="617"/>
      <c r="AN28" s="978"/>
      <c r="AO28" s="979"/>
      <c r="AP28" s="1037"/>
      <c r="AQ28" s="1087"/>
      <c r="AR28" s="1087"/>
      <c r="AS28" s="1087"/>
      <c r="AT28" s="978"/>
      <c r="AU28" s="979"/>
      <c r="AV28" s="979"/>
      <c r="AW28" s="1036"/>
      <c r="AX28" s="979"/>
      <c r="AY28" s="1037"/>
      <c r="AZ28" s="1087"/>
      <c r="BA28" s="1087"/>
      <c r="BB28" s="1087"/>
      <c r="BC28" s="978"/>
      <c r="BD28" s="979"/>
      <c r="BE28" s="979"/>
      <c r="BF28" s="1036"/>
      <c r="BG28" s="979"/>
      <c r="BH28" s="1037"/>
      <c r="BI28" s="1087"/>
      <c r="BJ28" s="1087"/>
      <c r="BK28" s="1087"/>
      <c r="BL28" s="978"/>
      <c r="BM28" s="979"/>
      <c r="BN28" s="979"/>
      <c r="BO28" s="1036"/>
      <c r="BP28" s="979"/>
      <c r="BQ28" s="1037"/>
      <c r="BR28" s="1082"/>
      <c r="BS28" s="1081"/>
      <c r="BU28" s="1040"/>
      <c r="BV28" s="1040"/>
      <c r="BW28" s="1040"/>
      <c r="BX28" s="1082"/>
      <c r="BY28" s="1081"/>
    </row>
    <row r="29" spans="3:107" ht="8.25" customHeight="1">
      <c r="G29" s="980"/>
      <c r="H29" s="981"/>
      <c r="I29" s="1039"/>
      <c r="J29" s="1088"/>
      <c r="K29" s="1088"/>
      <c r="L29" s="1088"/>
      <c r="M29" s="980"/>
      <c r="N29" s="981"/>
      <c r="O29" s="981"/>
      <c r="P29" s="1038"/>
      <c r="Q29" s="981"/>
      <c r="R29" s="1039"/>
      <c r="S29" s="1088"/>
      <c r="T29" s="1088"/>
      <c r="U29" s="1088"/>
      <c r="V29" s="980"/>
      <c r="W29" s="981"/>
      <c r="X29" s="981"/>
      <c r="Y29" s="1038"/>
      <c r="Z29" s="981"/>
      <c r="AA29" s="1039"/>
      <c r="AB29" s="1088"/>
      <c r="AC29" s="1088"/>
      <c r="AD29" s="1088"/>
      <c r="AE29" s="980"/>
      <c r="AF29" s="981"/>
      <c r="AG29" s="981"/>
      <c r="AH29" s="1038"/>
      <c r="AI29" s="981"/>
      <c r="AJ29" s="1039"/>
      <c r="AK29" s="1082"/>
      <c r="AL29" s="1081"/>
      <c r="AM29" s="617"/>
      <c r="AN29" s="980"/>
      <c r="AO29" s="981"/>
      <c r="AP29" s="1039"/>
      <c r="AQ29" s="1088"/>
      <c r="AR29" s="1088"/>
      <c r="AS29" s="1088"/>
      <c r="AT29" s="980"/>
      <c r="AU29" s="981"/>
      <c r="AV29" s="981"/>
      <c r="AW29" s="1038"/>
      <c r="AX29" s="981"/>
      <c r="AY29" s="1039"/>
      <c r="AZ29" s="1088"/>
      <c r="BA29" s="1088"/>
      <c r="BB29" s="1088"/>
      <c r="BC29" s="980"/>
      <c r="BD29" s="981"/>
      <c r="BE29" s="981"/>
      <c r="BF29" s="1038"/>
      <c r="BG29" s="981"/>
      <c r="BH29" s="1039"/>
      <c r="BI29" s="1088"/>
      <c r="BJ29" s="1088"/>
      <c r="BK29" s="1088"/>
      <c r="BL29" s="980"/>
      <c r="BM29" s="981"/>
      <c r="BN29" s="981"/>
      <c r="BO29" s="1038"/>
      <c r="BP29" s="981"/>
      <c r="BQ29" s="1039"/>
      <c r="BR29" s="1082"/>
      <c r="BS29" s="1081"/>
      <c r="BU29" s="1040"/>
      <c r="BV29" s="1040"/>
      <c r="BW29" s="1040"/>
      <c r="BX29" s="1082"/>
      <c r="BY29" s="1081"/>
    </row>
    <row r="30" spans="3:107" ht="8.25" customHeight="1" thickBot="1">
      <c r="G30" s="1079" t="s">
        <v>33</v>
      </c>
      <c r="H30" s="1063"/>
      <c r="I30" s="1063"/>
      <c r="J30" s="1063"/>
      <c r="K30" s="1063"/>
      <c r="L30" s="1063"/>
      <c r="M30" s="1063"/>
      <c r="N30" s="1063"/>
      <c r="O30" s="1063"/>
      <c r="P30" s="1063"/>
      <c r="Q30" s="1063"/>
      <c r="R30" s="1063"/>
      <c r="AB30" s="1079" t="s">
        <v>34</v>
      </c>
      <c r="AC30" s="1063"/>
      <c r="AD30" s="1063"/>
      <c r="AE30" s="1063"/>
      <c r="AF30" s="1063"/>
      <c r="AG30" s="1063"/>
      <c r="AH30" s="1063"/>
      <c r="AI30" s="1063"/>
      <c r="AJ30" s="1063"/>
      <c r="AK30" s="1063"/>
      <c r="AL30" s="1063"/>
      <c r="AM30" s="1063"/>
      <c r="AN30" s="1063"/>
      <c r="AO30" s="1063"/>
      <c r="AW30" s="726"/>
      <c r="AX30" s="727"/>
      <c r="AY30" s="727"/>
      <c r="AZ30" s="727"/>
      <c r="BA30" s="727"/>
      <c r="BB30" s="727"/>
      <c r="BC30" s="727"/>
      <c r="BD30" s="727"/>
      <c r="BE30" s="727"/>
      <c r="BF30" s="727"/>
      <c r="BG30" s="727"/>
      <c r="BH30" s="727"/>
      <c r="BI30" s="727"/>
      <c r="BJ30" s="727"/>
      <c r="BK30" s="727"/>
      <c r="BN30" s="1079" t="s">
        <v>38</v>
      </c>
      <c r="BO30" s="1079"/>
      <c r="BP30" s="1079"/>
      <c r="BQ30" s="1079"/>
      <c r="BR30" s="1079"/>
      <c r="BS30" s="1079"/>
      <c r="BT30" s="1079"/>
      <c r="BU30" s="1079" t="s">
        <v>39</v>
      </c>
      <c r="BV30" s="1079"/>
      <c r="BW30" s="1079"/>
      <c r="BX30" s="1079"/>
      <c r="BY30" s="1079"/>
      <c r="BZ30" s="1079"/>
      <c r="CA30" s="1079"/>
      <c r="CB30" s="1079"/>
      <c r="CC30" s="1079"/>
      <c r="CD30" s="1079"/>
      <c r="CE30" s="1079"/>
      <c r="CF30" s="1079"/>
    </row>
    <row r="31" spans="3:107" ht="8.25" customHeight="1" thickTop="1">
      <c r="D31" s="45"/>
      <c r="E31" s="32"/>
      <c r="F31" s="32"/>
      <c r="G31" s="1066"/>
      <c r="H31" s="1066"/>
      <c r="I31" s="1066"/>
      <c r="J31" s="1066"/>
      <c r="K31" s="1066"/>
      <c r="L31" s="1066"/>
      <c r="M31" s="1066"/>
      <c r="N31" s="1066"/>
      <c r="O31" s="1066"/>
      <c r="P31" s="1066"/>
      <c r="Q31" s="1066"/>
      <c r="R31" s="1066"/>
      <c r="S31" s="32"/>
      <c r="T31" s="32"/>
      <c r="U31" s="32"/>
      <c r="V31" s="32"/>
      <c r="W31" s="32"/>
      <c r="X31" s="32"/>
      <c r="Y31" s="32"/>
      <c r="Z31" s="32"/>
      <c r="AA31" s="32"/>
      <c r="AB31" s="1066"/>
      <c r="AC31" s="1066"/>
      <c r="AD31" s="1066"/>
      <c r="AE31" s="1066"/>
      <c r="AF31" s="1066"/>
      <c r="AG31" s="1066"/>
      <c r="AH31" s="1066"/>
      <c r="AI31" s="1066"/>
      <c r="AJ31" s="1066"/>
      <c r="AK31" s="1066"/>
      <c r="AL31" s="1066"/>
      <c r="AM31" s="1066"/>
      <c r="AN31" s="1066"/>
      <c r="AO31" s="1066"/>
      <c r="AP31" s="32"/>
      <c r="AQ31" s="32"/>
      <c r="AR31" s="32"/>
      <c r="AS31" s="32"/>
      <c r="AT31" s="32"/>
      <c r="AU31" s="33"/>
      <c r="AV31" s="732"/>
      <c r="AW31" s="730"/>
      <c r="AX31" s="730"/>
      <c r="AY31" s="730"/>
      <c r="AZ31" s="730"/>
      <c r="BA31" s="730"/>
      <c r="BB31" s="730"/>
      <c r="BC31" s="730"/>
      <c r="BD31" s="730"/>
      <c r="BE31" s="730"/>
      <c r="BF31" s="730"/>
      <c r="BG31" s="730"/>
      <c r="BH31" s="730"/>
      <c r="BI31" s="730"/>
      <c r="BJ31" s="730"/>
      <c r="BK31" s="730"/>
      <c r="BL31" s="8"/>
      <c r="BM31" s="8"/>
      <c r="BN31" s="1079"/>
      <c r="BO31" s="1079"/>
      <c r="BP31" s="1079"/>
      <c r="BQ31" s="1079"/>
      <c r="BR31" s="1079"/>
      <c r="BS31" s="1079"/>
      <c r="BT31" s="1079"/>
      <c r="BU31" s="1079"/>
      <c r="BV31" s="1079"/>
      <c r="BW31" s="1079"/>
      <c r="BX31" s="1079"/>
      <c r="BY31" s="1079"/>
      <c r="BZ31" s="1079"/>
      <c r="CA31" s="1079"/>
      <c r="CB31" s="1079"/>
      <c r="CC31" s="1079"/>
      <c r="CD31" s="1079"/>
      <c r="CE31" s="1079"/>
      <c r="CF31" s="1079"/>
    </row>
    <row r="32" spans="3:107" ht="8.25" customHeight="1">
      <c r="D32" s="44"/>
      <c r="E32" s="610"/>
      <c r="F32" s="610"/>
      <c r="G32" s="1094" t="s">
        <v>208</v>
      </c>
      <c r="H32" s="1090"/>
      <c r="I32" s="1090"/>
      <c r="J32" s="1095" t="s">
        <v>210</v>
      </c>
      <c r="K32" s="1095"/>
      <c r="L32" s="1095"/>
      <c r="M32" s="1095" t="s">
        <v>206</v>
      </c>
      <c r="N32" s="1095"/>
      <c r="O32" s="1095"/>
      <c r="P32" s="1095" t="s">
        <v>207</v>
      </c>
      <c r="Q32" s="1095"/>
      <c r="R32" s="1095"/>
      <c r="S32" s="1095" t="s">
        <v>208</v>
      </c>
      <c r="T32" s="1095"/>
      <c r="U32" s="1095"/>
      <c r="V32" s="1090" t="s">
        <v>250</v>
      </c>
      <c r="W32" s="1090"/>
      <c r="X32" s="1091"/>
      <c r="Y32" s="1076"/>
      <c r="Z32" s="1081"/>
      <c r="AA32" s="617"/>
      <c r="AB32" s="1094" t="s">
        <v>208</v>
      </c>
      <c r="AC32" s="1090"/>
      <c r="AD32" s="1090"/>
      <c r="AE32" s="1095" t="s">
        <v>210</v>
      </c>
      <c r="AF32" s="1095"/>
      <c r="AG32" s="1095"/>
      <c r="AH32" s="1095" t="s">
        <v>206</v>
      </c>
      <c r="AI32" s="1095"/>
      <c r="AJ32" s="1095"/>
      <c r="AK32" s="1095" t="s">
        <v>207</v>
      </c>
      <c r="AL32" s="1095"/>
      <c r="AM32" s="1095"/>
      <c r="AN32" s="1095" t="s">
        <v>208</v>
      </c>
      <c r="AO32" s="1095"/>
      <c r="AP32" s="1095"/>
      <c r="AQ32" s="1090" t="s">
        <v>250</v>
      </c>
      <c r="AR32" s="1090"/>
      <c r="AS32" s="1091"/>
      <c r="AT32" s="962"/>
      <c r="AU32" s="1098"/>
      <c r="AV32" s="728"/>
      <c r="AW32" s="731"/>
      <c r="AX32" s="731"/>
      <c r="AY32" s="731"/>
      <c r="AZ32" s="731"/>
      <c r="BA32" s="731"/>
      <c r="BB32" s="731"/>
      <c r="BC32" s="731"/>
      <c r="BD32" s="731"/>
      <c r="BE32" s="731"/>
      <c r="BF32" s="731"/>
      <c r="BG32" s="731"/>
      <c r="BH32" s="731"/>
      <c r="BI32" s="731"/>
      <c r="BJ32" s="731"/>
      <c r="BK32" s="731"/>
      <c r="BL32" s="8"/>
      <c r="BM32" s="8"/>
      <c r="BO32" s="1040"/>
      <c r="BP32" s="1040"/>
      <c r="BQ32" s="1040"/>
      <c r="BR32" s="1076"/>
      <c r="BS32" s="1081"/>
      <c r="BU32" s="1040"/>
      <c r="BV32" s="1040"/>
      <c r="BW32" s="1040"/>
      <c r="BX32" s="1076"/>
      <c r="BY32" s="1081"/>
    </row>
    <row r="33" spans="4:111" ht="8.25" customHeight="1">
      <c r="D33" s="44"/>
      <c r="E33" s="610"/>
      <c r="F33" s="610"/>
      <c r="G33" s="1096"/>
      <c r="H33" s="1092"/>
      <c r="I33" s="1092"/>
      <c r="J33" s="1092"/>
      <c r="K33" s="1092"/>
      <c r="L33" s="1092"/>
      <c r="M33" s="1092"/>
      <c r="N33" s="1092"/>
      <c r="O33" s="1092"/>
      <c r="P33" s="1092"/>
      <c r="Q33" s="1092"/>
      <c r="R33" s="1092"/>
      <c r="S33" s="1092"/>
      <c r="T33" s="1092"/>
      <c r="U33" s="1092"/>
      <c r="V33" s="979"/>
      <c r="W33" s="979"/>
      <c r="X33" s="1037"/>
      <c r="Y33" s="1082"/>
      <c r="Z33" s="1081"/>
      <c r="AA33" s="617"/>
      <c r="AB33" s="1096"/>
      <c r="AC33" s="1092"/>
      <c r="AD33" s="1092"/>
      <c r="AE33" s="1092"/>
      <c r="AF33" s="1092"/>
      <c r="AG33" s="1092"/>
      <c r="AH33" s="1092"/>
      <c r="AI33" s="1092"/>
      <c r="AJ33" s="1092"/>
      <c r="AK33" s="1092"/>
      <c r="AL33" s="1092"/>
      <c r="AM33" s="1092"/>
      <c r="AN33" s="1092"/>
      <c r="AO33" s="1092"/>
      <c r="AP33" s="1092"/>
      <c r="AQ33" s="979">
        <v>5</v>
      </c>
      <c r="AR33" s="979"/>
      <c r="AS33" s="1037"/>
      <c r="AT33" s="1081"/>
      <c r="AU33" s="1098"/>
      <c r="AV33" s="610"/>
      <c r="AW33" s="732"/>
      <c r="AX33" s="732"/>
      <c r="AY33" s="732"/>
      <c r="AZ33" s="732"/>
      <c r="BA33" s="732"/>
      <c r="BB33" s="732"/>
      <c r="BC33" s="732"/>
      <c r="BD33" s="732"/>
      <c r="BE33" s="732"/>
      <c r="BF33" s="732"/>
      <c r="BG33" s="732"/>
      <c r="BH33" s="732"/>
      <c r="BI33" s="733"/>
      <c r="BJ33" s="733"/>
      <c r="BK33" s="733"/>
      <c r="BL33" s="8"/>
      <c r="BM33" s="8"/>
      <c r="BO33" s="1040"/>
      <c r="BP33" s="1040"/>
      <c r="BQ33" s="1040"/>
      <c r="BR33" s="1082"/>
      <c r="BS33" s="1081"/>
      <c r="BU33" s="1040"/>
      <c r="BV33" s="1040"/>
      <c r="BW33" s="1040"/>
      <c r="BX33" s="1082"/>
      <c r="BY33" s="1081"/>
    </row>
    <row r="34" spans="4:111" ht="8.25" customHeight="1">
      <c r="D34" s="44"/>
      <c r="E34" s="610"/>
      <c r="F34" s="610"/>
      <c r="G34" s="1097"/>
      <c r="H34" s="1093"/>
      <c r="I34" s="1093"/>
      <c r="J34" s="1093"/>
      <c r="K34" s="1093"/>
      <c r="L34" s="1093"/>
      <c r="M34" s="1093"/>
      <c r="N34" s="1093"/>
      <c r="O34" s="1093"/>
      <c r="P34" s="1093"/>
      <c r="Q34" s="1093"/>
      <c r="R34" s="1093"/>
      <c r="S34" s="1093"/>
      <c r="T34" s="1093"/>
      <c r="U34" s="1093"/>
      <c r="V34" s="981"/>
      <c r="W34" s="981"/>
      <c r="X34" s="1039"/>
      <c r="Y34" s="1082"/>
      <c r="Z34" s="1081"/>
      <c r="AA34" s="617"/>
      <c r="AB34" s="1097"/>
      <c r="AC34" s="1093"/>
      <c r="AD34" s="1093"/>
      <c r="AE34" s="1093"/>
      <c r="AF34" s="1093"/>
      <c r="AG34" s="1093"/>
      <c r="AH34" s="1093"/>
      <c r="AI34" s="1093"/>
      <c r="AJ34" s="1093"/>
      <c r="AK34" s="1093"/>
      <c r="AL34" s="1093"/>
      <c r="AM34" s="1093"/>
      <c r="AN34" s="1093"/>
      <c r="AO34" s="1093"/>
      <c r="AP34" s="1093"/>
      <c r="AQ34" s="981"/>
      <c r="AR34" s="981"/>
      <c r="AS34" s="1039"/>
      <c r="AT34" s="1081"/>
      <c r="AU34" s="1098"/>
      <c r="AV34" s="610"/>
      <c r="AW34" s="732"/>
      <c r="AX34" s="732"/>
      <c r="AY34" s="732"/>
      <c r="AZ34" s="732"/>
      <c r="BA34" s="732"/>
      <c r="BB34" s="732"/>
      <c r="BC34" s="732"/>
      <c r="BD34" s="732"/>
      <c r="BE34" s="732"/>
      <c r="BF34" s="732"/>
      <c r="BG34" s="732"/>
      <c r="BH34" s="732"/>
      <c r="BI34" s="733"/>
      <c r="BJ34" s="733"/>
      <c r="BK34" s="733"/>
      <c r="BL34" s="8"/>
      <c r="BM34" s="8"/>
      <c r="BO34" s="1040"/>
      <c r="BP34" s="1040"/>
      <c r="BQ34" s="1040"/>
      <c r="BR34" s="1082"/>
      <c r="BS34" s="1081"/>
      <c r="BU34" s="1040"/>
      <c r="BV34" s="1040"/>
      <c r="BW34" s="1040"/>
      <c r="BX34" s="1082"/>
      <c r="BY34" s="1081"/>
    </row>
    <row r="35" spans="4:111" ht="4.95" customHeight="1" thickBot="1">
      <c r="D35" s="35"/>
      <c r="E35" s="619"/>
      <c r="F35" s="619"/>
      <c r="G35" s="620"/>
      <c r="H35" s="620"/>
      <c r="I35" s="620"/>
      <c r="J35" s="620"/>
      <c r="K35" s="620"/>
      <c r="L35" s="620"/>
      <c r="M35" s="620"/>
      <c r="N35" s="620"/>
      <c r="O35" s="620"/>
      <c r="P35" s="620"/>
      <c r="Q35" s="620"/>
      <c r="R35" s="620"/>
      <c r="S35" s="620"/>
      <c r="T35" s="620"/>
      <c r="U35" s="620"/>
      <c r="V35" s="620"/>
      <c r="W35" s="620"/>
      <c r="X35" s="620"/>
      <c r="Y35" s="620"/>
      <c r="Z35" s="620"/>
      <c r="AA35" s="620"/>
      <c r="AB35" s="620"/>
      <c r="AC35" s="620"/>
      <c r="AD35" s="620"/>
      <c r="AE35" s="620"/>
      <c r="AF35" s="620"/>
      <c r="AG35" s="620"/>
      <c r="AH35" s="620"/>
      <c r="AI35" s="620"/>
      <c r="AJ35" s="620"/>
      <c r="AK35" s="620"/>
      <c r="AL35" s="620"/>
      <c r="AM35" s="620"/>
      <c r="AN35" s="620"/>
      <c r="AO35" s="620"/>
      <c r="AP35" s="620"/>
      <c r="AQ35" s="620"/>
      <c r="AR35" s="620"/>
      <c r="AS35" s="620"/>
      <c r="AT35" s="729"/>
      <c r="AU35" s="36"/>
      <c r="AV35" s="732"/>
      <c r="AW35" s="732"/>
      <c r="AX35" s="732"/>
      <c r="AY35" s="732"/>
      <c r="AZ35" s="732"/>
      <c r="BA35" s="732"/>
      <c r="BB35" s="732"/>
      <c r="BC35" s="732"/>
      <c r="BD35" s="732"/>
      <c r="BE35" s="732"/>
      <c r="BF35" s="732"/>
      <c r="BG35" s="732"/>
      <c r="BH35" s="732"/>
      <c r="BI35" s="732"/>
      <c r="BJ35" s="732"/>
      <c r="BK35" s="732"/>
      <c r="BL35" s="732"/>
      <c r="BM35" s="732"/>
      <c r="BO35" s="606"/>
      <c r="BP35" s="606"/>
      <c r="BQ35" s="606"/>
      <c r="CD35" s="31"/>
      <c r="CE35" s="31"/>
      <c r="CF35" s="2141" t="s">
        <v>48</v>
      </c>
      <c r="CG35" s="2141"/>
      <c r="CH35" s="2141"/>
      <c r="CI35" s="2141"/>
      <c r="CJ35" s="2141"/>
      <c r="CK35" s="2141"/>
      <c r="CL35" s="2141"/>
      <c r="CM35" s="2141"/>
      <c r="CN35" s="2141"/>
      <c r="CO35" s="2141"/>
      <c r="CP35" s="2141"/>
      <c r="CQ35" s="2141"/>
      <c r="CR35" s="2141"/>
      <c r="CS35" s="2141"/>
      <c r="CT35" s="2141"/>
      <c r="CU35" s="2141"/>
      <c r="CV35" s="2141"/>
      <c r="CW35" s="2141"/>
      <c r="CX35" s="2141"/>
      <c r="CY35" s="2141"/>
      <c r="CZ35" s="2141"/>
      <c r="DA35" s="2141"/>
      <c r="DB35" s="2141"/>
      <c r="DC35" s="31"/>
    </row>
    <row r="36" spans="4:111" ht="8.25" customHeight="1" thickTop="1">
      <c r="G36" s="606"/>
      <c r="H36" s="606"/>
      <c r="I36" s="606"/>
      <c r="J36" s="606"/>
      <c r="K36" s="606"/>
      <c r="L36" s="606"/>
      <c r="M36" s="606"/>
      <c r="N36" s="606"/>
      <c r="O36" s="606"/>
      <c r="P36" s="606"/>
      <c r="Q36" s="606"/>
      <c r="R36" s="606"/>
      <c r="S36" s="606"/>
      <c r="T36" s="606"/>
      <c r="U36" s="606"/>
      <c r="V36" s="606"/>
      <c r="W36" s="606"/>
      <c r="X36" s="606"/>
      <c r="Y36" s="606"/>
      <c r="Z36" s="606"/>
      <c r="AA36" s="606"/>
      <c r="AB36" s="606"/>
      <c r="AC36" s="606"/>
      <c r="AD36" s="606"/>
      <c r="AE36" s="606"/>
      <c r="AF36" s="606"/>
      <c r="AG36" s="606"/>
      <c r="AH36" s="606"/>
      <c r="AI36" s="606"/>
      <c r="AJ36" s="606"/>
      <c r="AK36" s="606"/>
      <c r="AL36" s="606"/>
      <c r="AM36" s="606"/>
      <c r="AN36" s="606"/>
      <c r="AO36" s="606"/>
      <c r="AP36" s="606"/>
      <c r="AQ36" s="606"/>
      <c r="AR36" s="606"/>
      <c r="AS36" s="606"/>
      <c r="AT36" s="606"/>
      <c r="AU36" s="606"/>
      <c r="AV36" s="606"/>
      <c r="AW36" s="606"/>
      <c r="AX36" s="606"/>
      <c r="AY36" s="606"/>
      <c r="AZ36" s="606"/>
      <c r="BA36" s="606"/>
      <c r="BB36" s="606"/>
      <c r="BC36" s="606"/>
      <c r="BD36" s="606"/>
      <c r="BE36" s="606"/>
      <c r="BF36" s="606"/>
      <c r="BG36" s="606"/>
      <c r="BH36" s="606"/>
      <c r="BI36" s="606"/>
      <c r="BJ36" s="606"/>
      <c r="BK36" s="606"/>
      <c r="BO36" s="606"/>
      <c r="BP36" s="606"/>
      <c r="BQ36" s="606"/>
      <c r="CC36" s="31"/>
      <c r="CD36" s="31"/>
      <c r="CE36" s="31"/>
      <c r="CF36" s="2141"/>
      <c r="CG36" s="2141"/>
      <c r="CH36" s="2141"/>
      <c r="CI36" s="2141"/>
      <c r="CJ36" s="2141"/>
      <c r="CK36" s="2141"/>
      <c r="CL36" s="2141"/>
      <c r="CM36" s="2141"/>
      <c r="CN36" s="2141"/>
      <c r="CO36" s="2141"/>
      <c r="CP36" s="2141"/>
      <c r="CQ36" s="2141"/>
      <c r="CR36" s="2141"/>
      <c r="CS36" s="2141"/>
      <c r="CT36" s="2141"/>
      <c r="CU36" s="2141"/>
      <c r="CV36" s="2141"/>
      <c r="CW36" s="2141"/>
      <c r="CX36" s="2141"/>
      <c r="CY36" s="2141"/>
      <c r="CZ36" s="2141"/>
      <c r="DA36" s="2141"/>
      <c r="DB36" s="2141"/>
      <c r="DC36" s="31"/>
    </row>
    <row r="37" spans="4:111" ht="8.25" customHeight="1"/>
    <row r="38" spans="4:111" ht="8.25" customHeight="1">
      <c r="D38" s="2142" t="s">
        <v>218</v>
      </c>
      <c r="E38" s="913"/>
      <c r="F38" s="914"/>
      <c r="G38" s="270"/>
      <c r="H38" s="1101" t="s">
        <v>213</v>
      </c>
      <c r="I38" s="1101"/>
      <c r="J38" s="1101"/>
      <c r="K38" s="271"/>
      <c r="L38" s="271"/>
      <c r="M38" s="271"/>
      <c r="N38" s="271"/>
      <c r="O38" s="271"/>
      <c r="P38" s="271"/>
      <c r="Q38" s="272"/>
      <c r="R38" s="10"/>
      <c r="S38" s="10"/>
      <c r="T38" s="10"/>
      <c r="U38" s="10"/>
      <c r="V38" s="10"/>
      <c r="W38" s="10"/>
      <c r="X38" s="10"/>
      <c r="Y38" s="10"/>
      <c r="Z38" s="10"/>
      <c r="AA38" s="10"/>
      <c r="AB38" s="10"/>
      <c r="AC38" s="10"/>
      <c r="AD38" s="10"/>
      <c r="AE38" s="1103" t="s">
        <v>214</v>
      </c>
      <c r="AF38" s="1103"/>
      <c r="AG38" s="1103"/>
      <c r="AH38" s="1103"/>
      <c r="AI38" s="1103"/>
      <c r="AJ38" s="1103"/>
      <c r="AK38" s="1103"/>
      <c r="AL38" s="1103"/>
      <c r="AM38" s="1103"/>
      <c r="AN38" s="10"/>
      <c r="AO38" s="10"/>
      <c r="AP38" s="10"/>
      <c r="AQ38" s="1106" t="str">
        <f>TEXT(DATE(LEFT('設定シート（非表示）'!C6,4)-1,4,1),"ggg")</f>
        <v>令和</v>
      </c>
      <c r="AR38" s="1106"/>
      <c r="AS38" s="1106"/>
      <c r="AT38" s="1106"/>
      <c r="AU38" s="1108" t="str">
        <f>TEXT(DATE(LEFT('設定シート（非表示）'!C6,4)-1,4,1),"e")</f>
        <v>6</v>
      </c>
      <c r="AV38" s="1106"/>
      <c r="AW38" s="1106"/>
      <c r="AX38" s="1106" t="s">
        <v>25</v>
      </c>
      <c r="AY38" s="1106"/>
      <c r="AZ38" s="1106">
        <v>4</v>
      </c>
      <c r="BA38" s="1106"/>
      <c r="BB38" s="1106"/>
      <c r="BC38" s="1106" t="s">
        <v>49</v>
      </c>
      <c r="BD38" s="1106"/>
      <c r="BE38" s="1106">
        <v>1</v>
      </c>
      <c r="BF38" s="1106"/>
      <c r="BG38" s="1106"/>
      <c r="BH38" s="1106" t="s">
        <v>215</v>
      </c>
      <c r="BI38" s="1106"/>
      <c r="BJ38" s="10"/>
      <c r="BK38" s="1106" t="s">
        <v>216</v>
      </c>
      <c r="BL38" s="1106"/>
      <c r="BM38" s="1106"/>
      <c r="BN38" s="1106"/>
      <c r="BO38" s="10"/>
      <c r="BP38" s="1106" t="str">
        <f>TEXT(DATE(LEFT('設定シート（非表示）'!C6,4),3,31),"ggg")</f>
        <v>令和</v>
      </c>
      <c r="BQ38" s="1106"/>
      <c r="BR38" s="1106"/>
      <c r="BS38" s="1106"/>
      <c r="BT38" s="1108" t="str">
        <f>TEXT(DATE(LEFT('設定シート（非表示）'!C6,4),3,31),"e")</f>
        <v>7</v>
      </c>
      <c r="BU38" s="1106"/>
      <c r="BV38" s="1106"/>
      <c r="BW38" s="1106" t="s">
        <v>25</v>
      </c>
      <c r="BX38" s="1106"/>
      <c r="BY38" s="1106">
        <v>3</v>
      </c>
      <c r="BZ38" s="1106"/>
      <c r="CA38" s="1106"/>
      <c r="CB38" s="1106" t="s">
        <v>49</v>
      </c>
      <c r="CC38" s="1106"/>
      <c r="CD38" s="1106">
        <v>31</v>
      </c>
      <c r="CE38" s="1106"/>
      <c r="CF38" s="1106"/>
      <c r="CG38" s="1106" t="s">
        <v>215</v>
      </c>
      <c r="CH38" s="1106"/>
      <c r="CI38" s="10"/>
      <c r="CJ38" s="1106" t="s">
        <v>217</v>
      </c>
      <c r="CK38" s="1106"/>
      <c r="CL38" s="1106"/>
      <c r="CM38" s="1106"/>
      <c r="CN38" s="3"/>
      <c r="CO38" s="10"/>
      <c r="CP38" s="10"/>
      <c r="CQ38" s="10"/>
      <c r="CR38" s="10"/>
      <c r="CS38" s="10"/>
      <c r="CT38" s="10"/>
      <c r="CU38" s="10"/>
      <c r="CV38" s="10"/>
      <c r="CW38" s="3"/>
      <c r="CX38" s="3"/>
      <c r="CY38" s="3"/>
      <c r="CZ38" s="3"/>
      <c r="DA38" s="3"/>
      <c r="DB38" s="5"/>
      <c r="DC38" s="5"/>
    </row>
    <row r="39" spans="4:111" ht="8.25" customHeight="1">
      <c r="D39" s="915"/>
      <c r="E39" s="916"/>
      <c r="F39" s="917"/>
      <c r="G39" s="275"/>
      <c r="H39" s="1102"/>
      <c r="I39" s="1102"/>
      <c r="J39" s="1102"/>
      <c r="K39" s="276"/>
      <c r="L39" s="276"/>
      <c r="M39" s="276"/>
      <c r="N39" s="276"/>
      <c r="O39" s="276"/>
      <c r="P39" s="276"/>
      <c r="Q39" s="277"/>
      <c r="R39" s="9"/>
      <c r="S39" s="9"/>
      <c r="T39" s="9"/>
      <c r="U39" s="9"/>
      <c r="V39" s="9"/>
      <c r="W39" s="9"/>
      <c r="X39" s="9"/>
      <c r="Y39" s="9"/>
      <c r="Z39" s="9"/>
      <c r="AA39" s="9"/>
      <c r="AB39" s="9"/>
      <c r="AC39" s="9"/>
      <c r="AD39" s="9"/>
      <c r="AE39" s="1104"/>
      <c r="AF39" s="1104"/>
      <c r="AG39" s="1104"/>
      <c r="AH39" s="1104"/>
      <c r="AI39" s="1104"/>
      <c r="AJ39" s="1104"/>
      <c r="AK39" s="1104"/>
      <c r="AL39" s="1104"/>
      <c r="AM39" s="1104"/>
      <c r="AN39" s="9"/>
      <c r="AO39" s="9"/>
      <c r="AP39" s="9"/>
      <c r="AQ39" s="1107"/>
      <c r="AR39" s="1107"/>
      <c r="AS39" s="1107"/>
      <c r="AT39" s="1107"/>
      <c r="AU39" s="1107"/>
      <c r="AV39" s="1107"/>
      <c r="AW39" s="1107"/>
      <c r="AX39" s="1107"/>
      <c r="AY39" s="1107"/>
      <c r="AZ39" s="1107"/>
      <c r="BA39" s="1107"/>
      <c r="BB39" s="1107"/>
      <c r="BC39" s="1107"/>
      <c r="BD39" s="1107"/>
      <c r="BE39" s="1107"/>
      <c r="BF39" s="1107"/>
      <c r="BG39" s="1107"/>
      <c r="BH39" s="1107"/>
      <c r="BI39" s="1107"/>
      <c r="BJ39" s="9"/>
      <c r="BK39" s="1107"/>
      <c r="BL39" s="1107"/>
      <c r="BM39" s="1107"/>
      <c r="BN39" s="1107"/>
      <c r="BO39" s="9"/>
      <c r="BP39" s="1107"/>
      <c r="BQ39" s="1107"/>
      <c r="BR39" s="1107"/>
      <c r="BS39" s="1107"/>
      <c r="BT39" s="1107"/>
      <c r="BU39" s="1107"/>
      <c r="BV39" s="1107"/>
      <c r="BW39" s="1107"/>
      <c r="BX39" s="1107"/>
      <c r="BY39" s="1107"/>
      <c r="BZ39" s="1107"/>
      <c r="CA39" s="1107"/>
      <c r="CB39" s="1107"/>
      <c r="CC39" s="1107"/>
      <c r="CD39" s="1107"/>
      <c r="CE39" s="1107"/>
      <c r="CF39" s="1107"/>
      <c r="CG39" s="1107"/>
      <c r="CH39" s="1107"/>
      <c r="CI39" s="9"/>
      <c r="CJ39" s="1107"/>
      <c r="CK39" s="1107"/>
      <c r="CL39" s="1107"/>
      <c r="CM39" s="1107"/>
      <c r="CN39" s="633"/>
      <c r="CO39" s="9"/>
      <c r="CP39" s="9"/>
      <c r="CQ39" s="9"/>
      <c r="CR39" s="9"/>
      <c r="CS39" s="9"/>
      <c r="CT39" s="9"/>
      <c r="CU39" s="9"/>
      <c r="CV39" s="9"/>
      <c r="CW39" s="631"/>
      <c r="CX39" s="631"/>
      <c r="CY39" s="631"/>
      <c r="CZ39" s="631"/>
      <c r="DA39" s="631"/>
      <c r="DB39" s="634"/>
      <c r="DC39" s="617"/>
    </row>
    <row r="40" spans="4:111" ht="8.25" customHeight="1">
      <c r="D40" s="915"/>
      <c r="E40" s="916"/>
      <c r="F40" s="917"/>
      <c r="G40" s="275"/>
      <c r="H40" s="1102"/>
      <c r="I40" s="1102"/>
      <c r="J40" s="1102"/>
      <c r="K40" s="276"/>
      <c r="L40" s="276"/>
      <c r="M40" s="276"/>
      <c r="N40" s="276"/>
      <c r="O40" s="276"/>
      <c r="P40" s="276"/>
      <c r="Q40" s="277"/>
      <c r="R40" s="11"/>
      <c r="S40" s="11"/>
      <c r="T40" s="11"/>
      <c r="U40" s="11"/>
      <c r="V40" s="11"/>
      <c r="W40" s="11"/>
      <c r="X40" s="11"/>
      <c r="Y40" s="11"/>
      <c r="Z40" s="11"/>
      <c r="AA40" s="11"/>
      <c r="AB40" s="11"/>
      <c r="AC40" s="11"/>
      <c r="AD40" s="11"/>
      <c r="AE40" s="1105"/>
      <c r="AF40" s="1105"/>
      <c r="AG40" s="1105"/>
      <c r="AH40" s="1105"/>
      <c r="AI40" s="1105"/>
      <c r="AJ40" s="1105"/>
      <c r="AK40" s="1105"/>
      <c r="AL40" s="1105"/>
      <c r="AM40" s="1105"/>
      <c r="AN40" s="11"/>
      <c r="AO40" s="11"/>
      <c r="AP40" s="11"/>
      <c r="AQ40" s="922"/>
      <c r="AR40" s="922"/>
      <c r="AS40" s="922"/>
      <c r="AT40" s="922"/>
      <c r="AU40" s="922"/>
      <c r="AV40" s="922"/>
      <c r="AW40" s="922"/>
      <c r="AX40" s="922"/>
      <c r="AY40" s="922"/>
      <c r="AZ40" s="922"/>
      <c r="BA40" s="922"/>
      <c r="BB40" s="922"/>
      <c r="BC40" s="922"/>
      <c r="BD40" s="922"/>
      <c r="BE40" s="922"/>
      <c r="BF40" s="922"/>
      <c r="BG40" s="922"/>
      <c r="BH40" s="922"/>
      <c r="BI40" s="922"/>
      <c r="BJ40" s="11"/>
      <c r="BK40" s="922"/>
      <c r="BL40" s="922"/>
      <c r="BM40" s="922"/>
      <c r="BN40" s="922"/>
      <c r="BO40" s="11"/>
      <c r="BP40" s="922"/>
      <c r="BQ40" s="922"/>
      <c r="BR40" s="922"/>
      <c r="BS40" s="922"/>
      <c r="BT40" s="922"/>
      <c r="BU40" s="922"/>
      <c r="BV40" s="922"/>
      <c r="BW40" s="922"/>
      <c r="BX40" s="922"/>
      <c r="BY40" s="922"/>
      <c r="BZ40" s="922"/>
      <c r="CA40" s="922"/>
      <c r="CB40" s="922"/>
      <c r="CC40" s="922"/>
      <c r="CD40" s="922"/>
      <c r="CE40" s="922"/>
      <c r="CF40" s="922"/>
      <c r="CG40" s="922"/>
      <c r="CH40" s="922"/>
      <c r="CI40" s="11"/>
      <c r="CJ40" s="922"/>
      <c r="CK40" s="922"/>
      <c r="CL40" s="922"/>
      <c r="CM40" s="922"/>
      <c r="CN40" s="633"/>
      <c r="CO40" s="11"/>
      <c r="CP40" s="11"/>
      <c r="CQ40" s="11"/>
      <c r="CR40" s="11"/>
      <c r="CS40" s="11"/>
      <c r="CT40" s="11"/>
      <c r="CU40" s="11"/>
      <c r="CV40" s="11"/>
      <c r="CW40" s="631"/>
      <c r="CX40" s="631"/>
      <c r="CY40" s="631"/>
      <c r="CZ40" s="631"/>
      <c r="DA40" s="631"/>
      <c r="DB40" s="634"/>
      <c r="DC40" s="617"/>
    </row>
    <row r="41" spans="4:111" ht="8.25" customHeight="1">
      <c r="D41" s="915"/>
      <c r="E41" s="916"/>
      <c r="F41" s="917"/>
      <c r="G41" s="278"/>
      <c r="H41" s="1099" t="s">
        <v>219</v>
      </c>
      <c r="I41" s="1099"/>
      <c r="J41" s="1099"/>
      <c r="K41" s="1099"/>
      <c r="L41" s="1099"/>
      <c r="M41" s="1099"/>
      <c r="N41" s="1099"/>
      <c r="O41" s="1099"/>
      <c r="P41" s="1099"/>
      <c r="Q41" s="279"/>
      <c r="R41" s="610"/>
      <c r="S41" s="610"/>
      <c r="T41" s="610"/>
      <c r="U41" s="1129" t="s">
        <v>290</v>
      </c>
      <c r="V41" s="1130"/>
      <c r="W41" s="1130"/>
      <c r="X41" s="1130"/>
      <c r="Y41" s="1130"/>
      <c r="Z41" s="1130"/>
      <c r="AA41" s="1130"/>
      <c r="AB41" s="1130"/>
      <c r="AC41" s="1130"/>
      <c r="AD41" s="1130"/>
      <c r="AE41" s="1130"/>
      <c r="AF41" s="1130"/>
      <c r="AG41" s="1130"/>
      <c r="AH41" s="1130"/>
      <c r="AI41" s="1130"/>
      <c r="AJ41" s="1130"/>
      <c r="AK41" s="1130"/>
      <c r="AL41" s="1130"/>
      <c r="AM41" s="1130"/>
      <c r="AN41" s="1130"/>
      <c r="AO41" s="1130"/>
      <c r="AP41" s="1130"/>
      <c r="AQ41" s="1130"/>
      <c r="AR41" s="1130"/>
      <c r="AS41" s="1130"/>
      <c r="AT41" s="1130"/>
      <c r="AU41" s="1130"/>
      <c r="AV41" s="1130"/>
      <c r="AW41" s="610"/>
      <c r="AX41" s="610"/>
      <c r="AY41" s="610"/>
      <c r="AZ41" s="610"/>
      <c r="BA41" s="617"/>
      <c r="BB41" s="1109" t="s">
        <v>291</v>
      </c>
      <c r="BC41" s="1110"/>
      <c r="BD41" s="1110"/>
      <c r="BE41" s="1110"/>
      <c r="BF41" s="1110"/>
      <c r="BG41" s="1110"/>
      <c r="BH41" s="1110"/>
      <c r="BI41" s="1110"/>
      <c r="BJ41" s="1110"/>
      <c r="BK41" s="1110"/>
      <c r="BL41" s="1110"/>
      <c r="BM41" s="1111"/>
      <c r="BN41" s="610"/>
      <c r="BO41" s="610"/>
      <c r="BP41" s="610"/>
      <c r="BQ41" s="1103" t="s">
        <v>53</v>
      </c>
      <c r="BR41" s="1103"/>
      <c r="BS41" s="1103"/>
      <c r="BT41" s="1103"/>
      <c r="BU41" s="1103"/>
      <c r="BV41" s="1103"/>
      <c r="BW41" s="1103"/>
      <c r="BX41" s="1103"/>
      <c r="BY41" s="1103"/>
      <c r="BZ41" s="1103"/>
      <c r="CA41" s="1103"/>
      <c r="CB41" s="1103"/>
      <c r="CC41" s="1103"/>
      <c r="CD41" s="1103"/>
      <c r="CE41" s="1103"/>
      <c r="CF41" s="1103"/>
      <c r="CG41" s="1103"/>
      <c r="CH41" s="1103"/>
      <c r="CI41" s="1103"/>
      <c r="CJ41" s="1103"/>
      <c r="CK41" s="1103"/>
      <c r="CL41" s="1103"/>
      <c r="CM41" s="1103"/>
      <c r="CN41" s="1103"/>
      <c r="CO41" s="1103"/>
      <c r="CP41" s="1103"/>
      <c r="CQ41" s="1103"/>
      <c r="CR41" s="1103"/>
      <c r="CS41" s="1103"/>
      <c r="CT41" s="1103"/>
      <c r="CU41" s="1103"/>
      <c r="CV41" s="1103"/>
      <c r="CW41" s="1103"/>
      <c r="CX41" s="3"/>
      <c r="CY41" s="3"/>
      <c r="CZ41" s="3"/>
      <c r="DA41" s="3"/>
      <c r="DB41" s="3"/>
      <c r="DC41" s="5"/>
      <c r="DD41" s="1146" t="s">
        <v>220</v>
      </c>
      <c r="DE41" s="1147"/>
      <c r="DF41" s="1148" t="s">
        <v>221</v>
      </c>
      <c r="DG41" s="1148"/>
    </row>
    <row r="42" spans="4:111" ht="8.25" customHeight="1">
      <c r="D42" s="915"/>
      <c r="E42" s="916"/>
      <c r="F42" s="917"/>
      <c r="G42" s="278"/>
      <c r="H42" s="1099"/>
      <c r="I42" s="1099"/>
      <c r="J42" s="1099"/>
      <c r="K42" s="1099"/>
      <c r="L42" s="1099"/>
      <c r="M42" s="1099"/>
      <c r="N42" s="1099"/>
      <c r="O42" s="1099"/>
      <c r="P42" s="1099"/>
      <c r="Q42" s="279"/>
      <c r="R42" s="610"/>
      <c r="S42" s="610"/>
      <c r="T42" s="610"/>
      <c r="U42" s="1131"/>
      <c r="V42" s="1131"/>
      <c r="W42" s="1131"/>
      <c r="X42" s="1131"/>
      <c r="Y42" s="1131"/>
      <c r="Z42" s="1131"/>
      <c r="AA42" s="1131"/>
      <c r="AB42" s="1131"/>
      <c r="AC42" s="1131"/>
      <c r="AD42" s="1131"/>
      <c r="AE42" s="1131"/>
      <c r="AF42" s="1131"/>
      <c r="AG42" s="1131"/>
      <c r="AH42" s="1131"/>
      <c r="AI42" s="1131"/>
      <c r="AJ42" s="1131"/>
      <c r="AK42" s="1131"/>
      <c r="AL42" s="1131"/>
      <c r="AM42" s="1131"/>
      <c r="AN42" s="1131"/>
      <c r="AO42" s="1131"/>
      <c r="AP42" s="1131"/>
      <c r="AQ42" s="1131"/>
      <c r="AR42" s="1131"/>
      <c r="AS42" s="1131"/>
      <c r="AT42" s="1131"/>
      <c r="AU42" s="1131"/>
      <c r="AV42" s="1131"/>
      <c r="AW42" s="610"/>
      <c r="AX42" s="610"/>
      <c r="AY42" s="610"/>
      <c r="AZ42" s="610"/>
      <c r="BA42" s="617"/>
      <c r="BB42" s="1112"/>
      <c r="BC42" s="1113"/>
      <c r="BD42" s="1113"/>
      <c r="BE42" s="1113"/>
      <c r="BF42" s="1113"/>
      <c r="BG42" s="1113"/>
      <c r="BH42" s="1113"/>
      <c r="BI42" s="1113"/>
      <c r="BJ42" s="1113"/>
      <c r="BK42" s="1113"/>
      <c r="BL42" s="1113"/>
      <c r="BM42" s="1114"/>
      <c r="BN42" s="610"/>
      <c r="BO42" s="610"/>
      <c r="BP42" s="610"/>
      <c r="BQ42" s="1104"/>
      <c r="BR42" s="1104"/>
      <c r="BS42" s="1104"/>
      <c r="BT42" s="1104"/>
      <c r="BU42" s="1104"/>
      <c r="BV42" s="1104"/>
      <c r="BW42" s="1104"/>
      <c r="BX42" s="1104"/>
      <c r="BY42" s="1104"/>
      <c r="BZ42" s="1104"/>
      <c r="CA42" s="1104"/>
      <c r="CB42" s="1104"/>
      <c r="CC42" s="1104"/>
      <c r="CD42" s="1104"/>
      <c r="CE42" s="1104"/>
      <c r="CF42" s="1104"/>
      <c r="CG42" s="1104"/>
      <c r="CH42" s="1104"/>
      <c r="CI42" s="1104"/>
      <c r="CJ42" s="1104"/>
      <c r="CK42" s="1104"/>
      <c r="CL42" s="1104"/>
      <c r="CM42" s="1104"/>
      <c r="CN42" s="1104"/>
      <c r="CO42" s="1104"/>
      <c r="CP42" s="1104"/>
      <c r="CQ42" s="1104"/>
      <c r="CR42" s="1104"/>
      <c r="CS42" s="1104"/>
      <c r="CT42" s="1104"/>
      <c r="CU42" s="1104"/>
      <c r="CV42" s="1104"/>
      <c r="CW42" s="1104"/>
      <c r="CX42" s="610"/>
      <c r="CY42" s="610"/>
      <c r="CZ42" s="610"/>
      <c r="DA42" s="610"/>
      <c r="DB42" s="610"/>
      <c r="DC42" s="617"/>
      <c r="DD42" s="1149" t="s">
        <v>84</v>
      </c>
      <c r="DE42" s="1150"/>
      <c r="DF42" s="1151" t="s">
        <v>85</v>
      </c>
      <c r="DG42" s="1151"/>
    </row>
    <row r="43" spans="4:111" ht="8.25" customHeight="1">
      <c r="D43" s="915"/>
      <c r="E43" s="916"/>
      <c r="F43" s="917"/>
      <c r="G43" s="278"/>
      <c r="H43" s="1099"/>
      <c r="I43" s="1099"/>
      <c r="J43" s="1099"/>
      <c r="K43" s="1099"/>
      <c r="L43" s="1099"/>
      <c r="M43" s="1099"/>
      <c r="N43" s="1099"/>
      <c r="O43" s="1099"/>
      <c r="P43" s="1099"/>
      <c r="Q43" s="279"/>
      <c r="R43" s="613"/>
      <c r="S43" s="613"/>
      <c r="T43" s="613"/>
      <c r="U43" s="1132"/>
      <c r="V43" s="1132"/>
      <c r="W43" s="1132"/>
      <c r="X43" s="1132"/>
      <c r="Y43" s="1132"/>
      <c r="Z43" s="1132"/>
      <c r="AA43" s="1132"/>
      <c r="AB43" s="1132"/>
      <c r="AC43" s="1132"/>
      <c r="AD43" s="1132"/>
      <c r="AE43" s="1132"/>
      <c r="AF43" s="1132"/>
      <c r="AG43" s="1132"/>
      <c r="AH43" s="1132"/>
      <c r="AI43" s="1132"/>
      <c r="AJ43" s="1132"/>
      <c r="AK43" s="1132"/>
      <c r="AL43" s="1132"/>
      <c r="AM43" s="1132"/>
      <c r="AN43" s="1132"/>
      <c r="AO43" s="1132"/>
      <c r="AP43" s="1132"/>
      <c r="AQ43" s="1132"/>
      <c r="AR43" s="1132"/>
      <c r="AS43" s="1132"/>
      <c r="AT43" s="1132"/>
      <c r="AU43" s="1132"/>
      <c r="AV43" s="1132"/>
      <c r="AW43" s="613"/>
      <c r="AX43" s="613"/>
      <c r="AY43" s="613"/>
      <c r="AZ43" s="613"/>
      <c r="BA43" s="618"/>
      <c r="BB43" s="1115"/>
      <c r="BC43" s="1116"/>
      <c r="BD43" s="1116"/>
      <c r="BE43" s="1116"/>
      <c r="BF43" s="1116"/>
      <c r="BG43" s="1116"/>
      <c r="BH43" s="1116"/>
      <c r="BI43" s="1116"/>
      <c r="BJ43" s="1116"/>
      <c r="BK43" s="1116"/>
      <c r="BL43" s="1116"/>
      <c r="BM43" s="1117"/>
      <c r="BN43" s="613"/>
      <c r="BO43" s="613"/>
      <c r="BP43" s="613"/>
      <c r="BQ43" s="1105"/>
      <c r="BR43" s="1105"/>
      <c r="BS43" s="1105"/>
      <c r="BT43" s="1105"/>
      <c r="BU43" s="1105"/>
      <c r="BV43" s="1105"/>
      <c r="BW43" s="1105"/>
      <c r="BX43" s="1105"/>
      <c r="BY43" s="1105"/>
      <c r="BZ43" s="1105"/>
      <c r="CA43" s="1105"/>
      <c r="CB43" s="1105"/>
      <c r="CC43" s="1105"/>
      <c r="CD43" s="1105"/>
      <c r="CE43" s="1105"/>
      <c r="CF43" s="1105"/>
      <c r="CG43" s="1105"/>
      <c r="CH43" s="1105"/>
      <c r="CI43" s="1105"/>
      <c r="CJ43" s="1105"/>
      <c r="CK43" s="1105"/>
      <c r="CL43" s="1105"/>
      <c r="CM43" s="1105"/>
      <c r="CN43" s="1105"/>
      <c r="CO43" s="1105"/>
      <c r="CP43" s="1105"/>
      <c r="CQ43" s="1105"/>
      <c r="CR43" s="1105"/>
      <c r="CS43" s="1105"/>
      <c r="CT43" s="1105"/>
      <c r="CU43" s="1105"/>
      <c r="CV43" s="1105"/>
      <c r="CW43" s="1105"/>
      <c r="CX43" s="613"/>
      <c r="CY43" s="613"/>
      <c r="CZ43" s="613"/>
      <c r="DA43" s="613"/>
      <c r="DB43" s="613"/>
      <c r="DC43" s="618"/>
      <c r="DD43" s="1149"/>
      <c r="DE43" s="1150"/>
      <c r="DF43" s="1151"/>
      <c r="DG43" s="1151"/>
    </row>
    <row r="44" spans="4:111" ht="8.25" customHeight="1">
      <c r="D44" s="915"/>
      <c r="E44" s="916"/>
      <c r="F44" s="917"/>
      <c r="G44" s="1135" t="s">
        <v>292</v>
      </c>
      <c r="H44" s="1101"/>
      <c r="I44" s="1101"/>
      <c r="J44" s="1101"/>
      <c r="K44" s="1101"/>
      <c r="L44" s="1101"/>
      <c r="M44" s="1101"/>
      <c r="N44" s="1101"/>
      <c r="O44" s="1101"/>
      <c r="P44" s="1101"/>
      <c r="Q44" s="1136"/>
      <c r="R44" s="1123" t="s">
        <v>222</v>
      </c>
      <c r="S44" s="1123"/>
      <c r="T44" s="1123"/>
      <c r="U44" s="1123"/>
      <c r="V44" s="7"/>
      <c r="W44" s="7" t="s">
        <v>28</v>
      </c>
      <c r="X44" s="7"/>
      <c r="Y44" s="7"/>
      <c r="Z44" s="7" t="s">
        <v>29</v>
      </c>
      <c r="AA44" s="7"/>
      <c r="AB44" s="7"/>
      <c r="AC44" s="7" t="s">
        <v>30</v>
      </c>
      <c r="AD44" s="7"/>
      <c r="AE44" s="7"/>
      <c r="AF44" s="7" t="s">
        <v>31</v>
      </c>
      <c r="AG44" s="7"/>
      <c r="AH44" s="7"/>
      <c r="AI44" s="7" t="s">
        <v>28</v>
      </c>
      <c r="AJ44" s="7"/>
      <c r="AK44" s="7"/>
      <c r="AL44" s="7" t="s">
        <v>29</v>
      </c>
      <c r="AM44" s="7"/>
      <c r="AN44" s="7"/>
      <c r="AO44" s="7" t="s">
        <v>30</v>
      </c>
      <c r="AP44" s="7"/>
      <c r="AQ44" s="7"/>
      <c r="AR44" s="7" t="s">
        <v>32</v>
      </c>
      <c r="AS44" s="7"/>
      <c r="AT44" s="7"/>
      <c r="AU44" s="7" t="s">
        <v>28</v>
      </c>
      <c r="AV44" s="7"/>
      <c r="AW44" s="610"/>
      <c r="AX44" s="610"/>
      <c r="AY44" s="610"/>
      <c r="AZ44" s="610"/>
      <c r="BA44" s="617"/>
      <c r="BB44" s="1142" t="s">
        <v>222</v>
      </c>
      <c r="BC44" s="1118"/>
      <c r="BD44" s="77"/>
      <c r="BE44" s="77"/>
      <c r="BF44" s="77"/>
      <c r="BG44" s="77"/>
      <c r="BH44" s="1118" t="s">
        <v>37</v>
      </c>
      <c r="BI44" s="1118"/>
      <c r="BJ44" s="1118"/>
      <c r="BK44" s="1118"/>
      <c r="BL44" s="1118"/>
      <c r="BM44" s="1119"/>
      <c r="BN44" s="1122" t="s">
        <v>222</v>
      </c>
      <c r="BO44" s="1123"/>
      <c r="BP44" s="1123"/>
      <c r="BQ44" s="1123"/>
      <c r="BR44" s="4"/>
      <c r="BS44" s="4" t="s">
        <v>29</v>
      </c>
      <c r="BT44" s="4"/>
      <c r="BU44" s="4"/>
      <c r="BV44" s="4" t="s">
        <v>30</v>
      </c>
      <c r="BW44" s="4"/>
      <c r="BX44" s="4"/>
      <c r="BY44" s="4" t="s">
        <v>31</v>
      </c>
      <c r="BZ44" s="4"/>
      <c r="CA44" s="4"/>
      <c r="CB44" s="4" t="s">
        <v>28</v>
      </c>
      <c r="CC44" s="4"/>
      <c r="CD44" s="4"/>
      <c r="CE44" s="4" t="s">
        <v>29</v>
      </c>
      <c r="CF44" s="4"/>
      <c r="CG44" s="4"/>
      <c r="CH44" s="4" t="s">
        <v>30</v>
      </c>
      <c r="CI44" s="4"/>
      <c r="CJ44" s="4"/>
      <c r="CK44" s="4" t="s">
        <v>32</v>
      </c>
      <c r="CL44" s="4"/>
      <c r="CM44" s="4"/>
      <c r="CN44" s="4" t="s">
        <v>28</v>
      </c>
      <c r="CO44" s="4"/>
      <c r="CP44" s="4"/>
      <c r="CQ44" s="4" t="s">
        <v>29</v>
      </c>
      <c r="CR44" s="4"/>
      <c r="CS44" s="4"/>
      <c r="CT44" s="4" t="s">
        <v>30</v>
      </c>
      <c r="CU44" s="4"/>
      <c r="CV44" s="4"/>
      <c r="CW44" s="4" t="s">
        <v>24</v>
      </c>
      <c r="CX44" s="4"/>
      <c r="CY44" s="610"/>
      <c r="CZ44" s="610"/>
      <c r="DA44" s="610"/>
      <c r="DB44" s="610"/>
      <c r="DC44" s="617"/>
      <c r="DD44" s="1149"/>
      <c r="DE44" s="1150"/>
      <c r="DF44" s="1151"/>
      <c r="DG44" s="1151"/>
    </row>
    <row r="45" spans="4:111" ht="8.25" customHeight="1">
      <c r="D45" s="915"/>
      <c r="E45" s="916"/>
      <c r="F45" s="917"/>
      <c r="G45" s="1137"/>
      <c r="H45" s="1102"/>
      <c r="I45" s="1102"/>
      <c r="J45" s="1102"/>
      <c r="K45" s="1102"/>
      <c r="L45" s="1102"/>
      <c r="M45" s="1102"/>
      <c r="N45" s="1102"/>
      <c r="O45" s="1102"/>
      <c r="P45" s="1102"/>
      <c r="Q45" s="1138"/>
      <c r="R45" s="1125"/>
      <c r="S45" s="1125"/>
      <c r="T45" s="1125"/>
      <c r="U45" s="1125"/>
      <c r="V45" s="1133"/>
      <c r="W45" s="1134"/>
      <c r="X45" s="1134"/>
      <c r="Y45" s="1078"/>
      <c r="Z45" s="1078"/>
      <c r="AA45" s="1078"/>
      <c r="AB45" s="1078"/>
      <c r="AC45" s="1078"/>
      <c r="AD45" s="1078"/>
      <c r="AE45" s="1078"/>
      <c r="AF45" s="1078"/>
      <c r="AG45" s="1078"/>
      <c r="AH45" s="1078"/>
      <c r="AI45" s="1078"/>
      <c r="AJ45" s="1078"/>
      <c r="AK45" s="1078"/>
      <c r="AL45" s="1078"/>
      <c r="AM45" s="1078"/>
      <c r="AN45" s="1078"/>
      <c r="AO45" s="1078"/>
      <c r="AP45" s="1078"/>
      <c r="AQ45" s="1078"/>
      <c r="AR45" s="1078"/>
      <c r="AS45" s="1078"/>
      <c r="AT45" s="944"/>
      <c r="AU45" s="945"/>
      <c r="AV45" s="963"/>
      <c r="AW45" s="1076"/>
      <c r="AX45" s="1081"/>
      <c r="AY45" s="610"/>
      <c r="AZ45" s="610"/>
      <c r="BA45" s="617"/>
      <c r="BB45" s="1143"/>
      <c r="BC45" s="1120"/>
      <c r="BD45" s="77"/>
      <c r="BE45" s="77"/>
      <c r="BF45" s="77"/>
      <c r="BG45" s="77"/>
      <c r="BH45" s="1120"/>
      <c r="BI45" s="1120"/>
      <c r="BJ45" s="1120"/>
      <c r="BK45" s="1120"/>
      <c r="BL45" s="1120"/>
      <c r="BM45" s="1121"/>
      <c r="BN45" s="1124"/>
      <c r="BO45" s="1125"/>
      <c r="BP45" s="1125"/>
      <c r="BQ45" s="1125"/>
      <c r="BR45" s="1133" t="str">
        <f>IFERROR(MID($BX66,LEN($BX66)-10,1),"")</f>
        <v/>
      </c>
      <c r="BS45" s="1134"/>
      <c r="BT45" s="1134"/>
      <c r="BU45" s="1078" t="str">
        <f>IFERROR(MID($BX66,LEN($BX66)-9,1),"")</f>
        <v/>
      </c>
      <c r="BV45" s="1078"/>
      <c r="BW45" s="1078"/>
      <c r="BX45" s="1145" t="str">
        <f>IFERROR(MID($BX66,LEN($BX66)-8,1),"")</f>
        <v/>
      </c>
      <c r="BY45" s="1078"/>
      <c r="BZ45" s="1078"/>
      <c r="CA45" s="1078" t="str">
        <f>IFERROR(MID($BX66,LEN($BX66)-7,1),"")</f>
        <v/>
      </c>
      <c r="CB45" s="1078"/>
      <c r="CC45" s="1078"/>
      <c r="CD45" s="1078" t="str">
        <f>IFERROR(MID($BX66,LEN($BX66)-6,1),"")</f>
        <v/>
      </c>
      <c r="CE45" s="1078"/>
      <c r="CF45" s="1078"/>
      <c r="CG45" s="1078" t="str">
        <f>IFERROR(MID($BX66,LEN($BX66)-5,1),"")</f>
        <v>1</v>
      </c>
      <c r="CH45" s="1078"/>
      <c r="CI45" s="1078"/>
      <c r="CJ45" s="1078" t="str">
        <f>IFERROR(MID($BX66,LEN($BX66)-4,1),"")</f>
        <v>7</v>
      </c>
      <c r="CK45" s="1078"/>
      <c r="CL45" s="1078"/>
      <c r="CM45" s="1078" t="str">
        <f>IFERROR(MID($BX66,LEN($BX66)-3,1),"")</f>
        <v>8</v>
      </c>
      <c r="CN45" s="1078"/>
      <c r="CO45" s="1078"/>
      <c r="CP45" s="1078" t="str">
        <f>IFERROR(MID($BX66,LEN($BX66)-2,1),"")</f>
        <v>4</v>
      </c>
      <c r="CQ45" s="1078"/>
      <c r="CR45" s="1078"/>
      <c r="CS45" s="1078" t="str">
        <f>IFERROR(MID($BX66,LEN($BX66)-1,1),"")</f>
        <v>9</v>
      </c>
      <c r="CT45" s="1078"/>
      <c r="CU45" s="1078"/>
      <c r="CV45" s="1078" t="str">
        <f>IFERROR(MID($BX66,LEN($BX66),1),"")</f>
        <v>7</v>
      </c>
      <c r="CW45" s="1078"/>
      <c r="CX45" s="1128"/>
      <c r="CY45" s="1076"/>
      <c r="CZ45" s="1081"/>
      <c r="DA45" s="610"/>
      <c r="DB45" s="610"/>
      <c r="DC45" s="617"/>
      <c r="DD45" s="1149"/>
      <c r="DE45" s="1150"/>
      <c r="DF45" s="1151"/>
      <c r="DG45" s="1151"/>
    </row>
    <row r="46" spans="4:111" ht="8.25" customHeight="1">
      <c r="D46" s="915"/>
      <c r="E46" s="916"/>
      <c r="F46" s="917"/>
      <c r="G46" s="1137"/>
      <c r="H46" s="1102"/>
      <c r="I46" s="1102"/>
      <c r="J46" s="1102"/>
      <c r="K46" s="1102"/>
      <c r="L46" s="1102"/>
      <c r="M46" s="1102"/>
      <c r="N46" s="1102"/>
      <c r="O46" s="1102"/>
      <c r="P46" s="1102"/>
      <c r="Q46" s="1138"/>
      <c r="R46" s="1125"/>
      <c r="S46" s="1125"/>
      <c r="T46" s="1125"/>
      <c r="U46" s="1125"/>
      <c r="V46" s="1133"/>
      <c r="W46" s="1134"/>
      <c r="X46" s="1134"/>
      <c r="Y46" s="1078"/>
      <c r="Z46" s="1078"/>
      <c r="AA46" s="1078"/>
      <c r="AB46" s="1078"/>
      <c r="AC46" s="1078"/>
      <c r="AD46" s="1078"/>
      <c r="AE46" s="1078"/>
      <c r="AF46" s="1078"/>
      <c r="AG46" s="1078"/>
      <c r="AH46" s="1078"/>
      <c r="AI46" s="1078"/>
      <c r="AJ46" s="1078"/>
      <c r="AK46" s="1078"/>
      <c r="AL46" s="1078"/>
      <c r="AM46" s="1078"/>
      <c r="AN46" s="1078"/>
      <c r="AO46" s="1078"/>
      <c r="AP46" s="1078"/>
      <c r="AQ46" s="1078"/>
      <c r="AR46" s="1078"/>
      <c r="AS46" s="1078"/>
      <c r="AT46" s="947"/>
      <c r="AU46" s="948"/>
      <c r="AV46" s="964"/>
      <c r="AW46" s="1082"/>
      <c r="AX46" s="1081"/>
      <c r="AY46" s="610"/>
      <c r="AZ46" s="610"/>
      <c r="BA46" s="617"/>
      <c r="BB46" s="1154">
        <f>BB56</f>
        <v>9</v>
      </c>
      <c r="BC46" s="1155"/>
      <c r="BD46" s="1155"/>
      <c r="BE46" s="1155"/>
      <c r="BF46" s="1155"/>
      <c r="BG46" s="1155"/>
      <c r="BH46" s="1155"/>
      <c r="BI46" s="1155"/>
      <c r="BJ46" s="1155"/>
      <c r="BK46" s="1155"/>
      <c r="BL46" s="1155"/>
      <c r="BM46" s="1156"/>
      <c r="BN46" s="1124"/>
      <c r="BO46" s="1125"/>
      <c r="BP46" s="1125"/>
      <c r="BQ46" s="1125"/>
      <c r="BR46" s="1133"/>
      <c r="BS46" s="1134"/>
      <c r="BT46" s="1134"/>
      <c r="BU46" s="1078"/>
      <c r="BV46" s="1078"/>
      <c r="BW46" s="1078"/>
      <c r="BX46" s="1145"/>
      <c r="BY46" s="1078"/>
      <c r="BZ46" s="1078"/>
      <c r="CA46" s="1078"/>
      <c r="CB46" s="1078"/>
      <c r="CC46" s="1078"/>
      <c r="CD46" s="1078"/>
      <c r="CE46" s="1078"/>
      <c r="CF46" s="1078"/>
      <c r="CG46" s="1078"/>
      <c r="CH46" s="1078"/>
      <c r="CI46" s="1078"/>
      <c r="CJ46" s="1078"/>
      <c r="CK46" s="1078"/>
      <c r="CL46" s="1078"/>
      <c r="CM46" s="1078"/>
      <c r="CN46" s="1078"/>
      <c r="CO46" s="1078"/>
      <c r="CP46" s="1078"/>
      <c r="CQ46" s="1078"/>
      <c r="CR46" s="1078"/>
      <c r="CS46" s="1078"/>
      <c r="CT46" s="1078"/>
      <c r="CU46" s="1078"/>
      <c r="CV46" s="1078"/>
      <c r="CW46" s="1078"/>
      <c r="CX46" s="1128"/>
      <c r="CY46" s="1082"/>
      <c r="CZ46" s="1081"/>
      <c r="DA46" s="610"/>
      <c r="DB46" s="610"/>
      <c r="DC46" s="617"/>
      <c r="DD46" s="1149"/>
      <c r="DE46" s="1150"/>
      <c r="DF46" s="1151"/>
      <c r="DG46" s="1151"/>
    </row>
    <row r="47" spans="4:111" ht="8.25" customHeight="1">
      <c r="D47" s="915"/>
      <c r="E47" s="916"/>
      <c r="F47" s="917"/>
      <c r="G47" s="1137"/>
      <c r="H47" s="1102"/>
      <c r="I47" s="1102"/>
      <c r="J47" s="1102"/>
      <c r="K47" s="1102"/>
      <c r="L47" s="1102"/>
      <c r="M47" s="1102"/>
      <c r="N47" s="1102"/>
      <c r="O47" s="1102"/>
      <c r="P47" s="1102"/>
      <c r="Q47" s="1138"/>
      <c r="R47" s="1125"/>
      <c r="S47" s="1125"/>
      <c r="T47" s="1125"/>
      <c r="U47" s="1125"/>
      <c r="V47" s="1133"/>
      <c r="W47" s="1134"/>
      <c r="X47" s="1134"/>
      <c r="Y47" s="1078"/>
      <c r="Z47" s="1078"/>
      <c r="AA47" s="1078"/>
      <c r="AB47" s="1078"/>
      <c r="AC47" s="1078"/>
      <c r="AD47" s="1078"/>
      <c r="AE47" s="1078"/>
      <c r="AF47" s="1078"/>
      <c r="AG47" s="1078"/>
      <c r="AH47" s="1078"/>
      <c r="AI47" s="1078"/>
      <c r="AJ47" s="1078"/>
      <c r="AK47" s="1078"/>
      <c r="AL47" s="1078"/>
      <c r="AM47" s="1078"/>
      <c r="AN47" s="1078"/>
      <c r="AO47" s="1078"/>
      <c r="AP47" s="1078"/>
      <c r="AQ47" s="1078"/>
      <c r="AR47" s="1078"/>
      <c r="AS47" s="1078"/>
      <c r="AT47" s="950"/>
      <c r="AU47" s="951"/>
      <c r="AV47" s="965"/>
      <c r="AW47" s="1082"/>
      <c r="AX47" s="1081"/>
      <c r="AY47" s="1152" t="s">
        <v>21</v>
      </c>
      <c r="AZ47" s="1152"/>
      <c r="BA47" s="1160"/>
      <c r="BB47" s="1154"/>
      <c r="BC47" s="1155"/>
      <c r="BD47" s="1155"/>
      <c r="BE47" s="1155"/>
      <c r="BF47" s="1155"/>
      <c r="BG47" s="1155"/>
      <c r="BH47" s="1155"/>
      <c r="BI47" s="1155"/>
      <c r="BJ47" s="1155"/>
      <c r="BK47" s="1155"/>
      <c r="BL47" s="1155"/>
      <c r="BM47" s="1156"/>
      <c r="BN47" s="1124"/>
      <c r="BO47" s="1125"/>
      <c r="BP47" s="1125"/>
      <c r="BQ47" s="1125"/>
      <c r="BR47" s="1133"/>
      <c r="BS47" s="1134"/>
      <c r="BT47" s="1134"/>
      <c r="BU47" s="1078"/>
      <c r="BV47" s="1078"/>
      <c r="BW47" s="1078"/>
      <c r="BX47" s="1145"/>
      <c r="BY47" s="1078"/>
      <c r="BZ47" s="1078"/>
      <c r="CA47" s="1078"/>
      <c r="CB47" s="1078"/>
      <c r="CC47" s="1078"/>
      <c r="CD47" s="1078"/>
      <c r="CE47" s="1078"/>
      <c r="CF47" s="1078"/>
      <c r="CG47" s="1078"/>
      <c r="CH47" s="1078"/>
      <c r="CI47" s="1078"/>
      <c r="CJ47" s="1078"/>
      <c r="CK47" s="1078"/>
      <c r="CL47" s="1078"/>
      <c r="CM47" s="1078"/>
      <c r="CN47" s="1078"/>
      <c r="CO47" s="1078"/>
      <c r="CP47" s="1078"/>
      <c r="CQ47" s="1078"/>
      <c r="CR47" s="1078"/>
      <c r="CS47" s="1078"/>
      <c r="CT47" s="1078"/>
      <c r="CU47" s="1078"/>
      <c r="CV47" s="1078"/>
      <c r="CW47" s="1078"/>
      <c r="CX47" s="1128"/>
      <c r="CY47" s="1082"/>
      <c r="CZ47" s="1081"/>
      <c r="DA47" s="1081" t="s">
        <v>24</v>
      </c>
      <c r="DB47" s="1081"/>
      <c r="DC47" s="617"/>
      <c r="DD47" s="1149"/>
      <c r="DE47" s="1150"/>
      <c r="DF47" s="1151"/>
      <c r="DG47" s="1151"/>
    </row>
    <row r="48" spans="4:111" ht="8.25" customHeight="1">
      <c r="D48" s="915"/>
      <c r="E48" s="916"/>
      <c r="F48" s="917"/>
      <c r="G48" s="1139"/>
      <c r="H48" s="1140"/>
      <c r="I48" s="1140"/>
      <c r="J48" s="1140"/>
      <c r="K48" s="1140"/>
      <c r="L48" s="1140"/>
      <c r="M48" s="1140"/>
      <c r="N48" s="1140"/>
      <c r="O48" s="1140"/>
      <c r="P48" s="1140"/>
      <c r="Q48" s="1141"/>
      <c r="R48" s="1127"/>
      <c r="S48" s="1127"/>
      <c r="T48" s="1127"/>
      <c r="U48" s="1127"/>
      <c r="V48" s="610"/>
      <c r="W48" s="610"/>
      <c r="X48" s="610"/>
      <c r="Y48" s="610"/>
      <c r="Z48" s="610"/>
      <c r="AA48" s="610"/>
      <c r="AB48" s="610"/>
      <c r="AC48" s="610"/>
      <c r="AD48" s="1144" t="s">
        <v>205</v>
      </c>
      <c r="AE48" s="1144"/>
      <c r="AF48" s="610"/>
      <c r="AG48" s="610"/>
      <c r="AH48" s="610"/>
      <c r="AI48" s="610"/>
      <c r="AJ48" s="610"/>
      <c r="AK48" s="610"/>
      <c r="AL48" s="610"/>
      <c r="AM48" s="1144" t="s">
        <v>205</v>
      </c>
      <c r="AN48" s="1144"/>
      <c r="AO48" s="610"/>
      <c r="AP48" s="610"/>
      <c r="AQ48" s="610"/>
      <c r="AR48" s="610"/>
      <c r="AS48" s="610"/>
      <c r="AT48" s="610"/>
      <c r="AU48" s="610"/>
      <c r="AV48" s="610"/>
      <c r="AW48" s="610"/>
      <c r="AX48" s="610"/>
      <c r="AY48" s="1152"/>
      <c r="AZ48" s="1152"/>
      <c r="BA48" s="1160"/>
      <c r="BB48" s="1157"/>
      <c r="BC48" s="1158"/>
      <c r="BD48" s="1158"/>
      <c r="BE48" s="1158"/>
      <c r="BF48" s="1158"/>
      <c r="BG48" s="1158"/>
      <c r="BH48" s="1158"/>
      <c r="BI48" s="1158"/>
      <c r="BJ48" s="1158"/>
      <c r="BK48" s="1158"/>
      <c r="BL48" s="1158"/>
      <c r="BM48" s="1159"/>
      <c r="BN48" s="1126"/>
      <c r="BO48" s="1127"/>
      <c r="BP48" s="1127"/>
      <c r="BQ48" s="1127"/>
      <c r="BR48" s="615"/>
      <c r="BS48" s="615"/>
      <c r="BT48" s="615"/>
      <c r="BU48" s="615"/>
      <c r="BV48" s="615"/>
      <c r="BW48" s="1144" t="s">
        <v>205</v>
      </c>
      <c r="BX48" s="1144"/>
      <c r="BY48" s="613"/>
      <c r="BZ48" s="613"/>
      <c r="CA48" s="613"/>
      <c r="CB48" s="613"/>
      <c r="CC48" s="613"/>
      <c r="CD48" s="613"/>
      <c r="CE48" s="613"/>
      <c r="CF48" s="1144" t="s">
        <v>205</v>
      </c>
      <c r="CG48" s="1144"/>
      <c r="CH48" s="613"/>
      <c r="CI48" s="613"/>
      <c r="CJ48" s="613"/>
      <c r="CK48" s="613"/>
      <c r="CL48" s="613"/>
      <c r="CM48" s="613"/>
      <c r="CN48" s="613"/>
      <c r="CO48" s="1144" t="s">
        <v>205</v>
      </c>
      <c r="CP48" s="1144"/>
      <c r="CQ48" s="613"/>
      <c r="CR48" s="613"/>
      <c r="CS48" s="613"/>
      <c r="CT48" s="613"/>
      <c r="CU48" s="613"/>
      <c r="CV48" s="613"/>
      <c r="CW48" s="613"/>
      <c r="CX48" s="613"/>
      <c r="CY48" s="613"/>
      <c r="CZ48" s="613"/>
      <c r="DA48" s="934"/>
      <c r="DB48" s="934"/>
      <c r="DC48" s="618"/>
      <c r="DD48" s="1149"/>
      <c r="DE48" s="1150"/>
      <c r="DF48" s="1151"/>
      <c r="DG48" s="1151"/>
    </row>
    <row r="49" spans="4:125" ht="8.25" customHeight="1">
      <c r="D49" s="915"/>
      <c r="E49" s="916"/>
      <c r="F49" s="917"/>
      <c r="G49" s="903" t="s">
        <v>36</v>
      </c>
      <c r="H49" s="904"/>
      <c r="I49" s="904"/>
      <c r="J49" s="904"/>
      <c r="K49" s="904"/>
      <c r="L49" s="904"/>
      <c r="M49" s="904"/>
      <c r="N49" s="904"/>
      <c r="O49" s="904"/>
      <c r="P49" s="904"/>
      <c r="Q49" s="905"/>
      <c r="R49" s="1123" t="s">
        <v>224</v>
      </c>
      <c r="S49" s="1123"/>
      <c r="T49" s="1123"/>
      <c r="U49" s="1123"/>
      <c r="V49" s="4"/>
      <c r="W49" s="4" t="s">
        <v>206</v>
      </c>
      <c r="X49" s="4"/>
      <c r="Y49" s="4"/>
      <c r="Z49" s="4" t="s">
        <v>207</v>
      </c>
      <c r="AA49" s="4"/>
      <c r="AB49" s="4"/>
      <c r="AC49" s="4" t="s">
        <v>208</v>
      </c>
      <c r="AD49" s="4"/>
      <c r="AE49" s="4"/>
      <c r="AF49" s="4" t="s">
        <v>209</v>
      </c>
      <c r="AG49" s="4"/>
      <c r="AH49" s="4"/>
      <c r="AI49" s="4" t="s">
        <v>206</v>
      </c>
      <c r="AJ49" s="4"/>
      <c r="AK49" s="4"/>
      <c r="AL49" s="4" t="s">
        <v>207</v>
      </c>
      <c r="AM49" s="4"/>
      <c r="AN49" s="4"/>
      <c r="AO49" s="4" t="s">
        <v>208</v>
      </c>
      <c r="AP49" s="4"/>
      <c r="AQ49" s="4"/>
      <c r="AR49" s="4" t="s">
        <v>210</v>
      </c>
      <c r="AS49" s="4"/>
      <c r="AT49" s="4"/>
      <c r="AU49" s="4" t="s">
        <v>206</v>
      </c>
      <c r="AV49" s="4"/>
      <c r="AW49" s="3"/>
      <c r="AX49" s="3"/>
      <c r="AY49" s="3"/>
      <c r="AZ49" s="3"/>
      <c r="BA49" s="5"/>
      <c r="BB49" s="1143" t="s">
        <v>224</v>
      </c>
      <c r="BC49" s="1120"/>
      <c r="BD49" s="77"/>
      <c r="BE49" s="77"/>
      <c r="BF49" s="77"/>
      <c r="BG49" s="77"/>
      <c r="BH49" s="1120" t="s">
        <v>37</v>
      </c>
      <c r="BI49" s="1120"/>
      <c r="BJ49" s="1120"/>
      <c r="BK49" s="1120"/>
      <c r="BL49" s="1120"/>
      <c r="BM49" s="1121"/>
      <c r="BN49" s="1125" t="s">
        <v>224</v>
      </c>
      <c r="BO49" s="1125"/>
      <c r="BP49" s="1125"/>
      <c r="BQ49" s="1125"/>
      <c r="BR49" s="7"/>
      <c r="BS49" s="7" t="s">
        <v>207</v>
      </c>
      <c r="BT49" s="7"/>
      <c r="BU49" s="7"/>
      <c r="BV49" s="7" t="s">
        <v>208</v>
      </c>
      <c r="BW49" s="7"/>
      <c r="BX49" s="7"/>
      <c r="BY49" s="7" t="s">
        <v>209</v>
      </c>
      <c r="BZ49" s="7"/>
      <c r="CA49" s="7"/>
      <c r="CB49" s="7" t="s">
        <v>206</v>
      </c>
      <c r="CC49" s="7"/>
      <c r="CD49" s="7"/>
      <c r="CE49" s="7" t="s">
        <v>207</v>
      </c>
      <c r="CF49" s="7"/>
      <c r="CG49" s="7"/>
      <c r="CH49" s="7" t="s">
        <v>208</v>
      </c>
      <c r="CI49" s="7"/>
      <c r="CJ49" s="7"/>
      <c r="CK49" s="7" t="s">
        <v>210</v>
      </c>
      <c r="CL49" s="7"/>
      <c r="CM49" s="7"/>
      <c r="CN49" s="7" t="s">
        <v>206</v>
      </c>
      <c r="CO49" s="7"/>
      <c r="CP49" s="7"/>
      <c r="CQ49" s="7" t="s">
        <v>207</v>
      </c>
      <c r="CR49" s="7"/>
      <c r="CS49" s="7"/>
      <c r="CT49" s="7" t="s">
        <v>208</v>
      </c>
      <c r="CU49" s="7"/>
      <c r="CV49" s="7"/>
      <c r="CW49" s="7" t="s">
        <v>211</v>
      </c>
      <c r="CX49" s="7"/>
      <c r="CY49" s="610"/>
      <c r="CZ49" s="610"/>
      <c r="DA49" s="610"/>
      <c r="DB49" s="610"/>
      <c r="DC49" s="5"/>
      <c r="DD49" s="1149"/>
      <c r="DE49" s="1150"/>
      <c r="DF49" s="1151"/>
      <c r="DG49" s="1151"/>
    </row>
    <row r="50" spans="4:125" ht="8.25" customHeight="1">
      <c r="D50" s="915"/>
      <c r="E50" s="916"/>
      <c r="F50" s="917"/>
      <c r="G50" s="906"/>
      <c r="H50" s="907"/>
      <c r="I50" s="907"/>
      <c r="J50" s="907"/>
      <c r="K50" s="907"/>
      <c r="L50" s="907"/>
      <c r="M50" s="907"/>
      <c r="N50" s="907"/>
      <c r="O50" s="907"/>
      <c r="P50" s="907"/>
      <c r="Q50" s="908"/>
      <c r="R50" s="1125"/>
      <c r="S50" s="1125"/>
      <c r="T50" s="1125"/>
      <c r="U50" s="1125"/>
      <c r="V50" s="1133"/>
      <c r="W50" s="1134"/>
      <c r="X50" s="1134"/>
      <c r="Y50" s="1078"/>
      <c r="Z50" s="1078"/>
      <c r="AA50" s="1078"/>
      <c r="AB50" s="1078"/>
      <c r="AC50" s="1078"/>
      <c r="AD50" s="1078"/>
      <c r="AE50" s="1078"/>
      <c r="AF50" s="1078"/>
      <c r="AG50" s="1078"/>
      <c r="AH50" s="1078"/>
      <c r="AI50" s="1078"/>
      <c r="AJ50" s="1078"/>
      <c r="AK50" s="1078"/>
      <c r="AL50" s="1078"/>
      <c r="AM50" s="1078"/>
      <c r="AN50" s="944"/>
      <c r="AO50" s="945"/>
      <c r="AP50" s="946"/>
      <c r="AQ50" s="1078"/>
      <c r="AR50" s="1078"/>
      <c r="AS50" s="1078"/>
      <c r="AT50" s="1078"/>
      <c r="AU50" s="1078"/>
      <c r="AV50" s="1128"/>
      <c r="AW50" s="962"/>
      <c r="AX50" s="1081"/>
      <c r="AY50" s="610"/>
      <c r="AZ50" s="610"/>
      <c r="BA50" s="617"/>
      <c r="BB50" s="1143"/>
      <c r="BC50" s="1120"/>
      <c r="BD50" s="77"/>
      <c r="BE50" s="77"/>
      <c r="BF50" s="77"/>
      <c r="BG50" s="77"/>
      <c r="BH50" s="1120"/>
      <c r="BI50" s="1120"/>
      <c r="BJ50" s="1120"/>
      <c r="BK50" s="1120"/>
      <c r="BL50" s="1120"/>
      <c r="BM50" s="1121"/>
      <c r="BN50" s="1125"/>
      <c r="BO50" s="1125"/>
      <c r="BP50" s="1125"/>
      <c r="BQ50" s="1125"/>
      <c r="BR50" s="1133"/>
      <c r="BS50" s="1134"/>
      <c r="BT50" s="1134"/>
      <c r="BU50" s="1078"/>
      <c r="BV50" s="1078"/>
      <c r="BW50" s="1078"/>
      <c r="BX50" s="1145"/>
      <c r="BY50" s="1078"/>
      <c r="BZ50" s="1078"/>
      <c r="CA50" s="1078"/>
      <c r="CB50" s="1078"/>
      <c r="CC50" s="1078"/>
      <c r="CD50" s="1078"/>
      <c r="CE50" s="1078"/>
      <c r="CF50" s="1078"/>
      <c r="CG50" s="1078"/>
      <c r="CH50" s="1078"/>
      <c r="CI50" s="1078"/>
      <c r="CJ50" s="1078"/>
      <c r="CK50" s="1078"/>
      <c r="CL50" s="1078"/>
      <c r="CM50" s="1078"/>
      <c r="CN50" s="1078"/>
      <c r="CO50" s="1078"/>
      <c r="CP50" s="1078"/>
      <c r="CQ50" s="1078"/>
      <c r="CR50" s="1078"/>
      <c r="CS50" s="1078"/>
      <c r="CT50" s="1078"/>
      <c r="CU50" s="1078"/>
      <c r="CV50" s="1078"/>
      <c r="CW50" s="1078"/>
      <c r="CX50" s="1128"/>
      <c r="CY50" s="1076"/>
      <c r="CZ50" s="1081"/>
      <c r="DA50" s="610"/>
      <c r="DB50" s="610"/>
      <c r="DC50" s="617"/>
      <c r="DD50" s="1149"/>
      <c r="DE50" s="1150"/>
      <c r="DF50" s="1151"/>
      <c r="DG50" s="1151"/>
    </row>
    <row r="51" spans="4:125" ht="8.25" customHeight="1">
      <c r="D51" s="915"/>
      <c r="E51" s="916"/>
      <c r="F51" s="917"/>
      <c r="G51" s="906"/>
      <c r="H51" s="907"/>
      <c r="I51" s="907"/>
      <c r="J51" s="907"/>
      <c r="K51" s="907"/>
      <c r="L51" s="907"/>
      <c r="M51" s="907"/>
      <c r="N51" s="907"/>
      <c r="O51" s="907"/>
      <c r="P51" s="907"/>
      <c r="Q51" s="908"/>
      <c r="R51" s="1125"/>
      <c r="S51" s="1125"/>
      <c r="T51" s="1125"/>
      <c r="U51" s="1125"/>
      <c r="V51" s="1133"/>
      <c r="W51" s="1134"/>
      <c r="X51" s="1134"/>
      <c r="Y51" s="1078"/>
      <c r="Z51" s="1078"/>
      <c r="AA51" s="1078"/>
      <c r="AB51" s="1078"/>
      <c r="AC51" s="1078"/>
      <c r="AD51" s="1078"/>
      <c r="AE51" s="1078"/>
      <c r="AF51" s="1078"/>
      <c r="AG51" s="1078"/>
      <c r="AH51" s="1078"/>
      <c r="AI51" s="1078"/>
      <c r="AJ51" s="1078"/>
      <c r="AK51" s="1078"/>
      <c r="AL51" s="1078"/>
      <c r="AM51" s="1078"/>
      <c r="AN51" s="947"/>
      <c r="AO51" s="948"/>
      <c r="AP51" s="949"/>
      <c r="AQ51" s="1078"/>
      <c r="AR51" s="1078"/>
      <c r="AS51" s="1078"/>
      <c r="AT51" s="1078"/>
      <c r="AU51" s="1078"/>
      <c r="AV51" s="1128"/>
      <c r="AW51" s="1081"/>
      <c r="AX51" s="1081"/>
      <c r="AY51" s="610"/>
      <c r="AZ51" s="610"/>
      <c r="BA51" s="610"/>
      <c r="BB51" s="978" t="s">
        <v>635</v>
      </c>
      <c r="BC51" s="979"/>
      <c r="BD51" s="979"/>
      <c r="BE51" s="979"/>
      <c r="BF51" s="979"/>
      <c r="BG51" s="979"/>
      <c r="BH51" s="979"/>
      <c r="BI51" s="979"/>
      <c r="BJ51" s="979"/>
      <c r="BK51" s="979"/>
      <c r="BL51" s="979"/>
      <c r="BM51" s="1037"/>
      <c r="BN51" s="1125"/>
      <c r="BO51" s="1125"/>
      <c r="BP51" s="1125"/>
      <c r="BQ51" s="1125"/>
      <c r="BR51" s="1133"/>
      <c r="BS51" s="1134"/>
      <c r="BT51" s="1134"/>
      <c r="BU51" s="1078"/>
      <c r="BV51" s="1078"/>
      <c r="BW51" s="1078"/>
      <c r="BX51" s="1145"/>
      <c r="BY51" s="1078"/>
      <c r="BZ51" s="1078"/>
      <c r="CA51" s="1078"/>
      <c r="CB51" s="1078"/>
      <c r="CC51" s="1078"/>
      <c r="CD51" s="1078"/>
      <c r="CE51" s="1078"/>
      <c r="CF51" s="1078"/>
      <c r="CG51" s="1078"/>
      <c r="CH51" s="1078"/>
      <c r="CI51" s="1078"/>
      <c r="CJ51" s="1078"/>
      <c r="CK51" s="1078"/>
      <c r="CL51" s="1078"/>
      <c r="CM51" s="1078"/>
      <c r="CN51" s="1078"/>
      <c r="CO51" s="1078"/>
      <c r="CP51" s="1078"/>
      <c r="CQ51" s="1078"/>
      <c r="CR51" s="1078"/>
      <c r="CS51" s="1078"/>
      <c r="CT51" s="1078"/>
      <c r="CU51" s="1078"/>
      <c r="CV51" s="1078"/>
      <c r="CW51" s="1078"/>
      <c r="CX51" s="1128"/>
      <c r="CY51" s="1082"/>
      <c r="CZ51" s="1081"/>
      <c r="DA51" s="610"/>
      <c r="DB51" s="610"/>
      <c r="DC51" s="617"/>
      <c r="DD51" s="1149"/>
      <c r="DE51" s="1150"/>
      <c r="DF51" s="1151"/>
      <c r="DG51" s="1151"/>
    </row>
    <row r="52" spans="4:125" ht="8.25" customHeight="1">
      <c r="D52" s="915"/>
      <c r="E52" s="916"/>
      <c r="F52" s="917"/>
      <c r="G52" s="906"/>
      <c r="H52" s="907"/>
      <c r="I52" s="907"/>
      <c r="J52" s="907"/>
      <c r="K52" s="907"/>
      <c r="L52" s="907"/>
      <c r="M52" s="907"/>
      <c r="N52" s="907"/>
      <c r="O52" s="907"/>
      <c r="P52" s="907"/>
      <c r="Q52" s="908"/>
      <c r="R52" s="1125"/>
      <c r="S52" s="1125"/>
      <c r="T52" s="1125"/>
      <c r="U52" s="1125"/>
      <c r="V52" s="1133"/>
      <c r="W52" s="1134"/>
      <c r="X52" s="1134"/>
      <c r="Y52" s="1078"/>
      <c r="Z52" s="1078"/>
      <c r="AA52" s="1078"/>
      <c r="AB52" s="1078"/>
      <c r="AC52" s="1078"/>
      <c r="AD52" s="1078"/>
      <c r="AE52" s="1078"/>
      <c r="AF52" s="1078"/>
      <c r="AG52" s="1078"/>
      <c r="AH52" s="1078"/>
      <c r="AI52" s="1078"/>
      <c r="AJ52" s="1078"/>
      <c r="AK52" s="1078"/>
      <c r="AL52" s="1078"/>
      <c r="AM52" s="1078"/>
      <c r="AN52" s="950"/>
      <c r="AO52" s="951"/>
      <c r="AP52" s="952"/>
      <c r="AQ52" s="1078"/>
      <c r="AR52" s="1078"/>
      <c r="AS52" s="1078"/>
      <c r="AT52" s="1078"/>
      <c r="AU52" s="1078"/>
      <c r="AV52" s="1128"/>
      <c r="AW52" s="1081"/>
      <c r="AX52" s="1081"/>
      <c r="AY52" s="1152" t="s">
        <v>21</v>
      </c>
      <c r="AZ52" s="1152"/>
      <c r="BA52" s="1152"/>
      <c r="BB52" s="978"/>
      <c r="BC52" s="979"/>
      <c r="BD52" s="979"/>
      <c r="BE52" s="979"/>
      <c r="BF52" s="979"/>
      <c r="BG52" s="979"/>
      <c r="BH52" s="979"/>
      <c r="BI52" s="979"/>
      <c r="BJ52" s="979"/>
      <c r="BK52" s="979"/>
      <c r="BL52" s="979"/>
      <c r="BM52" s="1037"/>
      <c r="BN52" s="1125"/>
      <c r="BO52" s="1125"/>
      <c r="BP52" s="1125"/>
      <c r="BQ52" s="1125"/>
      <c r="BR52" s="1133"/>
      <c r="BS52" s="1134"/>
      <c r="BT52" s="1134"/>
      <c r="BU52" s="1078"/>
      <c r="BV52" s="1078"/>
      <c r="BW52" s="1078"/>
      <c r="BX52" s="1145"/>
      <c r="BY52" s="1078"/>
      <c r="BZ52" s="1078"/>
      <c r="CA52" s="1078"/>
      <c r="CB52" s="1078"/>
      <c r="CC52" s="1078"/>
      <c r="CD52" s="1078"/>
      <c r="CE52" s="1078"/>
      <c r="CF52" s="1078"/>
      <c r="CG52" s="1078"/>
      <c r="CH52" s="1078"/>
      <c r="CI52" s="1078"/>
      <c r="CJ52" s="1078"/>
      <c r="CK52" s="1078"/>
      <c r="CL52" s="1078"/>
      <c r="CM52" s="1078"/>
      <c r="CN52" s="1078"/>
      <c r="CO52" s="1078"/>
      <c r="CP52" s="1078"/>
      <c r="CQ52" s="1078"/>
      <c r="CR52" s="1078"/>
      <c r="CS52" s="1078"/>
      <c r="CT52" s="1078"/>
      <c r="CU52" s="1078"/>
      <c r="CV52" s="1078"/>
      <c r="CW52" s="1078"/>
      <c r="CX52" s="1128"/>
      <c r="CY52" s="1082"/>
      <c r="CZ52" s="1081"/>
      <c r="DA52" s="1081" t="s">
        <v>24</v>
      </c>
      <c r="DB52" s="1081"/>
      <c r="DC52" s="617"/>
      <c r="DD52" s="1149"/>
      <c r="DE52" s="1150"/>
      <c r="DF52" s="1151"/>
      <c r="DG52" s="1151"/>
    </row>
    <row r="53" spans="4:125" ht="8.25" customHeight="1">
      <c r="D53" s="915"/>
      <c r="E53" s="916"/>
      <c r="F53" s="917"/>
      <c r="G53" s="909"/>
      <c r="H53" s="910"/>
      <c r="I53" s="910"/>
      <c r="J53" s="910"/>
      <c r="K53" s="910"/>
      <c r="L53" s="910"/>
      <c r="M53" s="910"/>
      <c r="N53" s="910"/>
      <c r="O53" s="910"/>
      <c r="P53" s="910"/>
      <c r="Q53" s="911"/>
      <c r="R53" s="1127"/>
      <c r="S53" s="1127"/>
      <c r="T53" s="1127"/>
      <c r="U53" s="1127"/>
      <c r="V53" s="613"/>
      <c r="W53" s="613"/>
      <c r="X53" s="613"/>
      <c r="Y53" s="613"/>
      <c r="Z53" s="613"/>
      <c r="AA53" s="613"/>
      <c r="AB53" s="613"/>
      <c r="AC53" s="613"/>
      <c r="AD53" s="1144" t="s">
        <v>205</v>
      </c>
      <c r="AE53" s="1144"/>
      <c r="AF53" s="613"/>
      <c r="AG53" s="613"/>
      <c r="AH53" s="613"/>
      <c r="AI53" s="613"/>
      <c r="AJ53" s="613"/>
      <c r="AK53" s="613"/>
      <c r="AL53" s="613"/>
      <c r="AM53" s="1144" t="s">
        <v>205</v>
      </c>
      <c r="AN53" s="1144"/>
      <c r="AO53" s="613"/>
      <c r="AP53" s="613"/>
      <c r="AQ53" s="613"/>
      <c r="AR53" s="613"/>
      <c r="AS53" s="613"/>
      <c r="AT53" s="613"/>
      <c r="AU53" s="613"/>
      <c r="AV53" s="613"/>
      <c r="AW53" s="613"/>
      <c r="AX53" s="613"/>
      <c r="AY53" s="1153"/>
      <c r="AZ53" s="1153"/>
      <c r="BA53" s="1153"/>
      <c r="BB53" s="980"/>
      <c r="BC53" s="981"/>
      <c r="BD53" s="981"/>
      <c r="BE53" s="981"/>
      <c r="BF53" s="981"/>
      <c r="BG53" s="981"/>
      <c r="BH53" s="981"/>
      <c r="BI53" s="981"/>
      <c r="BJ53" s="981"/>
      <c r="BK53" s="981"/>
      <c r="BL53" s="981"/>
      <c r="BM53" s="1039"/>
      <c r="BN53" s="1127"/>
      <c r="BO53" s="1127"/>
      <c r="BP53" s="1127"/>
      <c r="BQ53" s="1127"/>
      <c r="BR53" s="615"/>
      <c r="BS53" s="615"/>
      <c r="BT53" s="615"/>
      <c r="BU53" s="615"/>
      <c r="BV53" s="615"/>
      <c r="BW53" s="1144" t="s">
        <v>205</v>
      </c>
      <c r="BX53" s="1144"/>
      <c r="BY53" s="613"/>
      <c r="BZ53" s="613"/>
      <c r="CA53" s="613"/>
      <c r="CB53" s="613"/>
      <c r="CC53" s="613"/>
      <c r="CD53" s="613"/>
      <c r="CE53" s="613"/>
      <c r="CF53" s="1144" t="s">
        <v>205</v>
      </c>
      <c r="CG53" s="1144"/>
      <c r="CH53" s="613"/>
      <c r="CI53" s="613"/>
      <c r="CJ53" s="613"/>
      <c r="CK53" s="613"/>
      <c r="CL53" s="613"/>
      <c r="CM53" s="613"/>
      <c r="CN53" s="613"/>
      <c r="CO53" s="1144" t="s">
        <v>205</v>
      </c>
      <c r="CP53" s="1144"/>
      <c r="CQ53" s="613"/>
      <c r="CR53" s="613"/>
      <c r="CS53" s="613"/>
      <c r="CT53" s="613"/>
      <c r="CU53" s="613"/>
      <c r="CV53" s="613"/>
      <c r="CW53" s="613"/>
      <c r="CX53" s="613"/>
      <c r="CY53" s="613"/>
      <c r="CZ53" s="613"/>
      <c r="DA53" s="934"/>
      <c r="DB53" s="934"/>
      <c r="DC53" s="618"/>
      <c r="DD53" s="1149"/>
      <c r="DE53" s="1150"/>
      <c r="DF53" s="1151"/>
      <c r="DG53" s="1151"/>
    </row>
    <row r="54" spans="4:125" ht="8.25" customHeight="1">
      <c r="D54" s="915"/>
      <c r="E54" s="916"/>
      <c r="F54" s="917"/>
      <c r="G54" s="903" t="s">
        <v>594</v>
      </c>
      <c r="H54" s="904"/>
      <c r="I54" s="904"/>
      <c r="J54" s="904"/>
      <c r="K54" s="904"/>
      <c r="L54" s="904"/>
      <c r="M54" s="904"/>
      <c r="N54" s="904"/>
      <c r="O54" s="904"/>
      <c r="P54" s="904"/>
      <c r="Q54" s="905"/>
      <c r="R54" s="1161" t="s">
        <v>226</v>
      </c>
      <c r="S54" s="1161"/>
      <c r="T54" s="1161"/>
      <c r="U54" s="1161"/>
      <c r="V54" s="4"/>
      <c r="W54" s="4" t="s">
        <v>206</v>
      </c>
      <c r="X54" s="4"/>
      <c r="Y54" s="4"/>
      <c r="Z54" s="4" t="s">
        <v>207</v>
      </c>
      <c r="AA54" s="4"/>
      <c r="AB54" s="4"/>
      <c r="AC54" s="4" t="s">
        <v>208</v>
      </c>
      <c r="AD54" s="4"/>
      <c r="AE54" s="4"/>
      <c r="AF54" s="4" t="s">
        <v>209</v>
      </c>
      <c r="AG54" s="4"/>
      <c r="AH54" s="4"/>
      <c r="AI54" s="4" t="s">
        <v>206</v>
      </c>
      <c r="AJ54" s="4"/>
      <c r="AK54" s="4"/>
      <c r="AL54" s="4" t="s">
        <v>207</v>
      </c>
      <c r="AM54" s="4"/>
      <c r="AN54" s="4"/>
      <c r="AO54" s="4" t="s">
        <v>208</v>
      </c>
      <c r="AP54" s="4"/>
      <c r="AQ54" s="4"/>
      <c r="AR54" s="4" t="s">
        <v>210</v>
      </c>
      <c r="AS54" s="4"/>
      <c r="AT54" s="4"/>
      <c r="AU54" s="4" t="s">
        <v>206</v>
      </c>
      <c r="AV54" s="4"/>
      <c r="AW54" s="3"/>
      <c r="AX54" s="3"/>
      <c r="AY54" s="3"/>
      <c r="AZ54" s="3"/>
      <c r="BA54" s="5"/>
      <c r="BB54" s="1143" t="s">
        <v>226</v>
      </c>
      <c r="BC54" s="1120"/>
      <c r="BD54" s="77"/>
      <c r="BE54" s="77"/>
      <c r="BF54" s="77"/>
      <c r="BG54" s="77"/>
      <c r="BH54" s="1120" t="s">
        <v>37</v>
      </c>
      <c r="BI54" s="1120"/>
      <c r="BJ54" s="1120"/>
      <c r="BK54" s="1120"/>
      <c r="BL54" s="1120"/>
      <c r="BM54" s="1121"/>
      <c r="BN54" s="1165" t="s">
        <v>226</v>
      </c>
      <c r="BO54" s="1161"/>
      <c r="BP54" s="1161"/>
      <c r="BQ54" s="1161"/>
      <c r="BR54" s="7"/>
      <c r="BS54" s="7" t="s">
        <v>207</v>
      </c>
      <c r="BT54" s="7"/>
      <c r="BU54" s="7"/>
      <c r="BV54" s="7" t="s">
        <v>208</v>
      </c>
      <c r="BW54" s="7"/>
      <c r="BX54" s="7"/>
      <c r="BY54" s="7" t="s">
        <v>209</v>
      </c>
      <c r="BZ54" s="7"/>
      <c r="CA54" s="7"/>
      <c r="CB54" s="7" t="s">
        <v>206</v>
      </c>
      <c r="CC54" s="7"/>
      <c r="CD54" s="7"/>
      <c r="CE54" s="7" t="s">
        <v>207</v>
      </c>
      <c r="CF54" s="7"/>
      <c r="CG54" s="7"/>
      <c r="CH54" s="7" t="s">
        <v>208</v>
      </c>
      <c r="CI54" s="7"/>
      <c r="CJ54" s="7"/>
      <c r="CK54" s="7" t="s">
        <v>210</v>
      </c>
      <c r="CL54" s="7"/>
      <c r="CM54" s="7"/>
      <c r="CN54" s="7" t="s">
        <v>206</v>
      </c>
      <c r="CO54" s="7"/>
      <c r="CP54" s="7"/>
      <c r="CQ54" s="7" t="s">
        <v>207</v>
      </c>
      <c r="CR54" s="7"/>
      <c r="CS54" s="7"/>
      <c r="CT54" s="7" t="s">
        <v>208</v>
      </c>
      <c r="CU54" s="7"/>
      <c r="CV54" s="7"/>
      <c r="CW54" s="7" t="s">
        <v>211</v>
      </c>
      <c r="CX54" s="7"/>
      <c r="CY54" s="3"/>
      <c r="CZ54" s="3"/>
      <c r="DA54" s="3"/>
      <c r="DB54" s="3"/>
      <c r="DC54" s="5"/>
      <c r="DF54" s="1151"/>
      <c r="DG54" s="1151"/>
    </row>
    <row r="55" spans="4:125" ht="8.25" customHeight="1" thickBot="1">
      <c r="D55" s="915"/>
      <c r="E55" s="916"/>
      <c r="F55" s="917"/>
      <c r="G55" s="906"/>
      <c r="H55" s="907"/>
      <c r="I55" s="907"/>
      <c r="J55" s="907"/>
      <c r="K55" s="907"/>
      <c r="L55" s="907"/>
      <c r="M55" s="907"/>
      <c r="N55" s="907"/>
      <c r="O55" s="907"/>
      <c r="P55" s="907"/>
      <c r="Q55" s="908"/>
      <c r="R55" s="1162"/>
      <c r="S55" s="1162"/>
      <c r="T55" s="1162"/>
      <c r="U55" s="1162"/>
      <c r="V55" s="1133" t="str">
        <f>IFERROR(MID($V67,LEN($V67)-8,1),"")</f>
        <v/>
      </c>
      <c r="W55" s="1134"/>
      <c r="X55" s="1134"/>
      <c r="Y55" s="1078" t="str">
        <f>IFERROR(MID($V67,LEN($V67)-7,1),"")</f>
        <v/>
      </c>
      <c r="Z55" s="1078"/>
      <c r="AA55" s="1078"/>
      <c r="AB55" s="1078" t="str">
        <f>IFERROR(MID($V67,LEN($V67)-6,1),"")</f>
        <v/>
      </c>
      <c r="AC55" s="1078"/>
      <c r="AD55" s="1078"/>
      <c r="AE55" s="1078" t="str">
        <f>IFERROR(MID($V67,LEN($V67)-5,1),"")</f>
        <v/>
      </c>
      <c r="AF55" s="1078"/>
      <c r="AG55" s="1078"/>
      <c r="AH55" s="1078" t="str">
        <f>IFERROR(MID($V67,LEN($V67)-4,1),"")</f>
        <v>1</v>
      </c>
      <c r="AI55" s="1078"/>
      <c r="AJ55" s="1078"/>
      <c r="AK55" s="1078" t="str">
        <f>IFERROR(MID($V67,LEN($V67)-3,1),"")</f>
        <v>9</v>
      </c>
      <c r="AL55" s="1078"/>
      <c r="AM55" s="1078"/>
      <c r="AN55" s="1078" t="str">
        <f>IFERROR(MID($V67,LEN($V67)-2,1),"")</f>
        <v>8</v>
      </c>
      <c r="AO55" s="1078"/>
      <c r="AP55" s="1078"/>
      <c r="AQ55" s="1078" t="str">
        <f>IFERROR(MID($V67,LEN($V67)-1,1),"")</f>
        <v>3</v>
      </c>
      <c r="AR55" s="1078"/>
      <c r="AS55" s="1078"/>
      <c r="AT55" s="1078" t="str">
        <f>IFERROR(MID($V67,LEN($V67),1),"")</f>
        <v>3</v>
      </c>
      <c r="AU55" s="1078"/>
      <c r="AV55" s="1128"/>
      <c r="AW55" s="1076"/>
      <c r="AX55" s="1081"/>
      <c r="AY55" s="610"/>
      <c r="AZ55" s="610"/>
      <c r="BA55" s="617"/>
      <c r="BB55" s="1143"/>
      <c r="BC55" s="1120"/>
      <c r="BD55" s="77"/>
      <c r="BE55" s="77"/>
      <c r="BF55" s="77"/>
      <c r="BG55" s="77"/>
      <c r="BH55" s="1120"/>
      <c r="BI55" s="1120"/>
      <c r="BJ55" s="1120"/>
      <c r="BK55" s="1120"/>
      <c r="BL55" s="1120"/>
      <c r="BM55" s="1121"/>
      <c r="BN55" s="1166"/>
      <c r="BO55" s="1162"/>
      <c r="BP55" s="1162"/>
      <c r="BQ55" s="1162"/>
      <c r="BR55" s="1133" t="str">
        <f>IFERROR(MID($BX67,LEN($BX67)-10,1),"")</f>
        <v/>
      </c>
      <c r="BS55" s="1134"/>
      <c r="BT55" s="1134"/>
      <c r="BU55" s="944" t="str">
        <f>IFERROR(MID($BX67,LEN($BX67)-9,1),"")</f>
        <v/>
      </c>
      <c r="BV55" s="945"/>
      <c r="BW55" s="946"/>
      <c r="BX55" s="944" t="str">
        <f>IFERROR(MID($BX67,LEN($BX67)-8,1),"")</f>
        <v/>
      </c>
      <c r="BY55" s="945"/>
      <c r="BZ55" s="946"/>
      <c r="CA55" s="944" t="str">
        <f>IFERROR(MID($BX67,LEN($BX67)-7,1),"")</f>
        <v/>
      </c>
      <c r="CB55" s="945"/>
      <c r="CC55" s="946"/>
      <c r="CD55" s="944" t="str">
        <f>IFERROR(MID($BX67,LEN($BX67)-6,1),"")</f>
        <v/>
      </c>
      <c r="CE55" s="945"/>
      <c r="CF55" s="946"/>
      <c r="CG55" s="944" t="str">
        <f>IFERROR(MID($BX67,LEN($BX67)-5,1),"")</f>
        <v>1</v>
      </c>
      <c r="CH55" s="945"/>
      <c r="CI55" s="946"/>
      <c r="CJ55" s="944" t="str">
        <f>IFERROR(MID($BX67,LEN($BX67)-4,1),"")</f>
        <v>7</v>
      </c>
      <c r="CK55" s="945"/>
      <c r="CL55" s="946"/>
      <c r="CM55" s="944" t="str">
        <f>IFERROR(MID($BX67,LEN($BX67)-3,1),"")</f>
        <v>8</v>
      </c>
      <c r="CN55" s="945"/>
      <c r="CO55" s="946"/>
      <c r="CP55" s="944" t="str">
        <f>IFERROR(MID($BX67,LEN($BX67)-2,1),"")</f>
        <v>4</v>
      </c>
      <c r="CQ55" s="945"/>
      <c r="CR55" s="946"/>
      <c r="CS55" s="944" t="str">
        <f>IFERROR(MID($BX67,LEN($BX67)-1,1),"")</f>
        <v>9</v>
      </c>
      <c r="CT55" s="945"/>
      <c r="CU55" s="946"/>
      <c r="CV55" s="944" t="str">
        <f>IFERROR(MID($BX67,LEN($BX67),1),"")</f>
        <v>7</v>
      </c>
      <c r="CW55" s="945"/>
      <c r="CX55" s="963"/>
      <c r="CY55" s="1076"/>
      <c r="CZ55" s="1081"/>
      <c r="DA55" s="610"/>
      <c r="DB55" s="610"/>
      <c r="DC55" s="617"/>
      <c r="DF55" s="1151"/>
      <c r="DG55" s="1151"/>
    </row>
    <row r="56" spans="4:125" ht="8.25" customHeight="1">
      <c r="D56" s="915"/>
      <c r="E56" s="916"/>
      <c r="F56" s="917"/>
      <c r="G56" s="906"/>
      <c r="H56" s="907"/>
      <c r="I56" s="907"/>
      <c r="J56" s="907"/>
      <c r="K56" s="907"/>
      <c r="L56" s="907"/>
      <c r="M56" s="907"/>
      <c r="N56" s="907"/>
      <c r="O56" s="907"/>
      <c r="P56" s="907"/>
      <c r="Q56" s="908"/>
      <c r="R56" s="1162"/>
      <c r="S56" s="1162"/>
      <c r="T56" s="1162"/>
      <c r="U56" s="1162"/>
      <c r="V56" s="1133"/>
      <c r="W56" s="1134"/>
      <c r="X56" s="1134"/>
      <c r="Y56" s="1078"/>
      <c r="Z56" s="1078"/>
      <c r="AA56" s="1078"/>
      <c r="AB56" s="1078"/>
      <c r="AC56" s="1078"/>
      <c r="AD56" s="1078"/>
      <c r="AE56" s="1078"/>
      <c r="AF56" s="1078"/>
      <c r="AG56" s="1078"/>
      <c r="AH56" s="1078"/>
      <c r="AI56" s="1078"/>
      <c r="AJ56" s="1078"/>
      <c r="AK56" s="1078"/>
      <c r="AL56" s="1078"/>
      <c r="AM56" s="1078"/>
      <c r="AN56" s="1078"/>
      <c r="AO56" s="1078"/>
      <c r="AP56" s="1078"/>
      <c r="AQ56" s="1078"/>
      <c r="AR56" s="1078"/>
      <c r="AS56" s="1078"/>
      <c r="AT56" s="1078"/>
      <c r="AU56" s="1078"/>
      <c r="AV56" s="1128"/>
      <c r="AW56" s="1082"/>
      <c r="AX56" s="1081"/>
      <c r="AY56" s="610"/>
      <c r="AZ56" s="610"/>
      <c r="BA56" s="610"/>
      <c r="BB56" s="1167">
        <v>9</v>
      </c>
      <c r="BC56" s="1168"/>
      <c r="BD56" s="1168"/>
      <c r="BE56" s="1168"/>
      <c r="BF56" s="1168"/>
      <c r="BG56" s="1168"/>
      <c r="BH56" s="1168"/>
      <c r="BI56" s="1168"/>
      <c r="BJ56" s="1168"/>
      <c r="BK56" s="1168"/>
      <c r="BL56" s="1168"/>
      <c r="BM56" s="1169"/>
      <c r="BN56" s="1162"/>
      <c r="BO56" s="1162"/>
      <c r="BP56" s="1162"/>
      <c r="BQ56" s="1162"/>
      <c r="BR56" s="1133"/>
      <c r="BS56" s="1134"/>
      <c r="BT56" s="1134"/>
      <c r="BU56" s="947"/>
      <c r="BV56" s="948"/>
      <c r="BW56" s="949"/>
      <c r="BX56" s="947"/>
      <c r="BY56" s="948"/>
      <c r="BZ56" s="949"/>
      <c r="CA56" s="947"/>
      <c r="CB56" s="948"/>
      <c r="CC56" s="949"/>
      <c r="CD56" s="947"/>
      <c r="CE56" s="948"/>
      <c r="CF56" s="949"/>
      <c r="CG56" s="947"/>
      <c r="CH56" s="948"/>
      <c r="CI56" s="949"/>
      <c r="CJ56" s="947"/>
      <c r="CK56" s="948"/>
      <c r="CL56" s="949"/>
      <c r="CM56" s="947"/>
      <c r="CN56" s="948"/>
      <c r="CO56" s="949"/>
      <c r="CP56" s="947"/>
      <c r="CQ56" s="948"/>
      <c r="CR56" s="949"/>
      <c r="CS56" s="947"/>
      <c r="CT56" s="948"/>
      <c r="CU56" s="949"/>
      <c r="CV56" s="947"/>
      <c r="CW56" s="948"/>
      <c r="CX56" s="964"/>
      <c r="CY56" s="1082"/>
      <c r="CZ56" s="1081"/>
      <c r="DA56" s="610"/>
      <c r="DB56" s="610"/>
      <c r="DC56" s="617"/>
      <c r="DF56" s="1151"/>
      <c r="DG56" s="1151"/>
    </row>
    <row r="57" spans="4:125" ht="8.25" customHeight="1">
      <c r="D57" s="915"/>
      <c r="E57" s="916"/>
      <c r="F57" s="917"/>
      <c r="G57" s="906"/>
      <c r="H57" s="907"/>
      <c r="I57" s="907"/>
      <c r="J57" s="907"/>
      <c r="K57" s="907"/>
      <c r="L57" s="907"/>
      <c r="M57" s="907"/>
      <c r="N57" s="907"/>
      <c r="O57" s="907"/>
      <c r="P57" s="907"/>
      <c r="Q57" s="908"/>
      <c r="R57" s="1162"/>
      <c r="S57" s="1162"/>
      <c r="T57" s="1162"/>
      <c r="U57" s="1162"/>
      <c r="V57" s="1133"/>
      <c r="W57" s="1134"/>
      <c r="X57" s="1134"/>
      <c r="Y57" s="1078"/>
      <c r="Z57" s="1078"/>
      <c r="AA57" s="1078"/>
      <c r="AB57" s="1078"/>
      <c r="AC57" s="1078"/>
      <c r="AD57" s="1078"/>
      <c r="AE57" s="1078"/>
      <c r="AF57" s="1078"/>
      <c r="AG57" s="1078"/>
      <c r="AH57" s="1078"/>
      <c r="AI57" s="1078"/>
      <c r="AJ57" s="1078"/>
      <c r="AK57" s="1078"/>
      <c r="AL57" s="1078"/>
      <c r="AM57" s="1078"/>
      <c r="AN57" s="1078"/>
      <c r="AO57" s="1078"/>
      <c r="AP57" s="1078"/>
      <c r="AQ57" s="1078"/>
      <c r="AR57" s="1078"/>
      <c r="AS57" s="1078"/>
      <c r="AT57" s="1078"/>
      <c r="AU57" s="1078"/>
      <c r="AV57" s="1128"/>
      <c r="AW57" s="1082"/>
      <c r="AX57" s="1081"/>
      <c r="AY57" s="1152" t="s">
        <v>21</v>
      </c>
      <c r="AZ57" s="1152"/>
      <c r="BA57" s="1152"/>
      <c r="BB57" s="1170"/>
      <c r="BC57" s="1171"/>
      <c r="BD57" s="1171"/>
      <c r="BE57" s="1171"/>
      <c r="BF57" s="1171"/>
      <c r="BG57" s="1171"/>
      <c r="BH57" s="1171"/>
      <c r="BI57" s="1171"/>
      <c r="BJ57" s="1171"/>
      <c r="BK57" s="1171"/>
      <c r="BL57" s="1171"/>
      <c r="BM57" s="1172"/>
      <c r="BN57" s="1162"/>
      <c r="BO57" s="1162"/>
      <c r="BP57" s="1162"/>
      <c r="BQ57" s="1162"/>
      <c r="BR57" s="1133"/>
      <c r="BS57" s="1134"/>
      <c r="BT57" s="1134"/>
      <c r="BU57" s="950"/>
      <c r="BV57" s="951"/>
      <c r="BW57" s="952"/>
      <c r="BX57" s="950"/>
      <c r="BY57" s="951"/>
      <c r="BZ57" s="952"/>
      <c r="CA57" s="950"/>
      <c r="CB57" s="951"/>
      <c r="CC57" s="952"/>
      <c r="CD57" s="950"/>
      <c r="CE57" s="951"/>
      <c r="CF57" s="952"/>
      <c r="CG57" s="950"/>
      <c r="CH57" s="951"/>
      <c r="CI57" s="952"/>
      <c r="CJ57" s="950"/>
      <c r="CK57" s="951"/>
      <c r="CL57" s="952"/>
      <c r="CM57" s="950"/>
      <c r="CN57" s="951"/>
      <c r="CO57" s="952"/>
      <c r="CP57" s="950"/>
      <c r="CQ57" s="951"/>
      <c r="CR57" s="952"/>
      <c r="CS57" s="950"/>
      <c r="CT57" s="951"/>
      <c r="CU57" s="952"/>
      <c r="CV57" s="950"/>
      <c r="CW57" s="951"/>
      <c r="CX57" s="965"/>
      <c r="CY57" s="1082"/>
      <c r="CZ57" s="1081"/>
      <c r="DA57" s="1081" t="s">
        <v>24</v>
      </c>
      <c r="DB57" s="1081"/>
      <c r="DC57" s="617"/>
      <c r="DF57" s="1151"/>
      <c r="DG57" s="1151"/>
    </row>
    <row r="58" spans="4:125" ht="8.25" customHeight="1" thickBot="1">
      <c r="D58" s="918"/>
      <c r="E58" s="919"/>
      <c r="F58" s="920"/>
      <c r="G58" s="909"/>
      <c r="H58" s="910"/>
      <c r="I58" s="910"/>
      <c r="J58" s="910"/>
      <c r="K58" s="910"/>
      <c r="L58" s="910"/>
      <c r="M58" s="910"/>
      <c r="N58" s="910"/>
      <c r="O58" s="910"/>
      <c r="P58" s="910"/>
      <c r="Q58" s="911"/>
      <c r="R58" s="1162"/>
      <c r="S58" s="1162"/>
      <c r="T58" s="1162"/>
      <c r="U58" s="1162"/>
      <c r="V58" s="610"/>
      <c r="W58" s="610"/>
      <c r="X58" s="610"/>
      <c r="Y58" s="613"/>
      <c r="Z58" s="613"/>
      <c r="AA58" s="613"/>
      <c r="AB58" s="613"/>
      <c r="AC58" s="613"/>
      <c r="AD58" s="1144" t="s">
        <v>205</v>
      </c>
      <c r="AE58" s="1144"/>
      <c r="AF58" s="613"/>
      <c r="AG58" s="613"/>
      <c r="AH58" s="613"/>
      <c r="AI58" s="613"/>
      <c r="AJ58" s="613"/>
      <c r="AK58" s="613"/>
      <c r="AL58" s="613"/>
      <c r="AM58" s="1144" t="s">
        <v>503</v>
      </c>
      <c r="AN58" s="1144"/>
      <c r="AO58" s="613"/>
      <c r="AP58" s="613"/>
      <c r="AQ58" s="613"/>
      <c r="AR58" s="613"/>
      <c r="AS58" s="613"/>
      <c r="AT58" s="613"/>
      <c r="AU58" s="613"/>
      <c r="AV58" s="613"/>
      <c r="AW58" s="610"/>
      <c r="AX58" s="610"/>
      <c r="AY58" s="1152"/>
      <c r="AZ58" s="1152"/>
      <c r="BA58" s="1152"/>
      <c r="BB58" s="1173"/>
      <c r="BC58" s="1174"/>
      <c r="BD58" s="1174"/>
      <c r="BE58" s="1174"/>
      <c r="BF58" s="1174"/>
      <c r="BG58" s="1174"/>
      <c r="BH58" s="1174"/>
      <c r="BI58" s="1174"/>
      <c r="BJ58" s="1174"/>
      <c r="BK58" s="1174"/>
      <c r="BL58" s="1174"/>
      <c r="BM58" s="1175"/>
      <c r="BN58" s="1162"/>
      <c r="BO58" s="1162"/>
      <c r="BP58" s="1162"/>
      <c r="BQ58" s="1162"/>
      <c r="BR58" s="615"/>
      <c r="BS58" s="615"/>
      <c r="BT58" s="615"/>
      <c r="BU58" s="615"/>
      <c r="BV58" s="615"/>
      <c r="BW58" s="1144" t="s">
        <v>205</v>
      </c>
      <c r="BX58" s="1144"/>
      <c r="BY58" s="613"/>
      <c r="BZ58" s="613"/>
      <c r="CA58" s="613"/>
      <c r="CB58" s="613"/>
      <c r="CC58" s="613"/>
      <c r="CD58" s="613"/>
      <c r="CE58" s="613"/>
      <c r="CF58" s="1144" t="s">
        <v>205</v>
      </c>
      <c r="CG58" s="1144"/>
      <c r="CH58" s="613"/>
      <c r="CI58" s="613"/>
      <c r="CJ58" s="613"/>
      <c r="CK58" s="613"/>
      <c r="CL58" s="613"/>
      <c r="CM58" s="613"/>
      <c r="CN58" s="613"/>
      <c r="CO58" s="1144" t="s">
        <v>205</v>
      </c>
      <c r="CP58" s="1144"/>
      <c r="CQ58" s="613"/>
      <c r="CR58" s="613"/>
      <c r="CS58" s="613"/>
      <c r="CT58" s="613"/>
      <c r="CU58" s="613"/>
      <c r="CV58" s="613"/>
      <c r="CW58" s="613"/>
      <c r="CX58" s="613"/>
      <c r="CY58" s="610"/>
      <c r="CZ58" s="610"/>
      <c r="DA58" s="1081"/>
      <c r="DB58" s="1081"/>
      <c r="DC58" s="617"/>
      <c r="DF58" s="1151"/>
      <c r="DG58" s="1151"/>
    </row>
    <row r="59" spans="4:125" ht="8.25" customHeight="1" thickTop="1">
      <c r="D59" s="37"/>
      <c r="E59" s="38"/>
      <c r="F59" s="38"/>
      <c r="G59" s="38"/>
      <c r="H59" s="38"/>
      <c r="I59" s="38"/>
      <c r="J59" s="38"/>
      <c r="K59" s="38"/>
      <c r="L59" s="38"/>
      <c r="M59" s="38"/>
      <c r="N59" s="38"/>
      <c r="O59" s="38"/>
      <c r="P59" s="38"/>
      <c r="Q59" s="39"/>
      <c r="R59" s="1198" t="s">
        <v>227</v>
      </c>
      <c r="S59" s="1176"/>
      <c r="T59" s="1176"/>
      <c r="U59" s="1176"/>
      <c r="V59" s="40"/>
      <c r="W59" s="40" t="s">
        <v>206</v>
      </c>
      <c r="X59" s="40"/>
      <c r="Y59" s="40"/>
      <c r="Z59" s="40" t="s">
        <v>207</v>
      </c>
      <c r="AA59" s="40"/>
      <c r="AB59" s="40"/>
      <c r="AC59" s="40" t="s">
        <v>208</v>
      </c>
      <c r="AD59" s="40"/>
      <c r="AE59" s="40"/>
      <c r="AF59" s="40" t="s">
        <v>209</v>
      </c>
      <c r="AG59" s="40"/>
      <c r="AH59" s="40"/>
      <c r="AI59" s="40" t="s">
        <v>206</v>
      </c>
      <c r="AJ59" s="40"/>
      <c r="AK59" s="40"/>
      <c r="AL59" s="40" t="s">
        <v>207</v>
      </c>
      <c r="AM59" s="40"/>
      <c r="AN59" s="40"/>
      <c r="AO59" s="40" t="s">
        <v>208</v>
      </c>
      <c r="AP59" s="40"/>
      <c r="AQ59" s="40"/>
      <c r="AR59" s="40" t="s">
        <v>210</v>
      </c>
      <c r="AS59" s="40"/>
      <c r="AT59" s="40"/>
      <c r="AU59" s="40" t="s">
        <v>206</v>
      </c>
      <c r="AV59" s="40"/>
      <c r="AW59" s="32"/>
      <c r="AX59" s="32"/>
      <c r="AY59" s="32"/>
      <c r="AZ59" s="32"/>
      <c r="BA59" s="32"/>
      <c r="BB59" s="1143" t="s">
        <v>227</v>
      </c>
      <c r="BC59" s="1120"/>
      <c r="BD59" s="77"/>
      <c r="BE59" s="77"/>
      <c r="BF59" s="77"/>
      <c r="BG59" s="77"/>
      <c r="BH59" s="1120" t="s">
        <v>37</v>
      </c>
      <c r="BI59" s="1120"/>
      <c r="BJ59" s="1120"/>
      <c r="BK59" s="1120"/>
      <c r="BL59" s="1120"/>
      <c r="BM59" s="1121"/>
      <c r="BN59" s="1176" t="s">
        <v>227</v>
      </c>
      <c r="BO59" s="1176"/>
      <c r="BP59" s="1176"/>
      <c r="BQ59" s="1176"/>
      <c r="BR59" s="40"/>
      <c r="BS59" s="40" t="s">
        <v>207</v>
      </c>
      <c r="BT59" s="40"/>
      <c r="BU59" s="40"/>
      <c r="BV59" s="40" t="s">
        <v>208</v>
      </c>
      <c r="BW59" s="40"/>
      <c r="BX59" s="40"/>
      <c r="BY59" s="40" t="s">
        <v>209</v>
      </c>
      <c r="BZ59" s="40"/>
      <c r="CA59" s="40"/>
      <c r="CB59" s="40" t="s">
        <v>206</v>
      </c>
      <c r="CC59" s="40"/>
      <c r="CD59" s="40"/>
      <c r="CE59" s="40" t="s">
        <v>207</v>
      </c>
      <c r="CF59" s="40"/>
      <c r="CG59" s="40"/>
      <c r="CH59" s="40" t="s">
        <v>208</v>
      </c>
      <c r="CI59" s="40"/>
      <c r="CJ59" s="40"/>
      <c r="CK59" s="40" t="s">
        <v>210</v>
      </c>
      <c r="CL59" s="40"/>
      <c r="CM59" s="40"/>
      <c r="CN59" s="40" t="s">
        <v>206</v>
      </c>
      <c r="CO59" s="40"/>
      <c r="CP59" s="40"/>
      <c r="CQ59" s="40" t="s">
        <v>207</v>
      </c>
      <c r="CR59" s="40"/>
      <c r="CS59" s="40"/>
      <c r="CT59" s="40" t="s">
        <v>208</v>
      </c>
      <c r="CU59" s="40"/>
      <c r="CV59" s="40"/>
      <c r="CW59" s="40" t="s">
        <v>211</v>
      </c>
      <c r="CX59" s="40"/>
      <c r="CY59" s="32"/>
      <c r="CZ59" s="32"/>
      <c r="DA59" s="32"/>
      <c r="DB59" s="32"/>
      <c r="DC59" s="33"/>
      <c r="DF59" s="1151"/>
      <c r="DG59" s="1151"/>
    </row>
    <row r="60" spans="4:125" ht="8.25" customHeight="1">
      <c r="D60" s="1185" t="s">
        <v>23</v>
      </c>
      <c r="E60" s="1186"/>
      <c r="F60" s="1186"/>
      <c r="G60" s="1186"/>
      <c r="H60" s="1186"/>
      <c r="I60" s="1186"/>
      <c r="J60" s="1186"/>
      <c r="K60" s="1186"/>
      <c r="L60" s="1186"/>
      <c r="M60" s="1186"/>
      <c r="N60" s="1186"/>
      <c r="O60" s="1186"/>
      <c r="P60" s="1186"/>
      <c r="Q60" s="1187"/>
      <c r="R60" s="1199"/>
      <c r="S60" s="1162"/>
      <c r="T60" s="1162"/>
      <c r="U60" s="1162"/>
      <c r="V60" s="1133"/>
      <c r="W60" s="1134"/>
      <c r="X60" s="1134"/>
      <c r="Y60" s="1078"/>
      <c r="Z60" s="1078"/>
      <c r="AA60" s="1078"/>
      <c r="AB60" s="1078"/>
      <c r="AC60" s="1078"/>
      <c r="AD60" s="1078"/>
      <c r="AE60" s="1078"/>
      <c r="AF60" s="1078"/>
      <c r="AG60" s="1078"/>
      <c r="AH60" s="1078"/>
      <c r="AI60" s="1078"/>
      <c r="AJ60" s="1078"/>
      <c r="AK60" s="1078"/>
      <c r="AL60" s="1078"/>
      <c r="AM60" s="1078"/>
      <c r="AN60" s="1078"/>
      <c r="AO60" s="1078"/>
      <c r="AP60" s="1078"/>
      <c r="AQ60" s="1078"/>
      <c r="AR60" s="1078"/>
      <c r="AS60" s="1078"/>
      <c r="AT60" s="1078"/>
      <c r="AU60" s="1078"/>
      <c r="AV60" s="1128"/>
      <c r="AW60" s="1076"/>
      <c r="AX60" s="1081"/>
      <c r="AY60" s="610"/>
      <c r="AZ60" s="610"/>
      <c r="BA60" s="610"/>
      <c r="BB60" s="1143"/>
      <c r="BC60" s="1120"/>
      <c r="BD60" s="77"/>
      <c r="BE60" s="77"/>
      <c r="BF60" s="77"/>
      <c r="BG60" s="77"/>
      <c r="BH60" s="1120"/>
      <c r="BI60" s="1120"/>
      <c r="BJ60" s="1120"/>
      <c r="BK60" s="1120"/>
      <c r="BL60" s="1120"/>
      <c r="BM60" s="1121"/>
      <c r="BN60" s="1162"/>
      <c r="BO60" s="1162"/>
      <c r="BP60" s="1162"/>
      <c r="BQ60" s="1162"/>
      <c r="BR60" s="1133"/>
      <c r="BS60" s="1134"/>
      <c r="BT60" s="1134"/>
      <c r="BU60" s="1078"/>
      <c r="BV60" s="1078"/>
      <c r="BW60" s="1078"/>
      <c r="BX60" s="1145"/>
      <c r="BY60" s="1078"/>
      <c r="BZ60" s="1078"/>
      <c r="CA60" s="1078"/>
      <c r="CB60" s="1078"/>
      <c r="CC60" s="1078"/>
      <c r="CD60" s="1078"/>
      <c r="CE60" s="1078"/>
      <c r="CF60" s="1078"/>
      <c r="CG60" s="1078"/>
      <c r="CH60" s="1078"/>
      <c r="CI60" s="1078"/>
      <c r="CJ60" s="1078"/>
      <c r="CK60" s="1078"/>
      <c r="CL60" s="1078"/>
      <c r="CM60" s="1078"/>
      <c r="CN60" s="1078"/>
      <c r="CO60" s="1078"/>
      <c r="CP60" s="1078"/>
      <c r="CQ60" s="1078"/>
      <c r="CR60" s="1078"/>
      <c r="CS60" s="1078"/>
      <c r="CT60" s="1078"/>
      <c r="CU60" s="1078"/>
      <c r="CV60" s="1078"/>
      <c r="CW60" s="1078"/>
      <c r="CX60" s="1128"/>
      <c r="CY60" s="1076"/>
      <c r="CZ60" s="1081"/>
      <c r="DA60" s="610"/>
      <c r="DB60" s="610"/>
      <c r="DC60" s="34"/>
      <c r="DF60" s="1151"/>
      <c r="DG60" s="1151"/>
    </row>
    <row r="61" spans="4:125" ht="8.25" customHeight="1">
      <c r="D61" s="1185"/>
      <c r="E61" s="1186"/>
      <c r="F61" s="1186"/>
      <c r="G61" s="1186"/>
      <c r="H61" s="1186"/>
      <c r="I61" s="1186"/>
      <c r="J61" s="1186"/>
      <c r="K61" s="1186"/>
      <c r="L61" s="1186"/>
      <c r="M61" s="1186"/>
      <c r="N61" s="1186"/>
      <c r="O61" s="1186"/>
      <c r="P61" s="1186"/>
      <c r="Q61" s="1187"/>
      <c r="R61" s="1199"/>
      <c r="S61" s="1162"/>
      <c r="T61" s="1162"/>
      <c r="U61" s="1162"/>
      <c r="V61" s="1133"/>
      <c r="W61" s="1134"/>
      <c r="X61" s="1134"/>
      <c r="Y61" s="1078"/>
      <c r="Z61" s="1078"/>
      <c r="AA61" s="1078"/>
      <c r="AB61" s="1078"/>
      <c r="AC61" s="1078"/>
      <c r="AD61" s="1078"/>
      <c r="AE61" s="1078"/>
      <c r="AF61" s="1078"/>
      <c r="AG61" s="1078"/>
      <c r="AH61" s="1078"/>
      <c r="AI61" s="1078"/>
      <c r="AJ61" s="1078"/>
      <c r="AK61" s="1078"/>
      <c r="AL61" s="1078"/>
      <c r="AM61" s="1078"/>
      <c r="AN61" s="1078"/>
      <c r="AO61" s="1078"/>
      <c r="AP61" s="1078"/>
      <c r="AQ61" s="1078"/>
      <c r="AR61" s="1078"/>
      <c r="AS61" s="1078"/>
      <c r="AT61" s="1078"/>
      <c r="AU61" s="1078"/>
      <c r="AV61" s="1128"/>
      <c r="AW61" s="1082"/>
      <c r="AX61" s="1081"/>
      <c r="AY61" s="610"/>
      <c r="AZ61" s="610"/>
      <c r="BA61" s="610"/>
      <c r="BB61" s="2149"/>
      <c r="BC61" s="2150"/>
      <c r="BD61" s="2150"/>
      <c r="BE61" s="2150"/>
      <c r="BF61" s="2150"/>
      <c r="BG61" s="2150"/>
      <c r="BH61" s="2150"/>
      <c r="BI61" s="2150"/>
      <c r="BJ61" s="2150"/>
      <c r="BK61" s="2150"/>
      <c r="BL61" s="2150"/>
      <c r="BM61" s="2151"/>
      <c r="BN61" s="1162"/>
      <c r="BO61" s="1162"/>
      <c r="BP61" s="1162"/>
      <c r="BQ61" s="1162"/>
      <c r="BR61" s="1133"/>
      <c r="BS61" s="1134"/>
      <c r="BT61" s="1134"/>
      <c r="BU61" s="1078"/>
      <c r="BV61" s="1078"/>
      <c r="BW61" s="1078"/>
      <c r="BX61" s="1145"/>
      <c r="BY61" s="1078"/>
      <c r="BZ61" s="1078"/>
      <c r="CA61" s="1078"/>
      <c r="CB61" s="1078"/>
      <c r="CC61" s="1078"/>
      <c r="CD61" s="1078"/>
      <c r="CE61" s="1078"/>
      <c r="CF61" s="1078"/>
      <c r="CG61" s="1078"/>
      <c r="CH61" s="1078"/>
      <c r="CI61" s="1078"/>
      <c r="CJ61" s="1078"/>
      <c r="CK61" s="1078"/>
      <c r="CL61" s="1078"/>
      <c r="CM61" s="1078"/>
      <c r="CN61" s="1078"/>
      <c r="CO61" s="1078"/>
      <c r="CP61" s="1078"/>
      <c r="CQ61" s="1078"/>
      <c r="CR61" s="1078"/>
      <c r="CS61" s="1078"/>
      <c r="CT61" s="1078"/>
      <c r="CU61" s="1078"/>
      <c r="CV61" s="1078"/>
      <c r="CW61" s="1078"/>
      <c r="CX61" s="1128"/>
      <c r="CY61" s="1082"/>
      <c r="CZ61" s="1081"/>
      <c r="DA61" s="610"/>
      <c r="DB61" s="610"/>
      <c r="DC61" s="34"/>
      <c r="DF61" s="1151"/>
      <c r="DG61" s="1151"/>
    </row>
    <row r="62" spans="4:125" ht="8.25" customHeight="1">
      <c r="D62" s="41"/>
      <c r="E62" s="1"/>
      <c r="F62" s="1"/>
      <c r="G62" s="1"/>
      <c r="H62" s="1"/>
      <c r="I62" s="1"/>
      <c r="J62" s="1"/>
      <c r="K62" s="1"/>
      <c r="L62" s="1"/>
      <c r="M62" s="1181" t="s">
        <v>35</v>
      </c>
      <c r="N62" s="1181"/>
      <c r="O62" s="1181"/>
      <c r="P62" s="1181"/>
      <c r="Q62" s="1182"/>
      <c r="R62" s="1199"/>
      <c r="S62" s="1162"/>
      <c r="T62" s="1162"/>
      <c r="U62" s="1162"/>
      <c r="V62" s="1133"/>
      <c r="W62" s="1134"/>
      <c r="X62" s="1134"/>
      <c r="Y62" s="1078"/>
      <c r="Z62" s="1078"/>
      <c r="AA62" s="1078"/>
      <c r="AB62" s="1078"/>
      <c r="AC62" s="1078"/>
      <c r="AD62" s="1078"/>
      <c r="AE62" s="1078"/>
      <c r="AF62" s="1078"/>
      <c r="AG62" s="1078"/>
      <c r="AH62" s="1078"/>
      <c r="AI62" s="1078"/>
      <c r="AJ62" s="1078"/>
      <c r="AK62" s="1078"/>
      <c r="AL62" s="1078"/>
      <c r="AM62" s="1078"/>
      <c r="AN62" s="1078"/>
      <c r="AO62" s="1078"/>
      <c r="AP62" s="1078"/>
      <c r="AQ62" s="1078"/>
      <c r="AR62" s="1078"/>
      <c r="AS62" s="1078"/>
      <c r="AT62" s="1078"/>
      <c r="AU62" s="1078"/>
      <c r="AV62" s="1128"/>
      <c r="AW62" s="1082"/>
      <c r="AX62" s="1081"/>
      <c r="AY62" s="1152" t="s">
        <v>21</v>
      </c>
      <c r="AZ62" s="1152"/>
      <c r="BA62" s="1152"/>
      <c r="BB62" s="2149"/>
      <c r="BC62" s="2150"/>
      <c r="BD62" s="2150"/>
      <c r="BE62" s="2150"/>
      <c r="BF62" s="2150"/>
      <c r="BG62" s="2150"/>
      <c r="BH62" s="2150"/>
      <c r="BI62" s="2150"/>
      <c r="BJ62" s="2150"/>
      <c r="BK62" s="2150"/>
      <c r="BL62" s="2150"/>
      <c r="BM62" s="2151"/>
      <c r="BN62" s="1162"/>
      <c r="BO62" s="1162"/>
      <c r="BP62" s="1162"/>
      <c r="BQ62" s="1162"/>
      <c r="BR62" s="1133"/>
      <c r="BS62" s="1134"/>
      <c r="BT62" s="1134"/>
      <c r="BU62" s="1078"/>
      <c r="BV62" s="1078"/>
      <c r="BW62" s="1078"/>
      <c r="BX62" s="1145"/>
      <c r="BY62" s="1078"/>
      <c r="BZ62" s="1078"/>
      <c r="CA62" s="1078"/>
      <c r="CB62" s="1078"/>
      <c r="CC62" s="1078"/>
      <c r="CD62" s="1078"/>
      <c r="CE62" s="1078"/>
      <c r="CF62" s="1078"/>
      <c r="CG62" s="1078"/>
      <c r="CH62" s="1078"/>
      <c r="CI62" s="1078"/>
      <c r="CJ62" s="1078"/>
      <c r="CK62" s="1078"/>
      <c r="CL62" s="1078"/>
      <c r="CM62" s="1078"/>
      <c r="CN62" s="1078"/>
      <c r="CO62" s="1078"/>
      <c r="CP62" s="1078"/>
      <c r="CQ62" s="1078"/>
      <c r="CR62" s="1078"/>
      <c r="CS62" s="1078"/>
      <c r="CT62" s="1078"/>
      <c r="CU62" s="1078"/>
      <c r="CV62" s="1078"/>
      <c r="CW62" s="1078"/>
      <c r="CX62" s="1128"/>
      <c r="CY62" s="1082"/>
      <c r="CZ62" s="1081"/>
      <c r="DA62" s="1081" t="s">
        <v>24</v>
      </c>
      <c r="DB62" s="1081"/>
      <c r="DC62" s="34"/>
      <c r="DF62" s="1151"/>
      <c r="DG62" s="1151"/>
    </row>
    <row r="63" spans="4:125" s="612" customFormat="1" ht="8.25" customHeight="1" thickBot="1">
      <c r="D63" s="42"/>
      <c r="E63" s="43"/>
      <c r="F63" s="43"/>
      <c r="G63" s="43"/>
      <c r="H63" s="43"/>
      <c r="I63" s="43"/>
      <c r="J63" s="43"/>
      <c r="K63" s="43"/>
      <c r="L63" s="43"/>
      <c r="M63" s="1183"/>
      <c r="N63" s="1183"/>
      <c r="O63" s="1183"/>
      <c r="P63" s="1183"/>
      <c r="Q63" s="1184"/>
      <c r="R63" s="1200"/>
      <c r="S63" s="1177"/>
      <c r="T63" s="1177"/>
      <c r="U63" s="1177"/>
      <c r="V63" s="619"/>
      <c r="W63" s="619"/>
      <c r="X63" s="619"/>
      <c r="Y63" s="619"/>
      <c r="Z63" s="619"/>
      <c r="AA63" s="619"/>
      <c r="AB63" s="619"/>
      <c r="AC63" s="619"/>
      <c r="AD63" s="1163" t="s">
        <v>223</v>
      </c>
      <c r="AE63" s="1163"/>
      <c r="AF63" s="619"/>
      <c r="AG63" s="619"/>
      <c r="AH63" s="619"/>
      <c r="AI63" s="619"/>
      <c r="AJ63" s="619"/>
      <c r="AK63" s="619"/>
      <c r="AL63" s="619"/>
      <c r="AM63" s="1163" t="s">
        <v>223</v>
      </c>
      <c r="AN63" s="1163"/>
      <c r="AO63" s="619"/>
      <c r="AP63" s="619"/>
      <c r="AQ63" s="619"/>
      <c r="AR63" s="619"/>
      <c r="AS63" s="619"/>
      <c r="AT63" s="619"/>
      <c r="AU63" s="619"/>
      <c r="AV63" s="619"/>
      <c r="AW63" s="619"/>
      <c r="AX63" s="619"/>
      <c r="AY63" s="1188"/>
      <c r="AZ63" s="1188"/>
      <c r="BA63" s="1188"/>
      <c r="BB63" s="2152"/>
      <c r="BC63" s="2153"/>
      <c r="BD63" s="2153"/>
      <c r="BE63" s="2153"/>
      <c r="BF63" s="2153"/>
      <c r="BG63" s="2153"/>
      <c r="BH63" s="2153"/>
      <c r="BI63" s="2153"/>
      <c r="BJ63" s="2153"/>
      <c r="BK63" s="2153"/>
      <c r="BL63" s="2153"/>
      <c r="BM63" s="2154"/>
      <c r="BN63" s="1177"/>
      <c r="BO63" s="1177"/>
      <c r="BP63" s="1177"/>
      <c r="BQ63" s="1177"/>
      <c r="BR63" s="621"/>
      <c r="BS63" s="621"/>
      <c r="BT63" s="621"/>
      <c r="BU63" s="621"/>
      <c r="BV63" s="621"/>
      <c r="BW63" s="1163" t="s">
        <v>223</v>
      </c>
      <c r="BX63" s="1163"/>
      <c r="BY63" s="619"/>
      <c r="BZ63" s="619"/>
      <c r="CA63" s="619"/>
      <c r="CB63" s="619"/>
      <c r="CC63" s="619"/>
      <c r="CD63" s="619"/>
      <c r="CE63" s="619"/>
      <c r="CF63" s="1163" t="s">
        <v>223</v>
      </c>
      <c r="CG63" s="1163"/>
      <c r="CH63" s="619"/>
      <c r="CI63" s="619"/>
      <c r="CJ63" s="619"/>
      <c r="CK63" s="619"/>
      <c r="CL63" s="619"/>
      <c r="CM63" s="619"/>
      <c r="CN63" s="619"/>
      <c r="CO63" s="1163" t="s">
        <v>223</v>
      </c>
      <c r="CP63" s="1163"/>
      <c r="CQ63" s="619"/>
      <c r="CR63" s="619"/>
      <c r="CS63" s="619"/>
      <c r="CT63" s="619"/>
      <c r="CU63" s="619"/>
      <c r="CV63" s="619"/>
      <c r="CW63" s="619"/>
      <c r="CX63" s="619"/>
      <c r="CY63" s="619"/>
      <c r="CZ63" s="619"/>
      <c r="DA63" s="1164"/>
      <c r="DB63" s="1164"/>
      <c r="DC63" s="36"/>
      <c r="DF63" s="1151"/>
      <c r="DG63" s="1151"/>
      <c r="DK63" s="29"/>
      <c r="DL63" s="29"/>
      <c r="DM63" s="29"/>
      <c r="DN63" s="29"/>
      <c r="DO63" s="29"/>
      <c r="DP63" s="29"/>
      <c r="DQ63" s="29"/>
      <c r="DR63" s="29"/>
      <c r="DS63" s="29"/>
      <c r="DT63" s="29"/>
      <c r="DU63" s="29"/>
    </row>
    <row r="64" spans="4:125" s="612" customFormat="1" ht="8.25" customHeight="1" thickTop="1">
      <c r="D64" s="1"/>
      <c r="E64" s="1"/>
      <c r="F64" s="1"/>
      <c r="G64" s="1"/>
      <c r="H64" s="1"/>
      <c r="I64" s="1"/>
      <c r="J64" s="1"/>
      <c r="K64" s="1"/>
      <c r="L64" s="1"/>
      <c r="M64" s="609"/>
      <c r="N64" s="609"/>
      <c r="O64" s="609"/>
      <c r="P64" s="609"/>
      <c r="Q64" s="609"/>
      <c r="R64" s="614"/>
      <c r="S64" s="614"/>
      <c r="T64" s="614"/>
      <c r="U64" s="614"/>
      <c r="V64" s="610"/>
      <c r="W64" s="610"/>
      <c r="X64" s="610"/>
      <c r="Y64" s="610"/>
      <c r="Z64" s="610"/>
      <c r="AA64" s="610"/>
      <c r="AB64" s="610"/>
      <c r="AC64" s="610"/>
      <c r="AD64" s="625"/>
      <c r="AE64" s="625"/>
      <c r="AF64" s="610"/>
      <c r="AG64" s="610"/>
      <c r="AH64" s="610"/>
      <c r="AI64" s="610"/>
      <c r="AJ64" s="610"/>
      <c r="AK64" s="610"/>
      <c r="AL64" s="610"/>
      <c r="AM64" s="625"/>
      <c r="AN64" s="625"/>
      <c r="AO64" s="610"/>
      <c r="AP64" s="610"/>
      <c r="AQ64" s="610"/>
      <c r="AR64" s="610"/>
      <c r="AS64" s="610"/>
      <c r="AT64" s="610"/>
      <c r="AU64" s="610"/>
      <c r="AV64" s="610"/>
      <c r="AW64" s="610"/>
      <c r="AX64" s="610"/>
      <c r="AY64" s="610"/>
      <c r="AZ64" s="610"/>
      <c r="BA64" s="610"/>
      <c r="BB64" s="622"/>
      <c r="BC64" s="622"/>
      <c r="BD64" s="622"/>
      <c r="BE64" s="622"/>
      <c r="BF64" s="622"/>
      <c r="BG64" s="622"/>
      <c r="BH64" s="622"/>
      <c r="BI64" s="622"/>
      <c r="BJ64" s="622"/>
      <c r="BK64" s="622"/>
      <c r="BL64" s="622"/>
      <c r="BM64" s="622"/>
      <c r="BN64" s="614"/>
      <c r="BO64" s="614"/>
      <c r="BP64" s="614"/>
      <c r="BQ64" s="614"/>
      <c r="BR64" s="614"/>
      <c r="BS64" s="614"/>
      <c r="BT64" s="614"/>
      <c r="BU64" s="614"/>
      <c r="BV64" s="614"/>
      <c r="BW64" s="625"/>
      <c r="BX64" s="625"/>
      <c r="BY64" s="610"/>
      <c r="BZ64" s="610"/>
      <c r="CA64" s="610"/>
      <c r="CB64" s="610"/>
      <c r="CC64" s="610"/>
      <c r="CD64" s="610"/>
      <c r="CE64" s="610"/>
      <c r="CF64" s="625"/>
      <c r="CG64" s="625"/>
      <c r="CH64" s="610"/>
      <c r="CI64" s="610"/>
      <c r="CJ64" s="610"/>
      <c r="CK64" s="610"/>
      <c r="CL64" s="610"/>
      <c r="CM64" s="610"/>
      <c r="CN64" s="610"/>
      <c r="CO64" s="625"/>
      <c r="CP64" s="625"/>
      <c r="CQ64" s="610"/>
      <c r="CR64" s="610"/>
      <c r="CS64" s="610"/>
      <c r="CT64" s="610"/>
      <c r="CU64" s="610"/>
      <c r="CV64" s="610"/>
      <c r="CW64" s="610"/>
      <c r="CX64" s="610"/>
      <c r="CY64" s="610"/>
      <c r="CZ64" s="610"/>
      <c r="DA64" s="606"/>
      <c r="DB64" s="606"/>
      <c r="DC64" s="610"/>
      <c r="DF64" s="626"/>
      <c r="DG64" s="626"/>
      <c r="DK64" s="29"/>
      <c r="DL64" s="29"/>
      <c r="DM64" s="29"/>
      <c r="DN64" s="29"/>
      <c r="DO64" s="29"/>
      <c r="DP64" s="29"/>
      <c r="DQ64" s="29"/>
      <c r="DR64" s="29"/>
      <c r="DS64" s="29"/>
      <c r="DT64" s="29"/>
      <c r="DU64" s="29"/>
    </row>
    <row r="65" spans="4:125" s="612" customFormat="1" ht="15.75" customHeight="1">
      <c r="D65" s="1"/>
      <c r="E65" s="1"/>
      <c r="F65" s="1"/>
      <c r="G65" s="1"/>
      <c r="H65" s="1"/>
      <c r="I65" s="1"/>
      <c r="J65" s="1"/>
      <c r="K65" s="1"/>
      <c r="L65" s="1"/>
      <c r="M65" s="609"/>
      <c r="N65" s="609"/>
      <c r="O65" s="609"/>
      <c r="P65" s="609"/>
      <c r="Q65" s="609"/>
      <c r="R65" s="614"/>
      <c r="S65" s="614"/>
      <c r="T65" s="614"/>
      <c r="U65" s="614"/>
      <c r="V65" s="610"/>
      <c r="W65" s="610"/>
      <c r="X65" s="610"/>
      <c r="Y65" s="610"/>
      <c r="Z65" s="610"/>
      <c r="AA65" s="610"/>
      <c r="AB65" s="610"/>
      <c r="AC65" s="610"/>
      <c r="AD65" s="625"/>
      <c r="AE65" s="625"/>
      <c r="AF65" s="610"/>
      <c r="AG65" s="610"/>
      <c r="AH65" s="610"/>
      <c r="AI65" s="610"/>
      <c r="AJ65" s="610"/>
      <c r="AK65" s="610"/>
      <c r="AL65" s="610"/>
      <c r="AM65" s="625"/>
      <c r="AN65" s="625"/>
      <c r="AO65" s="610"/>
      <c r="AP65" s="610"/>
      <c r="AQ65" s="610"/>
      <c r="AR65" s="610"/>
      <c r="AS65" s="610"/>
      <c r="AT65" s="610"/>
      <c r="AU65" s="610"/>
      <c r="AV65" s="610"/>
      <c r="AW65" s="610"/>
      <c r="AX65" s="610"/>
      <c r="AY65" s="610"/>
      <c r="AZ65" s="610"/>
      <c r="BA65" s="610"/>
      <c r="BB65" s="622"/>
      <c r="BC65" s="622"/>
      <c r="BD65" s="622"/>
      <c r="BE65" s="622"/>
      <c r="BF65" s="622"/>
      <c r="BG65" s="622"/>
      <c r="BH65" s="622"/>
      <c r="BI65" s="622"/>
      <c r="BJ65" s="622"/>
      <c r="BK65" s="622"/>
      <c r="BL65" s="622"/>
      <c r="BM65" s="622"/>
      <c r="BN65" s="614"/>
      <c r="BO65" s="614"/>
      <c r="BP65" s="614"/>
      <c r="BQ65" s="614"/>
      <c r="BR65" s="614"/>
      <c r="BS65" s="614"/>
      <c r="BT65" s="614"/>
      <c r="BU65" s="614"/>
      <c r="BV65" s="614"/>
      <c r="BW65" s="625"/>
      <c r="BX65" s="625"/>
      <c r="BY65" s="610"/>
      <c r="BZ65" s="610"/>
      <c r="CA65" s="610"/>
      <c r="CB65" s="610"/>
      <c r="CC65" s="610"/>
      <c r="CD65" s="610"/>
      <c r="CE65" s="610"/>
      <c r="CF65" s="625"/>
      <c r="CG65" s="625"/>
      <c r="CH65" s="610"/>
      <c r="CI65" s="610"/>
      <c r="CJ65" s="610"/>
      <c r="CK65" s="610"/>
      <c r="CL65" s="610"/>
      <c r="CM65" s="610"/>
      <c r="CN65" s="610"/>
      <c r="CO65" s="625"/>
      <c r="CP65" s="625"/>
      <c r="CQ65" s="610"/>
      <c r="CR65" s="610"/>
      <c r="CS65" s="610"/>
      <c r="CT65" s="610"/>
      <c r="CU65" s="610"/>
      <c r="CV65" s="610"/>
      <c r="CW65" s="610"/>
      <c r="CX65" s="610"/>
      <c r="CY65" s="610"/>
      <c r="CZ65" s="610"/>
      <c r="DA65" s="606"/>
      <c r="DB65" s="606"/>
      <c r="DC65" s="610"/>
      <c r="DF65" s="626"/>
      <c r="DG65" s="626"/>
      <c r="DK65" s="29"/>
      <c r="DL65" s="29"/>
      <c r="DM65" s="29"/>
      <c r="DN65" s="29"/>
      <c r="DO65" s="29"/>
      <c r="DP65" s="29"/>
      <c r="DQ65" s="29"/>
      <c r="DR65" s="29"/>
      <c r="DS65" s="29"/>
      <c r="DT65" s="29"/>
      <c r="DU65" s="29"/>
    </row>
    <row r="66" spans="4:125" s="612" customFormat="1" ht="23.25" customHeight="1">
      <c r="D66" s="1"/>
      <c r="E66" s="1"/>
      <c r="F66" s="1"/>
      <c r="G66" s="1"/>
      <c r="H66" s="1"/>
      <c r="I66" s="1"/>
      <c r="J66" s="1" t="s">
        <v>402</v>
      </c>
      <c r="K66" s="1"/>
      <c r="L66" s="1"/>
      <c r="M66" s="609"/>
      <c r="N66" s="609"/>
      <c r="O66" s="609"/>
      <c r="P66" s="609"/>
      <c r="Q66" s="609"/>
      <c r="R66" s="614"/>
      <c r="S66" s="614"/>
      <c r="T66" s="614"/>
      <c r="U66" s="614"/>
      <c r="V66" s="2143">
        <f>SUM(V67:AV67)</f>
        <v>19833</v>
      </c>
      <c r="W66" s="2144"/>
      <c r="X66" s="2144"/>
      <c r="Y66" s="2144"/>
      <c r="Z66" s="2144"/>
      <c r="AA66" s="2144"/>
      <c r="AB66" s="2144"/>
      <c r="AC66" s="2144"/>
      <c r="AD66" s="2144"/>
      <c r="AE66" s="2144"/>
      <c r="AF66" s="2144"/>
      <c r="AG66" s="2144"/>
      <c r="AH66" s="2144"/>
      <c r="AI66" s="2144"/>
      <c r="AJ66" s="2144"/>
      <c r="AK66" s="2144"/>
      <c r="AL66" s="2144"/>
      <c r="AM66" s="2144"/>
      <c r="AN66" s="2144"/>
      <c r="AO66" s="2144"/>
      <c r="AP66" s="2144"/>
      <c r="AQ66" s="2144"/>
      <c r="AR66" s="2144"/>
      <c r="AS66" s="2144"/>
      <c r="AT66" s="2144"/>
      <c r="AU66" s="2144"/>
      <c r="AV66" s="2145"/>
      <c r="AW66" s="610"/>
      <c r="AX66" s="610"/>
      <c r="AY66" s="610"/>
      <c r="AZ66" s="610"/>
      <c r="BA66" s="610"/>
      <c r="BB66" s="622"/>
      <c r="BC66" s="622"/>
      <c r="BD66" s="622"/>
      <c r="BE66" s="622"/>
      <c r="BF66" s="622"/>
      <c r="BG66" s="622"/>
      <c r="BH66" s="622"/>
      <c r="BI66" s="622"/>
      <c r="BJ66" s="622"/>
      <c r="BK66" s="622"/>
      <c r="BL66" s="622"/>
      <c r="BM66" s="622"/>
      <c r="BN66" s="614"/>
      <c r="BO66" s="614"/>
      <c r="BP66" s="614"/>
      <c r="BQ66" s="614"/>
      <c r="BR66" s="614"/>
      <c r="BS66" s="614"/>
      <c r="BT66" s="614"/>
      <c r="BU66" s="614"/>
      <c r="BV66" s="614"/>
      <c r="BW66" s="625"/>
      <c r="BX66" s="2158">
        <f>BX67</f>
        <v>178497</v>
      </c>
      <c r="BY66" s="2159"/>
      <c r="BZ66" s="2159"/>
      <c r="CA66" s="2159"/>
      <c r="CB66" s="2159"/>
      <c r="CC66" s="2159"/>
      <c r="CD66" s="2159"/>
      <c r="CE66" s="2159"/>
      <c r="CF66" s="2159"/>
      <c r="CG66" s="2159"/>
      <c r="CH66" s="2159"/>
      <c r="CI66" s="2159"/>
      <c r="CJ66" s="2159"/>
      <c r="CK66" s="2159"/>
      <c r="CL66" s="2159"/>
      <c r="CM66" s="2159"/>
      <c r="CN66" s="2159"/>
      <c r="CO66" s="2159"/>
      <c r="CP66" s="2159"/>
      <c r="CQ66" s="2159"/>
      <c r="CR66" s="2159"/>
      <c r="CS66" s="2159"/>
      <c r="CT66" s="2159"/>
      <c r="CU66" s="2159"/>
      <c r="CV66" s="2159"/>
      <c r="CW66" s="2159"/>
      <c r="CX66" s="2160"/>
      <c r="CY66" s="610"/>
      <c r="CZ66" s="610"/>
      <c r="DA66" s="606"/>
      <c r="DB66" s="606"/>
      <c r="DC66" s="610"/>
      <c r="DF66" s="626"/>
      <c r="DG66" s="626"/>
      <c r="DK66" s="29"/>
      <c r="DL66" s="29"/>
      <c r="DM66" s="29"/>
      <c r="DN66" s="29"/>
      <c r="DO66" s="29"/>
      <c r="DP66" s="29"/>
      <c r="DQ66" s="29"/>
      <c r="DR66" s="29"/>
      <c r="DS66" s="29"/>
      <c r="DT66" s="29"/>
      <c r="DU66" s="29"/>
    </row>
    <row r="67" spans="4:125" s="612" customFormat="1" ht="20.25" customHeight="1">
      <c r="D67" s="1"/>
      <c r="E67" s="1"/>
      <c r="F67" s="1"/>
      <c r="G67" s="1"/>
      <c r="H67" s="1"/>
      <c r="I67" s="1"/>
      <c r="J67" s="1" t="s">
        <v>504</v>
      </c>
      <c r="K67" s="1"/>
      <c r="L67" s="1"/>
      <c r="M67" s="609"/>
      <c r="N67" s="609"/>
      <c r="O67" s="609"/>
      <c r="P67" s="609"/>
      <c r="Q67" s="609"/>
      <c r="R67" s="614"/>
      <c r="S67" s="614"/>
      <c r="T67" s="614"/>
      <c r="U67" s="614"/>
      <c r="V67" s="2146">
        <v>19833</v>
      </c>
      <c r="W67" s="2147"/>
      <c r="X67" s="2147"/>
      <c r="Y67" s="2147"/>
      <c r="Z67" s="2147"/>
      <c r="AA67" s="2147"/>
      <c r="AB67" s="2147"/>
      <c r="AC67" s="2147"/>
      <c r="AD67" s="2147"/>
      <c r="AE67" s="2147"/>
      <c r="AF67" s="2147"/>
      <c r="AG67" s="2147"/>
      <c r="AH67" s="2147"/>
      <c r="AI67" s="2147"/>
      <c r="AJ67" s="2147"/>
      <c r="AK67" s="2147"/>
      <c r="AL67" s="2147"/>
      <c r="AM67" s="2147"/>
      <c r="AN67" s="2147"/>
      <c r="AO67" s="2147"/>
      <c r="AP67" s="2147"/>
      <c r="AQ67" s="2147"/>
      <c r="AR67" s="2147"/>
      <c r="AS67" s="2147"/>
      <c r="AT67" s="2147"/>
      <c r="AU67" s="2147"/>
      <c r="AV67" s="2148"/>
      <c r="AW67" s="610"/>
      <c r="AX67" s="610"/>
      <c r="AY67" s="610"/>
      <c r="AZ67" s="610"/>
      <c r="BA67" s="610"/>
      <c r="BB67" s="622"/>
      <c r="BC67" s="622"/>
      <c r="BD67" s="622"/>
      <c r="BE67" s="622"/>
      <c r="BF67" s="622"/>
      <c r="BG67" s="622"/>
      <c r="BH67" s="622"/>
      <c r="BI67" s="622"/>
      <c r="BJ67" s="622"/>
      <c r="BK67" s="622"/>
      <c r="BL67" s="622"/>
      <c r="BM67" s="622"/>
      <c r="BN67" s="614"/>
      <c r="BO67" s="614"/>
      <c r="BP67" s="614"/>
      <c r="BQ67" s="614"/>
      <c r="BR67" s="614"/>
      <c r="BS67" s="614"/>
      <c r="BT67" s="614"/>
      <c r="BU67" s="614"/>
      <c r="BV67" s="614"/>
      <c r="BW67" s="625"/>
      <c r="BX67" s="2155">
        <f>V67*BB56</f>
        <v>178497</v>
      </c>
      <c r="BY67" s="2156"/>
      <c r="BZ67" s="2156"/>
      <c r="CA67" s="2156"/>
      <c r="CB67" s="2156"/>
      <c r="CC67" s="2156"/>
      <c r="CD67" s="2156"/>
      <c r="CE67" s="2156"/>
      <c r="CF67" s="2156"/>
      <c r="CG67" s="2156"/>
      <c r="CH67" s="2156"/>
      <c r="CI67" s="2156"/>
      <c r="CJ67" s="2156"/>
      <c r="CK67" s="2156"/>
      <c r="CL67" s="2156"/>
      <c r="CM67" s="2156"/>
      <c r="CN67" s="2156"/>
      <c r="CO67" s="2156"/>
      <c r="CP67" s="2156"/>
      <c r="CQ67" s="2156"/>
      <c r="CR67" s="2156"/>
      <c r="CS67" s="2156"/>
      <c r="CT67" s="2156"/>
      <c r="CU67" s="2156"/>
      <c r="CV67" s="2156"/>
      <c r="CW67" s="2156"/>
      <c r="CX67" s="2157"/>
      <c r="CY67" s="610"/>
      <c r="CZ67" s="610"/>
      <c r="DA67" s="606"/>
      <c r="DB67" s="606"/>
      <c r="DC67" s="610"/>
      <c r="DF67" s="626"/>
      <c r="DG67" s="626"/>
      <c r="DK67" s="29"/>
      <c r="DL67" s="29"/>
      <c r="DM67" s="29"/>
      <c r="DN67" s="29"/>
      <c r="DO67" s="29"/>
      <c r="DP67" s="29"/>
      <c r="DQ67" s="29"/>
      <c r="DR67" s="29"/>
      <c r="DS67" s="29"/>
      <c r="DT67" s="29"/>
      <c r="DU67" s="29"/>
    </row>
    <row r="68" spans="4:125" s="612" customFormat="1" ht="21" customHeight="1">
      <c r="DF68" s="626"/>
      <c r="DG68" s="626"/>
      <c r="DK68" s="29"/>
      <c r="DL68" s="29"/>
      <c r="DM68" s="29"/>
      <c r="DN68" s="29"/>
      <c r="DO68" s="29"/>
      <c r="DP68" s="29"/>
      <c r="DQ68" s="29"/>
      <c r="DR68" s="29"/>
      <c r="DS68" s="29"/>
      <c r="DT68" s="29"/>
      <c r="DU68" s="29"/>
    </row>
  </sheetData>
  <sheetProtection selectLockedCells="1"/>
  <mergeCells count="298">
    <mergeCell ref="BX67:CX67"/>
    <mergeCell ref="BX66:CX66"/>
    <mergeCell ref="CM55:CO57"/>
    <mergeCell ref="BP38:BS40"/>
    <mergeCell ref="BT38:BV40"/>
    <mergeCell ref="BW38:BX40"/>
    <mergeCell ref="BY38:CA40"/>
    <mergeCell ref="CB38:CC40"/>
    <mergeCell ref="CD38:CF40"/>
    <mergeCell ref="CG38:CH40"/>
    <mergeCell ref="CJ38:CM40"/>
    <mergeCell ref="BQ41:CW43"/>
    <mergeCell ref="DF42:DG63"/>
    <mergeCell ref="V66:AV66"/>
    <mergeCell ref="V67:AV67"/>
    <mergeCell ref="M62:Q63"/>
    <mergeCell ref="AY62:BA63"/>
    <mergeCell ref="DA62:DB63"/>
    <mergeCell ref="AD63:AE63"/>
    <mergeCell ref="AM63:AN63"/>
    <mergeCell ref="BW63:BX63"/>
    <mergeCell ref="CF63:CG63"/>
    <mergeCell ref="CO63:CP63"/>
    <mergeCell ref="CM60:CO62"/>
    <mergeCell ref="CP60:CR62"/>
    <mergeCell ref="CS60:CU62"/>
    <mergeCell ref="CV60:CX62"/>
    <mergeCell ref="CY60:CZ62"/>
    <mergeCell ref="BB61:BM63"/>
    <mergeCell ref="BU60:BW62"/>
    <mergeCell ref="BX60:BZ62"/>
    <mergeCell ref="CA60:CC62"/>
    <mergeCell ref="CD60:CF62"/>
    <mergeCell ref="CG60:CI62"/>
    <mergeCell ref="CJ60:CL62"/>
    <mergeCell ref="AN60:AP62"/>
    <mergeCell ref="AQ60:AS62"/>
    <mergeCell ref="AT60:AV62"/>
    <mergeCell ref="AW60:AX62"/>
    <mergeCell ref="BR60:BT62"/>
    <mergeCell ref="BU55:BW57"/>
    <mergeCell ref="R59:U63"/>
    <mergeCell ref="BB59:BC60"/>
    <mergeCell ref="BH59:BM60"/>
    <mergeCell ref="BN59:BQ63"/>
    <mergeCell ref="AN55:AP57"/>
    <mergeCell ref="AQ55:AS57"/>
    <mergeCell ref="AT55:AV57"/>
    <mergeCell ref="AW55:AX57"/>
    <mergeCell ref="BR55:BT57"/>
    <mergeCell ref="DA57:DB58"/>
    <mergeCell ref="AD58:AE58"/>
    <mergeCell ref="AM58:AN58"/>
    <mergeCell ref="BW58:BX58"/>
    <mergeCell ref="CF58:CG58"/>
    <mergeCell ref="CO58:CP58"/>
    <mergeCell ref="CP55:CR57"/>
    <mergeCell ref="CS55:CU57"/>
    <mergeCell ref="CV55:CX57"/>
    <mergeCell ref="CY55:CZ57"/>
    <mergeCell ref="BB56:BM58"/>
    <mergeCell ref="AY57:BA58"/>
    <mergeCell ref="BX55:BZ57"/>
    <mergeCell ref="CA55:CC57"/>
    <mergeCell ref="CD55:CF57"/>
    <mergeCell ref="CG55:CI57"/>
    <mergeCell ref="CJ55:CL57"/>
    <mergeCell ref="BB54:BC55"/>
    <mergeCell ref="BH54:BM55"/>
    <mergeCell ref="BN54:BQ58"/>
    <mergeCell ref="AK55:AM57"/>
    <mergeCell ref="V50:X52"/>
    <mergeCell ref="Y50:AA52"/>
    <mergeCell ref="AB50:AD52"/>
    <mergeCell ref="AE50:AG52"/>
    <mergeCell ref="AH50:AJ52"/>
    <mergeCell ref="D60:Q61"/>
    <mergeCell ref="V60:X62"/>
    <mergeCell ref="Y60:AA62"/>
    <mergeCell ref="AB60:AD62"/>
    <mergeCell ref="AE60:AG62"/>
    <mergeCell ref="AH60:AJ62"/>
    <mergeCell ref="G54:Q58"/>
    <mergeCell ref="R54:U58"/>
    <mergeCell ref="V55:X57"/>
    <mergeCell ref="Y55:AA57"/>
    <mergeCell ref="AB55:AD57"/>
    <mergeCell ref="AE55:AG57"/>
    <mergeCell ref="AH55:AJ57"/>
    <mergeCell ref="G49:Q53"/>
    <mergeCell ref="R49:U53"/>
    <mergeCell ref="D38:F58"/>
    <mergeCell ref="H38:J40"/>
    <mergeCell ref="AE38:AM40"/>
    <mergeCell ref="AK60:AM62"/>
    <mergeCell ref="DA52:DB53"/>
    <mergeCell ref="AD53:AE53"/>
    <mergeCell ref="AM53:AN53"/>
    <mergeCell ref="BW53:BX53"/>
    <mergeCell ref="CF53:CG53"/>
    <mergeCell ref="CO53:CP53"/>
    <mergeCell ref="CM50:CO52"/>
    <mergeCell ref="CP50:CR52"/>
    <mergeCell ref="CS50:CU52"/>
    <mergeCell ref="CV50:CX52"/>
    <mergeCell ref="CY50:CZ52"/>
    <mergeCell ref="AY52:BA53"/>
    <mergeCell ref="BU50:BW52"/>
    <mergeCell ref="BX50:BZ52"/>
    <mergeCell ref="CA50:CC52"/>
    <mergeCell ref="CD50:CF52"/>
    <mergeCell ref="CG50:CI52"/>
    <mergeCell ref="CJ50:CL52"/>
    <mergeCell ref="AK50:AM52"/>
    <mergeCell ref="AN50:AP52"/>
    <mergeCell ref="AQ50:AS52"/>
    <mergeCell ref="AT50:AV52"/>
    <mergeCell ref="AW50:AX52"/>
    <mergeCell ref="BR50:BT52"/>
    <mergeCell ref="BB49:BC50"/>
    <mergeCell ref="BH49:BM50"/>
    <mergeCell ref="BN49:BQ53"/>
    <mergeCell ref="DF41:DG41"/>
    <mergeCell ref="DD42:DE53"/>
    <mergeCell ref="G44:Q48"/>
    <mergeCell ref="R44:U48"/>
    <mergeCell ref="BB44:BC45"/>
    <mergeCell ref="BH44:BM45"/>
    <mergeCell ref="BN44:BQ48"/>
    <mergeCell ref="V45:X47"/>
    <mergeCell ref="Y45:AA47"/>
    <mergeCell ref="DA47:DB48"/>
    <mergeCell ref="AD48:AE48"/>
    <mergeCell ref="AM48:AN48"/>
    <mergeCell ref="BW48:BX48"/>
    <mergeCell ref="CF48:CG48"/>
    <mergeCell ref="CO48:CP48"/>
    <mergeCell ref="CP45:CR47"/>
    <mergeCell ref="CS45:CU47"/>
    <mergeCell ref="CV45:CX47"/>
    <mergeCell ref="CY45:CZ47"/>
    <mergeCell ref="H41:P43"/>
    <mergeCell ref="DD41:DE41"/>
    <mergeCell ref="AB45:AD47"/>
    <mergeCell ref="AE45:AG47"/>
    <mergeCell ref="AH45:AJ47"/>
    <mergeCell ref="AK45:AM47"/>
    <mergeCell ref="CG45:CI47"/>
    <mergeCell ref="CJ45:CL47"/>
    <mergeCell ref="CM45:CO47"/>
    <mergeCell ref="AN45:AP47"/>
    <mergeCell ref="AQ45:AS47"/>
    <mergeCell ref="AT45:AV47"/>
    <mergeCell ref="AW45:AX47"/>
    <mergeCell ref="BR45:BT47"/>
    <mergeCell ref="BU45:BW47"/>
    <mergeCell ref="BB46:BM48"/>
    <mergeCell ref="AY47:BA48"/>
    <mergeCell ref="BX45:BZ47"/>
    <mergeCell ref="CA45:CC47"/>
    <mergeCell ref="CD45:CF47"/>
    <mergeCell ref="U41:AV43"/>
    <mergeCell ref="AU38:AW40"/>
    <mergeCell ref="AX38:AY40"/>
    <mergeCell ref="AZ38:BB40"/>
    <mergeCell ref="BC38:BD40"/>
    <mergeCell ref="BE38:BG40"/>
    <mergeCell ref="BH38:BI40"/>
    <mergeCell ref="BK38:BN40"/>
    <mergeCell ref="AQ38:AT40"/>
    <mergeCell ref="BB41:BM43"/>
    <mergeCell ref="CF35:DB36"/>
    <mergeCell ref="AQ33:AS34"/>
    <mergeCell ref="V32:X32"/>
    <mergeCell ref="Y32:Z34"/>
    <mergeCell ref="AB32:AD32"/>
    <mergeCell ref="AE32:AG32"/>
    <mergeCell ref="AH32:AJ32"/>
    <mergeCell ref="AK32:AM32"/>
    <mergeCell ref="AK33:AM34"/>
    <mergeCell ref="AH33:AJ34"/>
    <mergeCell ref="AN32:AP32"/>
    <mergeCell ref="AQ32:AS32"/>
    <mergeCell ref="AN33:AP34"/>
    <mergeCell ref="G30:R31"/>
    <mergeCell ref="AB30:AO31"/>
    <mergeCell ref="BN30:BT31"/>
    <mergeCell ref="BU30:CF31"/>
    <mergeCell ref="G32:I32"/>
    <mergeCell ref="J32:L32"/>
    <mergeCell ref="M32:O32"/>
    <mergeCell ref="P32:R32"/>
    <mergeCell ref="S32:U32"/>
    <mergeCell ref="BX32:BY34"/>
    <mergeCell ref="BO32:BQ34"/>
    <mergeCell ref="BR32:BS34"/>
    <mergeCell ref="BU32:BW34"/>
    <mergeCell ref="AT32:AU34"/>
    <mergeCell ref="G33:I34"/>
    <mergeCell ref="J33:L34"/>
    <mergeCell ref="M33:O34"/>
    <mergeCell ref="P33:R34"/>
    <mergeCell ref="S33:U34"/>
    <mergeCell ref="V33:X34"/>
    <mergeCell ref="AB33:AD34"/>
    <mergeCell ref="AE33:AG34"/>
    <mergeCell ref="BI27:BK29"/>
    <mergeCell ref="BL27:BN27"/>
    <mergeCell ref="BO27:BQ27"/>
    <mergeCell ref="BR27:BS29"/>
    <mergeCell ref="BU27:BW29"/>
    <mergeCell ref="BX27:BY29"/>
    <mergeCell ref="BL28:BN29"/>
    <mergeCell ref="BO28:BQ29"/>
    <mergeCell ref="AQ27:AS29"/>
    <mergeCell ref="AT27:AV27"/>
    <mergeCell ref="AW27:AY27"/>
    <mergeCell ref="AZ27:BB29"/>
    <mergeCell ref="BC27:BE27"/>
    <mergeCell ref="BF27:BH27"/>
    <mergeCell ref="AT28:AV29"/>
    <mergeCell ref="AW28:AY29"/>
    <mergeCell ref="BC28:BE29"/>
    <mergeCell ref="BF28:BH29"/>
    <mergeCell ref="P28:R29"/>
    <mergeCell ref="V28:X29"/>
    <mergeCell ref="Y27:AA27"/>
    <mergeCell ref="AB27:AD29"/>
    <mergeCell ref="AE27:AG27"/>
    <mergeCell ref="AH27:AJ27"/>
    <mergeCell ref="AK27:AL29"/>
    <mergeCell ref="AN27:AP27"/>
    <mergeCell ref="Y28:AA29"/>
    <mergeCell ref="AE28:AG29"/>
    <mergeCell ref="AH28:AJ29"/>
    <mergeCell ref="AN28:AP29"/>
    <mergeCell ref="BO16:BU17"/>
    <mergeCell ref="BV16:BZ17"/>
    <mergeCell ref="CG16:DC26"/>
    <mergeCell ref="BD18:BH23"/>
    <mergeCell ref="BI18:BN23"/>
    <mergeCell ref="BO18:BU23"/>
    <mergeCell ref="BV18:BZ23"/>
    <mergeCell ref="BS25:CC26"/>
    <mergeCell ref="G25:AA26"/>
    <mergeCell ref="AN25:BI26"/>
    <mergeCell ref="Y19:AA21"/>
    <mergeCell ref="AB19:AD21"/>
    <mergeCell ref="AE19:AG21"/>
    <mergeCell ref="AH19:AJ21"/>
    <mergeCell ref="AK19:AM21"/>
    <mergeCell ref="AN19:AP21"/>
    <mergeCell ref="G19:I21"/>
    <mergeCell ref="J19:L21"/>
    <mergeCell ref="M19:O21"/>
    <mergeCell ref="P19:R21"/>
    <mergeCell ref="S19:U21"/>
    <mergeCell ref="V19:X21"/>
    <mergeCell ref="D2:K2"/>
    <mergeCell ref="L2:P2"/>
    <mergeCell ref="DL5:DM5"/>
    <mergeCell ref="F9:H10"/>
    <mergeCell ref="I9:K10"/>
    <mergeCell ref="AC9:AN10"/>
    <mergeCell ref="AQ9:BC10"/>
    <mergeCell ref="CG10:DC15"/>
    <mergeCell ref="F11:H14"/>
    <mergeCell ref="AQ11:AS14"/>
    <mergeCell ref="AT11:AU14"/>
    <mergeCell ref="BI14:BU15"/>
    <mergeCell ref="S4:AR4"/>
    <mergeCell ref="V11:X14"/>
    <mergeCell ref="AC11:AE14"/>
    <mergeCell ref="AG11:AI14"/>
    <mergeCell ref="BB51:BM53"/>
    <mergeCell ref="C16:E21"/>
    <mergeCell ref="F16:L17"/>
    <mergeCell ref="M16:O17"/>
    <mergeCell ref="P16:U17"/>
    <mergeCell ref="V16:AM17"/>
    <mergeCell ref="AN16:AY17"/>
    <mergeCell ref="BD16:BH17"/>
    <mergeCell ref="J11:L14"/>
    <mergeCell ref="N11:P14"/>
    <mergeCell ref="R11:T14"/>
    <mergeCell ref="AQ19:AS21"/>
    <mergeCell ref="AT19:AV21"/>
    <mergeCell ref="AW19:AY21"/>
    <mergeCell ref="BA19:BB21"/>
    <mergeCell ref="BI16:BN17"/>
    <mergeCell ref="G27:I27"/>
    <mergeCell ref="J27:L29"/>
    <mergeCell ref="M27:O27"/>
    <mergeCell ref="P27:R27"/>
    <mergeCell ref="S27:U29"/>
    <mergeCell ref="V27:X27"/>
    <mergeCell ref="G28:I29"/>
    <mergeCell ref="M28:O29"/>
  </mergeCells>
  <phoneticPr fontId="2"/>
  <dataValidations count="2">
    <dataValidation type="list" allowBlank="1" showInputMessage="1" showErrorMessage="1" error="料率が間違っております。" sqref="BB56:BM58" xr:uid="{00000000-0002-0000-0700-000000000000}">
      <formula1>確定雇用保険料率</formula1>
    </dataValidation>
    <dataValidation type="list" allowBlank="1" showInputMessage="1" showErrorMessage="1" sqref="S4" xr:uid="{00000000-0002-0000-0700-000001000000}">
      <formula1>還付</formula1>
    </dataValidation>
  </dataValidations>
  <printOptions horizontalCentered="1" verticalCentered="1"/>
  <pageMargins left="0.39370078740157483" right="0.39370078740157483" top="0.23622047244094491" bottom="0.23622047244094491" header="0.11811023622047245" footer="0.11811023622047245"/>
  <pageSetup paperSize="9" scale="66" orientation="portrait" r:id="rId1"/>
  <headerFooter alignWithMargins="0"/>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A727D5E49CBF7043BE30B0C7CD051591" ma:contentTypeVersion="14" ma:contentTypeDescription="新しいドキュメントを作成します。" ma:contentTypeScope="" ma:versionID="4914c98ee4cdf78ce620a13de7e8f60d">
  <xsd:schema xmlns:xsd="http://www.w3.org/2001/XMLSchema" xmlns:xs="http://www.w3.org/2001/XMLSchema" xmlns:p="http://schemas.microsoft.com/office/2006/metadata/properties" xmlns:ns2="40384895-298b-4720-8d2f-4d412dee44a8" xmlns:ns3="263dbbe5-076b-4606-a03b-9598f5f2f35a" targetNamespace="http://schemas.microsoft.com/office/2006/metadata/properties" ma:root="true" ma:fieldsID="0e4a7117af20b402dcdc72d031393612" ns2:_="" ns3:_="">
    <xsd:import namespace="40384895-298b-4720-8d2f-4d412dee44a8"/>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Locatio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384895-298b-4720-8d2f-4d412dee44a8"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dbc8bb42-a1ed-45a1-9581-d13b192fad3f}"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40384895-298b-4720-8d2f-4d412dee44a8">
      <UserInfo>
        <DisplayName/>
        <AccountId xsi:nil="true"/>
        <AccountType/>
      </UserInfo>
    </Owner>
    <TaxCatchAll xmlns="263dbbe5-076b-4606-a03b-9598f5f2f35a" xsi:nil="true"/>
    <lcf76f155ced4ddcb4097134ff3c332f xmlns="40384895-298b-4720-8d2f-4d412dee44a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90FC950-A817-451C-ADE3-C8CF336B56D8}">
  <ds:schemaRefs>
    <ds:schemaRef ds:uri="http://schemas.microsoft.com/sharepoint/v3/contenttype/forms"/>
  </ds:schemaRefs>
</ds:datastoreItem>
</file>

<file path=customXml/itemProps2.xml><?xml version="1.0" encoding="utf-8"?>
<ds:datastoreItem xmlns:ds="http://schemas.openxmlformats.org/officeDocument/2006/customXml" ds:itemID="{E009A0D2-E1B0-4C31-9AB4-064BC89E1DA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0384895-298b-4720-8d2f-4d412dee44a8"/>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F90C628-98C9-4768-9003-688554879A48}">
  <ds:schemaRefs>
    <ds:schemaRef ds:uri="http://purl.org/dc/terms/"/>
    <ds:schemaRef ds:uri="http://schemas.openxmlformats.org/package/2006/metadata/core-properties"/>
    <ds:schemaRef ds:uri="263dbbe5-076b-4606-a03b-9598f5f2f35a"/>
    <ds:schemaRef ds:uri="http://schemas.microsoft.com/office/2006/documentManagement/types"/>
    <ds:schemaRef ds:uri="http://schemas.microsoft.com/office/infopath/2007/PartnerControls"/>
    <ds:schemaRef ds:uri="http://purl.org/dc/elements/1.1/"/>
    <ds:schemaRef ds:uri="http://schemas.microsoft.com/office/2006/metadata/properties"/>
    <ds:schemaRef ds:uri="40384895-298b-4720-8d2f-4d412dee44a8"/>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vt:i4>
      </vt:variant>
      <vt:variant>
        <vt:lpstr>名前付き一覧</vt:lpstr>
      </vt:variant>
      <vt:variant>
        <vt:i4>10</vt:i4>
      </vt:variant>
    </vt:vector>
  </HeadingPairs>
  <TitlesOfParts>
    <vt:vector size="18" baseType="lpstr">
      <vt:lpstr>利用方法・注意事項（必ずお読みください。）</vt:lpstr>
      <vt:lpstr>算定基礎賃金集計表</vt:lpstr>
      <vt:lpstr>申告書記入イメージ</vt:lpstr>
      <vt:lpstr>(参考)e-Govイメージ</vt:lpstr>
      <vt:lpstr>保険料計算シート（非表示）</vt:lpstr>
      <vt:lpstr>設定シート（非表示）</vt:lpstr>
      <vt:lpstr>算定基礎賃金集計img(非表示)</vt:lpstr>
      <vt:lpstr>申告書記入img (非表示)</vt:lpstr>
      <vt:lpstr>'算定基礎賃金集計img(非表示)'!Print_Area</vt:lpstr>
      <vt:lpstr>算定基礎賃金集計表!Print_Area</vt:lpstr>
      <vt:lpstr>申告書記入イメージ!Print_Area</vt:lpstr>
      <vt:lpstr>'利用方法・注意事項（必ずお読みください。）'!Print_Area</vt:lpstr>
      <vt:lpstr>可能</vt:lpstr>
      <vt:lpstr>概算雇用保険料率</vt:lpstr>
      <vt:lpstr>確定雇用保険料率</vt:lpstr>
      <vt:lpstr>還付</vt:lpstr>
      <vt:lpstr>充当しない</vt:lpstr>
      <vt:lpstr>充当を優先</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0x010100A727D5E49CBF7043BE30B0C7CD051591</vt:lpwstr>
  </property>
</Properties>
</file>