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9AA530E-EFE7-40FC-AD2D-FB4AD648A6C6}" xr6:coauthVersionLast="47" xr6:coauthVersionMax="47" xr10:uidLastSave="{00000000-0000-0000-0000-000000000000}"/>
  <bookViews>
    <workbookView xWindow="2790" yWindow="195" windowWidth="19125" windowHeight="1531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4" i="1" l="1"/>
  <c r="T44" i="1"/>
  <c r="V44" i="1" s="1"/>
  <c r="W44" i="1" s="1"/>
  <c r="U43" i="1"/>
  <c r="T43" i="1"/>
  <c r="V43" i="1" s="1"/>
  <c r="W43" i="1" s="1"/>
  <c r="V42" i="1"/>
  <c r="W42" i="1" s="1"/>
  <c r="U42" i="1"/>
  <c r="T42" i="1"/>
  <c r="U41" i="1"/>
  <c r="T41" i="1"/>
  <c r="V41" i="1" s="1"/>
  <c r="U40" i="1"/>
  <c r="T40" i="1"/>
  <c r="V40" i="1" s="1"/>
  <c r="V39" i="1"/>
  <c r="U39" i="1"/>
  <c r="T39" i="1"/>
  <c r="U38" i="1"/>
  <c r="T38" i="1"/>
  <c r="V38" i="1" s="1"/>
  <c r="W38" i="1" s="1"/>
  <c r="U37" i="1"/>
  <c r="T37" i="1"/>
  <c r="V37" i="1" s="1"/>
  <c r="W37" i="1" s="1"/>
  <c r="U36" i="1"/>
  <c r="T36" i="1"/>
  <c r="V36" i="1" s="1"/>
  <c r="W36" i="1" s="1"/>
  <c r="U35" i="1"/>
  <c r="T35" i="1"/>
  <c r="V35" i="1" s="1"/>
  <c r="W35" i="1" s="1"/>
  <c r="U34" i="1"/>
  <c r="T34" i="1"/>
  <c r="V34" i="1" s="1"/>
  <c r="W34" i="1" s="1"/>
  <c r="U33" i="1"/>
  <c r="T33" i="1"/>
  <c r="V33" i="1" s="1"/>
  <c r="W33" i="1" s="1"/>
  <c r="U32" i="1"/>
  <c r="V32" i="1" s="1"/>
  <c r="W32" i="1" s="1"/>
  <c r="T32" i="1"/>
  <c r="U31" i="1"/>
  <c r="T31" i="1"/>
  <c r="V31" i="1" s="1"/>
  <c r="W31" i="1" s="1"/>
  <c r="U30" i="1"/>
  <c r="T30" i="1"/>
  <c r="V30" i="1" s="1"/>
  <c r="W30" i="1" s="1"/>
  <c r="U29" i="1"/>
  <c r="T29" i="1"/>
  <c r="V29" i="1" s="1"/>
  <c r="W29" i="1" s="1"/>
  <c r="U28" i="1"/>
  <c r="T28" i="1"/>
  <c r="V28" i="1" s="1"/>
  <c r="W28" i="1" s="1"/>
  <c r="V27" i="1"/>
  <c r="W27" i="1" s="1"/>
  <c r="U27" i="1"/>
  <c r="T27" i="1"/>
  <c r="U26" i="1"/>
  <c r="T26" i="1"/>
  <c r="V26" i="1" s="1"/>
  <c r="U25" i="1"/>
  <c r="T25" i="1"/>
  <c r="V25" i="1" s="1"/>
  <c r="W25" i="1" s="1"/>
  <c r="U24" i="1"/>
  <c r="T24" i="1"/>
  <c r="V24" i="1" s="1"/>
  <c r="W24" i="1" s="1"/>
  <c r="U23" i="1"/>
  <c r="T23" i="1"/>
  <c r="V23" i="1" s="1"/>
  <c r="W23" i="1" s="1"/>
  <c r="V22" i="1"/>
  <c r="W22" i="1" s="1"/>
  <c r="U22" i="1"/>
  <c r="T22" i="1"/>
  <c r="U21" i="1"/>
  <c r="T21" i="1"/>
  <c r="V21" i="1" s="1"/>
  <c r="W21" i="1" s="1"/>
  <c r="U20" i="1"/>
  <c r="T20" i="1"/>
  <c r="V20" i="1" s="1"/>
  <c r="W20" i="1" s="1"/>
  <c r="U19" i="1"/>
  <c r="T19" i="1"/>
  <c r="V19" i="1" s="1"/>
  <c r="W19" i="1" s="1"/>
  <c r="U18" i="1"/>
  <c r="T18" i="1"/>
  <c r="V18" i="1" s="1"/>
  <c r="W18" i="1" s="1"/>
  <c r="U17" i="1"/>
  <c r="T17" i="1"/>
  <c r="V17" i="1" s="1"/>
  <c r="W17" i="1" s="1"/>
  <c r="U16" i="1"/>
  <c r="T16" i="1"/>
  <c r="V16" i="1" s="1"/>
  <c r="W16" i="1" s="1"/>
  <c r="U15" i="1"/>
  <c r="T15" i="1"/>
  <c r="V15" i="1" s="1"/>
  <c r="U14" i="1"/>
  <c r="T14" i="1"/>
  <c r="V14" i="1" s="1"/>
  <c r="U13" i="1"/>
  <c r="T13" i="1"/>
  <c r="V13" i="1" s="1"/>
  <c r="W13" i="1" s="1"/>
  <c r="V12" i="1"/>
  <c r="W12" i="1" s="1"/>
  <c r="U12" i="1"/>
  <c r="T12" i="1"/>
  <c r="U11" i="1"/>
  <c r="T11" i="1"/>
  <c r="V11" i="1" s="1"/>
  <c r="W11" i="1" s="1"/>
  <c r="U10" i="1"/>
  <c r="T10" i="1"/>
  <c r="V10" i="1" s="1"/>
  <c r="U9" i="1"/>
  <c r="T9" i="1"/>
  <c r="V9" i="1" s="1"/>
  <c r="W9" i="1" s="1"/>
  <c r="U8" i="1"/>
  <c r="T8" i="1"/>
  <c r="V8" i="1" s="1"/>
  <c r="W8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U7" i="1"/>
  <c r="V7" i="1" s="1"/>
  <c r="T7" i="1"/>
</calcChain>
</file>

<file path=xl/sharedStrings.xml><?xml version="1.0" encoding="utf-8"?>
<sst xmlns="http://schemas.openxmlformats.org/spreadsheetml/2006/main" count="609" uniqueCount="208">
  <si>
    <t>１　食品の放射性物質検査について</t>
  </si>
  <si>
    <t>NO</t>
    <phoneticPr fontId="8"/>
  </si>
  <si>
    <t>報告自治体</t>
    <rPh sb="0" eb="2">
      <t>ホウコク</t>
    </rPh>
    <rPh sb="2" eb="5">
      <t>ジチタイ</t>
    </rPh>
    <phoneticPr fontId="8"/>
  </si>
  <si>
    <t>実施主体</t>
    <rPh sb="0" eb="2">
      <t>ジッシ</t>
    </rPh>
    <phoneticPr fontId="8"/>
  </si>
  <si>
    <t>産地</t>
    <rPh sb="0" eb="2">
      <t>サンチ</t>
    </rPh>
    <phoneticPr fontId="8"/>
  </si>
  <si>
    <t>非流通品
／流通品</t>
    <rPh sb="0" eb="1">
      <t>ヒ</t>
    </rPh>
    <rPh sb="1" eb="3">
      <t>リュウツウ</t>
    </rPh>
    <rPh sb="3" eb="4">
      <t>ヒン</t>
    </rPh>
    <phoneticPr fontId="8"/>
  </si>
  <si>
    <t>食品
カテゴリ</t>
    <phoneticPr fontId="8"/>
  </si>
  <si>
    <t>品目</t>
    <rPh sb="0" eb="2">
      <t>ヒンモク</t>
    </rPh>
    <phoneticPr fontId="8"/>
  </si>
  <si>
    <t>検査</t>
    <phoneticPr fontId="8"/>
  </si>
  <si>
    <t>日時</t>
    <rPh sb="0" eb="2">
      <t>ニチジ</t>
    </rPh>
    <phoneticPr fontId="8"/>
  </si>
  <si>
    <t>結果（Bq/kg)</t>
    <rPh sb="0" eb="2">
      <t>ケッカ</t>
    </rPh>
    <phoneticPr fontId="8"/>
  </si>
  <si>
    <t>都道府県</t>
    <rPh sb="0" eb="4">
      <t>トドウフケン</t>
    </rPh>
    <phoneticPr fontId="8"/>
  </si>
  <si>
    <t>市町村</t>
    <rPh sb="0" eb="3">
      <t>シチョウソン</t>
    </rPh>
    <phoneticPr fontId="8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</si>
  <si>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8"/>
  </si>
  <si>
    <t>品目名</t>
    <rPh sb="2" eb="3">
      <t>メイ</t>
    </rPh>
    <phoneticPr fontId="8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</si>
  <si>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8"/>
  </si>
  <si>
    <t>検査機関</t>
    <phoneticPr fontId="8"/>
  </si>
  <si>
    <t>検査法</t>
    <rPh sb="0" eb="2">
      <t>ケンサ</t>
    </rPh>
    <rPh sb="2" eb="3">
      <t>ホウ</t>
    </rPh>
    <phoneticPr fontId="8"/>
  </si>
  <si>
    <t>採取日
（購入日)</t>
  </si>
  <si>
    <t>結果
判明日</t>
    <phoneticPr fontId="8"/>
  </si>
  <si>
    <t>入力用</t>
    <rPh sb="0" eb="3">
      <t>ニュウリョクヨウ</t>
    </rPh>
    <phoneticPr fontId="1"/>
  </si>
  <si>
    <t>Cs-134</t>
    <phoneticPr fontId="8"/>
  </si>
  <si>
    <t>Cs-137</t>
    <phoneticPr fontId="8"/>
  </si>
  <si>
    <t>Cs合計</t>
    <rPh sb="2" eb="4">
      <t>ゴウケイ</t>
    </rPh>
    <phoneticPr fontId="8"/>
  </si>
  <si>
    <t>基準超過</t>
    <rPh sb="0" eb="2">
      <t>キジュン</t>
    </rPh>
    <rPh sb="2" eb="4">
      <t>チョウカ</t>
    </rPh>
    <phoneticPr fontId="8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</si>
  <si>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8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</si>
  <si>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1"/>
  </si>
  <si>
    <t>Cs-134</t>
    <phoneticPr fontId="1"/>
  </si>
  <si>
    <t>Cs-137</t>
    <phoneticPr fontId="1"/>
  </si>
  <si>
    <t>Cs合計</t>
    <rPh sb="2" eb="4">
      <t>ゴウケイ</t>
    </rPh>
    <phoneticPr fontId="1"/>
  </si>
  <si>
    <t>-</t>
    <phoneticPr fontId="1"/>
  </si>
  <si>
    <t>流通品</t>
    <rPh sb="0" eb="2">
      <t>リュウツウ</t>
    </rPh>
    <rPh sb="2" eb="3">
      <t>ヒン</t>
    </rPh>
    <phoneticPr fontId="9"/>
  </si>
  <si>
    <t>農産物</t>
    <rPh sb="0" eb="3">
      <t>ノウサンブツ</t>
    </rPh>
    <phoneticPr fontId="8"/>
  </si>
  <si>
    <t>制限なし</t>
    <rPh sb="0" eb="2">
      <t>セイゲン</t>
    </rPh>
    <phoneticPr fontId="9"/>
  </si>
  <si>
    <t>Ge</t>
  </si>
  <si>
    <t>-</t>
  </si>
  <si>
    <t>水産物</t>
    <rPh sb="0" eb="3">
      <t>スイサンブツ</t>
    </rPh>
    <phoneticPr fontId="8"/>
  </si>
  <si>
    <t>非流通品（出荷予定なし）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8"/>
  </si>
  <si>
    <t>野生</t>
    <rPh sb="0" eb="2">
      <t>ヤセイ</t>
    </rPh>
    <phoneticPr fontId="8"/>
  </si>
  <si>
    <t>&lt;7.9</t>
    <phoneticPr fontId="1"/>
  </si>
  <si>
    <t>－</t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</si>
  <si>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8"/>
  </si>
  <si>
    <t>宮城県</t>
    <rPh sb="0" eb="3">
      <t>ミヤギケン</t>
    </rPh>
    <phoneticPr fontId="8"/>
  </si>
  <si>
    <t>天然</t>
    <rPh sb="0" eb="2">
      <t>テンネン</t>
    </rPh>
    <phoneticPr fontId="8"/>
  </si>
  <si>
    <t>&lt;10</t>
  </si>
  <si>
    <t>制限なし</t>
  </si>
  <si>
    <t/>
  </si>
  <si>
    <t>NaI</t>
  </si>
  <si>
    <t>&lt;8.2</t>
    <phoneticPr fontId="1"/>
  </si>
  <si>
    <t>&lt;7.1</t>
    <phoneticPr fontId="1"/>
  </si>
  <si>
    <t>―</t>
  </si>
  <si>
    <t>―</t>
    <phoneticPr fontId="1"/>
  </si>
  <si>
    <t>流通品</t>
  </si>
  <si>
    <t>&lt;9.1</t>
    <phoneticPr fontId="1"/>
  </si>
  <si>
    <t>&lt;8.0</t>
    <phoneticPr fontId="1"/>
  </si>
  <si>
    <t>&lt;11</t>
  </si>
  <si>
    <t>&lt;12</t>
  </si>
  <si>
    <t>横浜市</t>
    <rPh sb="0" eb="3">
      <t>ヨコハマシ</t>
    </rPh>
    <phoneticPr fontId="1"/>
  </si>
  <si>
    <t>&lt;8.6</t>
    <phoneticPr fontId="1"/>
  </si>
  <si>
    <t>&lt;9.3</t>
    <phoneticPr fontId="1"/>
  </si>
  <si>
    <t>東京都</t>
    <rPh sb="0" eb="3">
      <t>トウキョウト</t>
    </rPh>
    <phoneticPr fontId="1"/>
  </si>
  <si>
    <t>東京都</t>
    <rPh sb="0" eb="3">
      <t>トウキョウト</t>
    </rPh>
    <phoneticPr fontId="8"/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</si>
  <si>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8"/>
  </si>
  <si>
    <t>農産物</t>
  </si>
  <si>
    <t>その他</t>
    <rPh sb="2" eb="3">
      <t>タ</t>
    </rPh>
    <phoneticPr fontId="8"/>
  </si>
  <si>
    <t>&lt;3.8</t>
    <phoneticPr fontId="1"/>
  </si>
  <si>
    <t>&lt;4</t>
  </si>
  <si>
    <t>栽培</t>
  </si>
  <si>
    <t>&lt;6</t>
  </si>
  <si>
    <t>&lt;7</t>
  </si>
  <si>
    <t>&lt;10</t>
    <phoneticPr fontId="1"/>
  </si>
  <si>
    <t>&lt;8.8</t>
    <phoneticPr fontId="1"/>
  </si>
  <si>
    <t>&lt;5.0</t>
    <phoneticPr fontId="1"/>
  </si>
  <si>
    <t>水産物</t>
  </si>
  <si>
    <t>&lt;0.581</t>
    <phoneticPr fontId="1"/>
  </si>
  <si>
    <t>その他</t>
  </si>
  <si>
    <t>発酵乳</t>
  </si>
  <si>
    <t>&lt;5</t>
  </si>
  <si>
    <t>&lt;8</t>
  </si>
  <si>
    <t>天然</t>
  </si>
  <si>
    <t>東京都</t>
  </si>
  <si>
    <t>東京都健康安全研究センター</t>
  </si>
  <si>
    <t>&lt;21</t>
  </si>
  <si>
    <t>その他</t>
    <phoneticPr fontId="1"/>
  </si>
  <si>
    <t>ジュース</t>
    <phoneticPr fontId="1"/>
  </si>
  <si>
    <t>りんご、ストレート</t>
    <phoneticPr fontId="1"/>
  </si>
  <si>
    <t>&lt;23</t>
  </si>
  <si>
    <t>&lt;22</t>
  </si>
  <si>
    <t>青森県</t>
    <rPh sb="0" eb="3">
      <t>アオモリケン</t>
    </rPh>
    <phoneticPr fontId="8"/>
  </si>
  <si>
    <t>新潟県</t>
    <rPh sb="0" eb="3">
      <t>ニイガタケン</t>
    </rPh>
    <phoneticPr fontId="10"/>
  </si>
  <si>
    <t>魚沼市</t>
    <rPh sb="0" eb="3">
      <t>ウオヌマシ</t>
    </rPh>
    <phoneticPr fontId="1"/>
  </si>
  <si>
    <t>ナラタケ</t>
    <phoneticPr fontId="1"/>
  </si>
  <si>
    <t>－</t>
    <phoneticPr fontId="1"/>
  </si>
  <si>
    <t>（一社）県央研究所</t>
    <rPh sb="1" eb="3">
      <t>イチシャ</t>
    </rPh>
    <rPh sb="4" eb="9">
      <t>ケンオウケンキュウショ</t>
    </rPh>
    <phoneticPr fontId="1"/>
  </si>
  <si>
    <t>&lt;3.5</t>
    <phoneticPr fontId="1"/>
  </si>
  <si>
    <t>&lt;3.6</t>
    <phoneticPr fontId="1"/>
  </si>
  <si>
    <t>神奈川県</t>
    <rPh sb="0" eb="4">
      <t>カナガワケン</t>
    </rPh>
    <phoneticPr fontId="1"/>
  </si>
  <si>
    <t>群馬県前橋市</t>
    <phoneticPr fontId="1"/>
  </si>
  <si>
    <t>めん類（うどん）</t>
    <rPh sb="2" eb="3">
      <t>ルイ</t>
    </rPh>
    <phoneticPr fontId="1"/>
  </si>
  <si>
    <t>神奈川県衛生研究所</t>
    <rPh sb="0" eb="4">
      <t>カナガワケン</t>
    </rPh>
    <rPh sb="4" eb="6">
      <t>エイセイ</t>
    </rPh>
    <rPh sb="6" eb="8">
      <t>ケンキュウ</t>
    </rPh>
    <rPh sb="8" eb="9">
      <t>ジョ</t>
    </rPh>
    <phoneticPr fontId="1"/>
  </si>
  <si>
    <t>&lt;4.1</t>
    <phoneticPr fontId="1"/>
  </si>
  <si>
    <t>群馬県甘楽郡甘楽町</t>
    <rPh sb="0" eb="3">
      <t>グンマケン</t>
    </rPh>
    <rPh sb="3" eb="6">
      <t>カンラグン</t>
    </rPh>
    <rPh sb="6" eb="8">
      <t>カンラ</t>
    </rPh>
    <rPh sb="8" eb="9">
      <t>マチ</t>
    </rPh>
    <phoneticPr fontId="1"/>
  </si>
  <si>
    <t>こんにゃく</t>
    <phoneticPr fontId="1"/>
  </si>
  <si>
    <t>&lt;4.0</t>
    <phoneticPr fontId="1"/>
  </si>
  <si>
    <t>&lt;4.2</t>
    <phoneticPr fontId="1"/>
  </si>
  <si>
    <t>埼玉県行田市</t>
    <rPh sb="0" eb="3">
      <t>サイタマケン</t>
    </rPh>
    <rPh sb="3" eb="5">
      <t>ギョウダ</t>
    </rPh>
    <rPh sb="5" eb="6">
      <t>シ</t>
    </rPh>
    <phoneticPr fontId="6"/>
  </si>
  <si>
    <t>豆腐</t>
  </si>
  <si>
    <t>&lt;4.6</t>
    <phoneticPr fontId="1"/>
  </si>
  <si>
    <t>&lt;4.5</t>
    <phoneticPr fontId="1"/>
  </si>
  <si>
    <t xml:space="preserve"> 群馬県高崎市</t>
    <phoneticPr fontId="6"/>
  </si>
  <si>
    <t>山梨県富士吉田市</t>
    <rPh sb="0" eb="2">
      <t>ヤマナシ</t>
    </rPh>
    <rPh sb="2" eb="3">
      <t>ケン</t>
    </rPh>
    <rPh sb="3" eb="7">
      <t>フジヨシダ</t>
    </rPh>
    <rPh sb="7" eb="8">
      <t>シ</t>
    </rPh>
    <phoneticPr fontId="6"/>
  </si>
  <si>
    <t>レトルト食品（白がゆ）</t>
    <phoneticPr fontId="1"/>
  </si>
  <si>
    <t>岐阜市</t>
    <rPh sb="0" eb="3">
      <t>ギフシ</t>
    </rPh>
    <phoneticPr fontId="1"/>
  </si>
  <si>
    <t>茨城県</t>
    <rPh sb="0" eb="3">
      <t>イバラキケン</t>
    </rPh>
    <phoneticPr fontId="8"/>
  </si>
  <si>
    <t>サツマイモ</t>
    <phoneticPr fontId="1"/>
  </si>
  <si>
    <t>栽培</t>
    <phoneticPr fontId="1"/>
  </si>
  <si>
    <t>岐阜市衛生試験所</t>
    <rPh sb="0" eb="3">
      <t>ギフシ</t>
    </rPh>
    <rPh sb="3" eb="5">
      <t>エイセイ</t>
    </rPh>
    <rPh sb="5" eb="7">
      <t>シケン</t>
    </rPh>
    <rPh sb="7" eb="8">
      <t>ジョ</t>
    </rPh>
    <phoneticPr fontId="1"/>
  </si>
  <si>
    <t>&lt;0.843</t>
    <phoneticPr fontId="1"/>
  </si>
  <si>
    <t>&lt;1.03</t>
    <phoneticPr fontId="1"/>
  </si>
  <si>
    <t>&lt;1.9</t>
    <phoneticPr fontId="1"/>
  </si>
  <si>
    <t>岐阜市</t>
    <phoneticPr fontId="1"/>
  </si>
  <si>
    <t>静岡県</t>
    <rPh sb="0" eb="3">
      <t>シズオカケン</t>
    </rPh>
    <phoneticPr fontId="8"/>
  </si>
  <si>
    <t>チンゲンサイ</t>
    <phoneticPr fontId="1"/>
  </si>
  <si>
    <t>岐阜市衛生試験所</t>
    <phoneticPr fontId="1"/>
  </si>
  <si>
    <t>&lt;1.12</t>
    <phoneticPr fontId="1"/>
  </si>
  <si>
    <t>&lt;1.10</t>
    <phoneticPr fontId="1"/>
  </si>
  <si>
    <t>&lt;2.2</t>
    <phoneticPr fontId="1"/>
  </si>
  <si>
    <t>長野県</t>
    <rPh sb="0" eb="3">
      <t>ナガノケン</t>
    </rPh>
    <phoneticPr fontId="8"/>
  </si>
  <si>
    <t>ハクサイ</t>
    <phoneticPr fontId="1"/>
  </si>
  <si>
    <t>&lt;0.800</t>
    <phoneticPr fontId="1"/>
  </si>
  <si>
    <t>&lt;1.09</t>
    <phoneticPr fontId="1"/>
  </si>
  <si>
    <t>沖縄県</t>
    <rPh sb="0" eb="3">
      <t>オキナワケン</t>
    </rPh>
    <phoneticPr fontId="1"/>
  </si>
  <si>
    <t>北海道</t>
    <rPh sb="0" eb="3">
      <t>ホッカイドウ</t>
    </rPh>
    <phoneticPr fontId="8"/>
  </si>
  <si>
    <t>ダイコン</t>
    <phoneticPr fontId="1"/>
  </si>
  <si>
    <t>沖縄県衛生環境研究所</t>
    <rPh sb="0" eb="3">
      <t>オキナワケン</t>
    </rPh>
    <rPh sb="3" eb="10">
      <t>エイセイカンキョウケンキュウショ</t>
    </rPh>
    <phoneticPr fontId="1"/>
  </si>
  <si>
    <t>&lt;15</t>
    <phoneticPr fontId="1"/>
  </si>
  <si>
    <t>&lt;25]</t>
    <phoneticPr fontId="1"/>
  </si>
  <si>
    <t>兵庫県</t>
    <rPh sb="0" eb="3">
      <t>ヒョウゴケン</t>
    </rPh>
    <phoneticPr fontId="8"/>
  </si>
  <si>
    <t>淡路島</t>
    <rPh sb="0" eb="3">
      <t>アワジシマ</t>
    </rPh>
    <phoneticPr fontId="1"/>
  </si>
  <si>
    <t>タマネギ</t>
    <phoneticPr fontId="1"/>
  </si>
  <si>
    <t>徳島県</t>
    <rPh sb="0" eb="3">
      <t>トクシマケン</t>
    </rPh>
    <phoneticPr fontId="8"/>
  </si>
  <si>
    <t>ナシ</t>
    <phoneticPr fontId="1"/>
  </si>
  <si>
    <t>香川県</t>
    <rPh sb="0" eb="3">
      <t>カガワケン</t>
    </rPh>
    <phoneticPr fontId="8"/>
  </si>
  <si>
    <t>坂出市</t>
    <rPh sb="0" eb="3">
      <t>サカイデシ</t>
    </rPh>
    <phoneticPr fontId="1"/>
  </si>
  <si>
    <t>製造所：
西大浜北1-3-12</t>
    <rPh sb="0" eb="3">
      <t>セイゾウショ</t>
    </rPh>
    <rPh sb="5" eb="9">
      <t>ニシオオハマキタ</t>
    </rPh>
    <phoneticPr fontId="1"/>
  </si>
  <si>
    <t>ゆでうどん（冷凍食品）</t>
    <rPh sb="6" eb="10">
      <t>レイトウショクヒン</t>
    </rPh>
    <phoneticPr fontId="1"/>
  </si>
  <si>
    <t>弘前市</t>
    <rPh sb="0" eb="3">
      <t>ヒロサキシ</t>
    </rPh>
    <phoneticPr fontId="1"/>
  </si>
  <si>
    <t>製造所：
大字五代字前田291-2</t>
    <rPh sb="0" eb="3">
      <t>セイゾウショ</t>
    </rPh>
    <rPh sb="5" eb="7">
      <t>オオアザ</t>
    </rPh>
    <rPh sb="7" eb="9">
      <t>ゴダイ</t>
    </rPh>
    <rPh sb="9" eb="10">
      <t>アザ</t>
    </rPh>
    <rPh sb="10" eb="12">
      <t>マエダ</t>
    </rPh>
    <phoneticPr fontId="1"/>
  </si>
  <si>
    <t>りんごジュース（清涼飲料水）</t>
    <rPh sb="8" eb="13">
      <t>セイリョウインリョウスイ</t>
    </rPh>
    <phoneticPr fontId="1"/>
  </si>
  <si>
    <t>沖縄県衛生環境研究所</t>
    <rPh sb="0" eb="3">
      <t>オキナワケン</t>
    </rPh>
    <rPh sb="3" eb="5">
      <t>エイセイ</t>
    </rPh>
    <rPh sb="5" eb="7">
      <t>カンキョウ</t>
    </rPh>
    <rPh sb="7" eb="10">
      <t>ケンキュウショ</t>
    </rPh>
    <phoneticPr fontId="1"/>
  </si>
  <si>
    <t>&lt;25</t>
    <phoneticPr fontId="1"/>
  </si>
  <si>
    <t>千葉県</t>
    <rPh sb="0" eb="3">
      <t>チバケン</t>
    </rPh>
    <phoneticPr fontId="8"/>
  </si>
  <si>
    <t>リンゴ</t>
    <phoneticPr fontId="1"/>
  </si>
  <si>
    <t>サンマ</t>
    <phoneticPr fontId="1"/>
  </si>
  <si>
    <t>岡山県</t>
    <rPh sb="0" eb="3">
      <t>オカヤマケン</t>
    </rPh>
    <phoneticPr fontId="8"/>
  </si>
  <si>
    <t>製造所：
和気群和木町</t>
    <rPh sb="0" eb="3">
      <t>セイゾウショ</t>
    </rPh>
    <phoneticPr fontId="1"/>
  </si>
  <si>
    <t>ゆであずき</t>
    <phoneticPr fontId="1"/>
  </si>
  <si>
    <t>神奈川県</t>
    <rPh sb="0" eb="4">
      <t>カナガワケン</t>
    </rPh>
    <phoneticPr fontId="8"/>
  </si>
  <si>
    <t>神奈川海区</t>
    <rPh sb="0" eb="3">
      <t>カナガワ</t>
    </rPh>
    <rPh sb="3" eb="5">
      <t>カイク</t>
    </rPh>
    <phoneticPr fontId="1"/>
  </si>
  <si>
    <t>メイタガレイ</t>
    <phoneticPr fontId="1"/>
  </si>
  <si>
    <t>横浜市衛生研究所</t>
    <rPh sb="0" eb="3">
      <t>ヨコハマシ</t>
    </rPh>
    <rPh sb="3" eb="8">
      <t>エイセイケンキュウジョ</t>
    </rPh>
    <phoneticPr fontId="1"/>
  </si>
  <si>
    <t>&lt;1.97</t>
    <phoneticPr fontId="8"/>
  </si>
  <si>
    <t>&lt;2.59</t>
    <phoneticPr fontId="8"/>
  </si>
  <si>
    <t>イボダイ</t>
    <phoneticPr fontId="1"/>
  </si>
  <si>
    <t>R8.9.24</t>
    <phoneticPr fontId="1"/>
  </si>
  <si>
    <t>&lt;2.52</t>
    <phoneticPr fontId="8"/>
  </si>
  <si>
    <t>神奈川海区</t>
    <rPh sb="0" eb="5">
      <t>カナガワカイク</t>
    </rPh>
    <phoneticPr fontId="1"/>
  </si>
  <si>
    <t>クロダイ</t>
    <phoneticPr fontId="1"/>
  </si>
  <si>
    <t>&lt;2.23</t>
    <phoneticPr fontId="8"/>
  </si>
  <si>
    <t>&lt;2.62</t>
    <phoneticPr fontId="8"/>
  </si>
  <si>
    <t>&lt;4.9</t>
    <phoneticPr fontId="1"/>
  </si>
  <si>
    <t>牛乳・乳児用食品</t>
    <phoneticPr fontId="1"/>
  </si>
  <si>
    <t>ベビーフード</t>
    <phoneticPr fontId="14"/>
  </si>
  <si>
    <t>調整液状乳</t>
    <rPh sb="0" eb="2">
      <t>チョウセイ</t>
    </rPh>
    <rPh sb="2" eb="4">
      <t>エキジョウ</t>
    </rPh>
    <rPh sb="4" eb="5">
      <t>ニュウ</t>
    </rPh>
    <phoneticPr fontId="14"/>
  </si>
  <si>
    <t>果実加工品</t>
    <rPh sb="0" eb="2">
      <t>カジツ</t>
    </rPh>
    <rPh sb="2" eb="4">
      <t>カコウ</t>
    </rPh>
    <rPh sb="4" eb="5">
      <t>ヒン</t>
    </rPh>
    <phoneticPr fontId="14"/>
  </si>
  <si>
    <t>&lt;3</t>
  </si>
  <si>
    <t>清涼飲料水</t>
    <rPh sb="0" eb="2">
      <t>セイリョウ</t>
    </rPh>
    <rPh sb="2" eb="5">
      <t>インリョウスイ</t>
    </rPh>
    <phoneticPr fontId="14"/>
  </si>
  <si>
    <t>りんごジュース（濃縮還元）</t>
    <rPh sb="8" eb="10">
      <t>ノウシュク</t>
    </rPh>
    <rPh sb="10" eb="12">
      <t>カンゲン</t>
    </rPh>
    <phoneticPr fontId="14"/>
  </si>
  <si>
    <t>そうめん</t>
  </si>
  <si>
    <t>トマト</t>
    <phoneticPr fontId="1"/>
  </si>
  <si>
    <t>トマト、濃縮トマト還元</t>
    <phoneticPr fontId="1"/>
  </si>
  <si>
    <t>塩漬（刻み）（ダイコン）</t>
    <rPh sb="0" eb="1">
      <t>シオ</t>
    </rPh>
    <rPh sb="1" eb="2">
      <t>ヅ</t>
    </rPh>
    <rPh sb="3" eb="4">
      <t>キザ</t>
    </rPh>
    <phoneticPr fontId="14"/>
  </si>
  <si>
    <t>はくさいキムチ（刻み）</t>
    <rPh sb="8" eb="9">
      <t>キザ</t>
    </rPh>
    <phoneticPr fontId="14"/>
  </si>
  <si>
    <t>さいたま市</t>
  </si>
  <si>
    <t>三陸南部沖</t>
    <rPh sb="0" eb="2">
      <t>サンリク</t>
    </rPh>
    <rPh sb="2" eb="4">
      <t>ナンブ</t>
    </rPh>
    <rPh sb="4" eb="5">
      <t>オキ</t>
    </rPh>
    <phoneticPr fontId="1"/>
  </si>
  <si>
    <t>ゴマサバ</t>
    <phoneticPr fontId="1"/>
  </si>
  <si>
    <t>さいたま市健康科学研究センター</t>
  </si>
  <si>
    <t>&lt;1.31</t>
    <phoneticPr fontId="1"/>
  </si>
  <si>
    <t>&lt;1.69</t>
    <phoneticPr fontId="1"/>
  </si>
  <si>
    <t>&lt;3.0</t>
    <phoneticPr fontId="1"/>
  </si>
  <si>
    <t>&lt;0.591</t>
    <phoneticPr fontId="1"/>
  </si>
  <si>
    <t>&lt;0.748</t>
    <phoneticPr fontId="1"/>
  </si>
  <si>
    <t>&lt;1.3</t>
    <phoneticPr fontId="1"/>
  </si>
  <si>
    <t>群馬県</t>
    <rPh sb="0" eb="3">
      <t>グンマケン</t>
    </rPh>
    <phoneticPr fontId="8"/>
  </si>
  <si>
    <t>キャベツ</t>
    <phoneticPr fontId="1"/>
  </si>
  <si>
    <t>&lt;0.808</t>
    <phoneticPr fontId="1"/>
  </si>
  <si>
    <t>&lt;1.4</t>
    <phoneticPr fontId="1"/>
  </si>
  <si>
    <t>府中市</t>
    <rPh sb="0" eb="3">
      <t>フチュウシ</t>
    </rPh>
    <phoneticPr fontId="1"/>
  </si>
  <si>
    <t>ナス</t>
    <phoneticPr fontId="1"/>
  </si>
  <si>
    <t>露地栽培</t>
    <rPh sb="0" eb="4">
      <t>ロジサイバイ</t>
    </rPh>
    <phoneticPr fontId="1"/>
  </si>
  <si>
    <t>東京都農林総合研究センター</t>
    <rPh sb="0" eb="2">
      <t>トウキョウ</t>
    </rPh>
    <rPh sb="2" eb="3">
      <t>ト</t>
    </rPh>
    <rPh sb="3" eb="5">
      <t>ノウリン</t>
    </rPh>
    <rPh sb="5" eb="7">
      <t>ソウゴウ</t>
    </rPh>
    <rPh sb="7" eb="9">
      <t>ケンキュウ</t>
    </rPh>
    <phoneticPr fontId="1"/>
  </si>
  <si>
    <t>&lt;4.7</t>
    <phoneticPr fontId="1"/>
  </si>
  <si>
    <t>武蔵村山市</t>
    <rPh sb="0" eb="4">
      <t>ムサシムラヤマ</t>
    </rPh>
    <rPh sb="4" eb="5">
      <t>シ</t>
    </rPh>
    <phoneticPr fontId="1"/>
  </si>
  <si>
    <t>ネギ</t>
    <phoneticPr fontId="1"/>
  </si>
  <si>
    <t>露地栽培</t>
    <rPh sb="0" eb="2">
      <t>ロジ</t>
    </rPh>
    <rPh sb="2" eb="4">
      <t>サイバイ</t>
    </rPh>
    <phoneticPr fontId="1"/>
  </si>
  <si>
    <t>&lt;3.9</t>
    <phoneticPr fontId="1"/>
  </si>
  <si>
    <t>多摩市</t>
    <rPh sb="0" eb="3">
      <t>タマシ</t>
    </rPh>
    <phoneticPr fontId="1"/>
  </si>
  <si>
    <t>青パパイヤ</t>
    <rPh sb="0" eb="1">
      <t>アオ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</si>
</sst>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5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</cellStyleXfs>
  <cellXfs count="111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176" fontId="2" fillId="2" borderId="41" xfId="0" applyNumberFormat="1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1" fillId="0" borderId="0" xfId="0" applyFont="1"/>
    <xf numFmtId="0" fontId="2" fillId="0" borderId="37" xfId="0" applyFont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46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76" fontId="3" fillId="2" borderId="9" xfId="0" applyNumberFormat="1" applyFont="1" applyFill="1" applyBorder="1" applyAlignment="1">
      <alignment horizontal="center" vertical="center" wrapText="1"/>
    </xf>
    <xf numFmtId="176" fontId="3" fillId="2" borderId="10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176" fontId="2" fillId="2" borderId="20" xfId="0" applyNumberFormat="1" applyFont="1" applyFill="1" applyBorder="1" applyAlignment="1">
      <alignment horizontal="center" vertical="center" wrapText="1"/>
    </xf>
    <xf numFmtId="176" fontId="2" fillId="2" borderId="11" xfId="0" applyNumberFormat="1" applyFont="1" applyFill="1" applyBorder="1" applyAlignment="1">
      <alignment horizontal="center" vertical="center" wrapText="1"/>
    </xf>
    <xf numFmtId="176" fontId="2" fillId="2" borderId="28" xfId="0" applyNumberFormat="1" applyFont="1" applyFill="1" applyBorder="1" applyAlignment="1">
      <alignment horizontal="center" vertical="center" wrapText="1"/>
    </xf>
    <xf numFmtId="176" fontId="2" fillId="2" borderId="16" xfId="0" applyNumberFormat="1" applyFont="1" applyFill="1" applyBorder="1" applyAlignment="1">
      <alignment horizontal="center" vertical="center" wrapText="1"/>
    </xf>
    <xf numFmtId="176" fontId="2" fillId="2" borderId="25" xfId="0" applyNumberFormat="1" applyFont="1" applyFill="1" applyBorder="1" applyAlignment="1">
      <alignment horizontal="center" vertical="center" wrapText="1"/>
    </xf>
    <xf numFmtId="176" fontId="2" fillId="2" borderId="30" xfId="0" applyNumberFormat="1" applyFont="1" applyFill="1" applyBorder="1" applyAlignment="1">
      <alignment horizontal="center" vertical="center" wrapText="1"/>
    </xf>
    <xf numFmtId="176" fontId="2" fillId="2" borderId="21" xfId="0" applyNumberFormat="1" applyFont="1" applyFill="1" applyBorder="1" applyAlignment="1">
      <alignment horizontal="center" vertical="center" wrapText="1"/>
    </xf>
    <xf numFmtId="176" fontId="2" fillId="2" borderId="22" xfId="0" applyNumberFormat="1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176" fontId="2" fillId="2" borderId="36" xfId="0" applyNumberFormat="1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/>
    </xf>
    <xf numFmtId="57" fontId="2" fillId="2" borderId="39" xfId="0" applyNumberFormat="1" applyFont="1" applyFill="1" applyBorder="1" applyAlignment="1">
      <alignment horizontal="center" vertical="center"/>
    </xf>
    <xf numFmtId="176" fontId="2" fillId="2" borderId="37" xfId="0" applyNumberFormat="1" applyFont="1" applyFill="1" applyBorder="1" applyAlignment="1">
      <alignment horizontal="center" vertical="center"/>
    </xf>
    <xf numFmtId="176" fontId="2" fillId="2" borderId="45" xfId="0" applyNumberFormat="1" applyFont="1" applyFill="1" applyBorder="1" applyAlignment="1">
      <alignment horizontal="center" vertical="center"/>
    </xf>
    <xf numFmtId="2" fontId="2" fillId="0" borderId="38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2" fillId="2" borderId="44" xfId="0" applyNumberFormat="1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176" fontId="2" fillId="2" borderId="48" xfId="0" applyNumberFormat="1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57" fontId="2" fillId="2" borderId="25" xfId="0" applyNumberFormat="1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 vertical="center"/>
    </xf>
    <xf numFmtId="57" fontId="2" fillId="2" borderId="42" xfId="0" applyNumberFormat="1" applyFont="1" applyFill="1" applyBorder="1" applyAlignment="1">
      <alignment horizontal="center" vertical="center"/>
    </xf>
    <xf numFmtId="49" fontId="4" fillId="0" borderId="27" xfId="0" applyNumberFormat="1" applyFont="1" applyBorder="1" applyAlignment="1" applyProtection="1">
      <alignment horizontal="center" vertical="center"/>
      <protection locked="0"/>
    </xf>
    <xf numFmtId="0" fontId="2" fillId="2" borderId="26" xfId="1" applyFont="1" applyFill="1" applyBorder="1" applyAlignment="1">
      <alignment horizontal="center" vertical="center"/>
    </xf>
    <xf numFmtId="0" fontId="2" fillId="2" borderId="42" xfId="1" applyFont="1" applyFill="1" applyBorder="1" applyAlignment="1">
      <alignment horizontal="center" vertical="center"/>
    </xf>
    <xf numFmtId="0" fontId="2" fillId="2" borderId="27" xfId="1" applyFont="1" applyFill="1" applyBorder="1" applyAlignment="1">
      <alignment horizontal="center" vertical="center"/>
    </xf>
    <xf numFmtId="0" fontId="2" fillId="2" borderId="47" xfId="1" applyFont="1" applyFill="1" applyBorder="1" applyAlignment="1">
      <alignment horizontal="center" vertical="center"/>
    </xf>
    <xf numFmtId="176" fontId="2" fillId="2" borderId="27" xfId="1" applyNumberFormat="1" applyFont="1" applyFill="1" applyBorder="1" applyAlignment="1">
      <alignment horizontal="center" vertical="center"/>
    </xf>
    <xf numFmtId="176" fontId="2" fillId="2" borderId="42" xfId="1" applyNumberFormat="1" applyFont="1" applyFill="1" applyBorder="1" applyAlignment="1">
      <alignment horizontal="center" vertical="center"/>
    </xf>
    <xf numFmtId="176" fontId="2" fillId="2" borderId="26" xfId="1" applyNumberFormat="1" applyFont="1" applyFill="1" applyBorder="1" applyAlignment="1">
      <alignment horizontal="center" vertical="center"/>
    </xf>
    <xf numFmtId="57" fontId="2" fillId="0" borderId="41" xfId="0" applyNumberFormat="1" applyFont="1" applyBorder="1" applyAlignment="1">
      <alignment horizontal="center" vertical="center"/>
    </xf>
    <xf numFmtId="57" fontId="2" fillId="0" borderId="27" xfId="0" applyNumberFormat="1" applyFont="1" applyBorder="1" applyAlignment="1">
      <alignment horizontal="center" vertical="center"/>
    </xf>
    <xf numFmtId="57" fontId="2" fillId="0" borderId="22" xfId="0" applyNumberFormat="1" applyFont="1" applyBorder="1" applyAlignment="1">
      <alignment horizontal="center" vertical="center"/>
    </xf>
  </cellXfs>
  <cellStyles count="4">
    <cellStyle name="標準" xfId="0" builtinId="0"/>
    <cellStyle name="標準 2" xfId="3" xr:uid="{F465B125-453A-4B08-A6AC-9531B66AC24F}"/>
    <cellStyle name="標準 2 2" xfId="2" xr:uid="{F9A18BDD-8AA9-4FD8-B8E3-EA6C90CB8375}"/>
    <cellStyle name="標準 5" xfId="1" xr:uid="{45323543-B265-41D8-8DA0-43FCC752E6FD}"/>
  </cellStyles>
  <dxfs count="15"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4"/>
  <sheetViews>
    <sheetView tabSelected="1" workbookViewId="0">
      <selection activeCell="A2" sqref="A2"/>
    </sheetView>
  </sheetViews>
  <sheetFormatPr defaultColWidth="9" defaultRowHeight="18.75"/>
  <cols>
    <col min="1" max="1" width="8.625" style="1" customWidth="1"/>
    <col min="2" max="3" width="11.375" style="2" bestFit="1" customWidth="1"/>
    <col min="4" max="5" width="10.625" style="2" customWidth="1"/>
    <col min="6" max="7" width="26" style="3" bestFit="1" customWidth="1"/>
    <col min="8" max="8" width="17.625" style="3" bestFit="1" customWidth="1"/>
    <col min="9" max="9" width="30.25" style="3" bestFit="1" customWidth="1"/>
    <col min="10" max="10" width="39.625" style="3" bestFit="1" customWidth="1"/>
    <col min="11" max="11" width="28.125" style="3" bestFit="1" customWidth="1"/>
    <col min="12" max="12" width="25.625" style="2" customWidth="1"/>
    <col min="13" max="13" width="32.25" style="3" bestFit="1" customWidth="1"/>
    <col min="14" max="14" width="10.625" style="2" customWidth="1"/>
    <col min="15" max="16" width="10.625" style="4" customWidth="1"/>
    <col min="17" max="18" width="12.625" style="2" customWidth="1"/>
    <col min="19" max="19" width="12.625" style="4" customWidth="1"/>
    <col min="20" max="22" width="10.625" style="2" customWidth="1"/>
    <col min="23" max="23" width="10.625" style="1" customWidth="1"/>
    <col min="24" max="16384" width="9" style="1"/>
  </cols>
  <sheetData>
    <row r="1" spans="1:24" ht="24">
      <c r="A1" s="17" t="s">
        <v>0</v>
      </c>
      <c r="B1" s="19"/>
      <c r="C1" s="19"/>
      <c r="D1" s="20"/>
      <c r="E1" s="19"/>
      <c r="F1" s="19"/>
      <c r="G1" s="19"/>
      <c r="H1" s="19"/>
      <c r="I1" s="20"/>
      <c r="J1" s="19"/>
      <c r="K1" s="19"/>
      <c r="L1" s="20"/>
      <c r="M1" s="20"/>
      <c r="N1" s="19"/>
      <c r="O1" s="21"/>
      <c r="P1" s="21"/>
      <c r="Q1" s="19"/>
      <c r="R1" s="19"/>
      <c r="S1" s="21"/>
      <c r="T1" s="19"/>
      <c r="U1" s="19"/>
      <c r="V1" s="1"/>
    </row>
    <row r="2" spans="1:24" ht="19.5" thickBot="1">
      <c r="A2" s="22"/>
      <c r="B2" s="19"/>
      <c r="C2" s="19"/>
      <c r="D2" s="20"/>
      <c r="E2" s="19"/>
      <c r="F2" s="19"/>
      <c r="G2" s="19"/>
      <c r="H2" s="19"/>
      <c r="I2" s="20"/>
      <c r="J2" s="19"/>
      <c r="K2" s="19"/>
      <c r="L2" s="20"/>
      <c r="M2" s="20"/>
      <c r="N2" s="19"/>
      <c r="O2" s="21"/>
      <c r="P2" s="21"/>
      <c r="Q2" s="19"/>
      <c r="R2" s="19"/>
      <c r="S2" s="21"/>
      <c r="T2" s="19"/>
      <c r="U2" s="19"/>
      <c r="V2" s="1"/>
    </row>
    <row r="3" spans="1:24" ht="13.5" customHeight="1">
      <c r="A3" s="32" t="s">
        <v>1</v>
      </c>
      <c r="B3" s="32" t="s">
        <v>2</v>
      </c>
      <c r="C3" s="77" t="s">
        <v>3</v>
      </c>
      <c r="D3" s="37" t="s">
        <v>4</v>
      </c>
      <c r="E3" s="38"/>
      <c r="F3" s="39"/>
      <c r="G3" s="40" t="s">
        <v>5</v>
      </c>
      <c r="H3" s="52" t="s">
        <v>6</v>
      </c>
      <c r="I3" s="43" t="s">
        <v>7</v>
      </c>
      <c r="J3" s="38"/>
      <c r="K3" s="38"/>
      <c r="L3" s="39"/>
      <c r="M3" s="37" t="s">
        <v>8</v>
      </c>
      <c r="N3" s="39"/>
      <c r="O3" s="44" t="s">
        <v>9</v>
      </c>
      <c r="P3" s="45"/>
      <c r="Q3" s="37" t="s">
        <v>10</v>
      </c>
      <c r="R3" s="38"/>
      <c r="S3" s="38"/>
      <c r="T3" s="38"/>
      <c r="U3" s="38"/>
      <c r="V3" s="38"/>
      <c r="W3" s="39"/>
    </row>
    <row r="4" spans="1:24">
      <c r="A4" s="33"/>
      <c r="B4" s="33"/>
      <c r="C4" s="59"/>
      <c r="D4" s="46" t="s">
        <v>11</v>
      </c>
      <c r="E4" s="78" t="s">
        <v>12</v>
      </c>
      <c r="F4" s="58" t="s">
        <v>13</v>
      </c>
      <c r="G4" s="41"/>
      <c r="H4" s="53"/>
      <c r="I4" s="49" t="s">
        <v>14</v>
      </c>
      <c r="J4" s="24"/>
      <c r="K4" s="79"/>
      <c r="L4" s="58" t="s">
        <v>15</v>
      </c>
      <c r="M4" s="49" t="s">
        <v>16</v>
      </c>
      <c r="N4" s="58" t="s">
        <v>17</v>
      </c>
      <c r="O4" s="66" t="s">
        <v>18</v>
      </c>
      <c r="P4" s="69" t="s">
        <v>19</v>
      </c>
      <c r="Q4" s="72" t="s">
        <v>20</v>
      </c>
      <c r="R4" s="73"/>
      <c r="S4" s="73"/>
      <c r="T4" s="74" t="s">
        <v>21</v>
      </c>
      <c r="U4" s="55" t="s">
        <v>22</v>
      </c>
      <c r="V4" s="55" t="s">
        <v>23</v>
      </c>
      <c r="W4" s="58" t="s">
        <v>24</v>
      </c>
    </row>
    <row r="5" spans="1:24" ht="110.1" customHeight="1">
      <c r="A5" s="33"/>
      <c r="B5" s="33"/>
      <c r="C5" s="59"/>
      <c r="D5" s="47"/>
      <c r="E5" s="80"/>
      <c r="F5" s="35"/>
      <c r="G5" s="41"/>
      <c r="H5" s="53"/>
      <c r="I5" s="50"/>
      <c r="J5" s="61" t="s">
        <v>25</v>
      </c>
      <c r="K5" s="61" t="s">
        <v>62</v>
      </c>
      <c r="L5" s="59"/>
      <c r="M5" s="50"/>
      <c r="N5" s="59"/>
      <c r="O5" s="67"/>
      <c r="P5" s="70"/>
      <c r="Q5" s="63" t="s">
        <v>26</v>
      </c>
      <c r="R5" s="64"/>
      <c r="S5" s="65"/>
      <c r="T5" s="75"/>
      <c r="U5" s="56"/>
      <c r="V5" s="56"/>
      <c r="W5" s="59"/>
    </row>
    <row r="6" spans="1:24" ht="18.75" customHeight="1" thickBot="1">
      <c r="A6" s="34"/>
      <c r="B6" s="34"/>
      <c r="C6" s="60"/>
      <c r="D6" s="48"/>
      <c r="E6" s="81"/>
      <c r="F6" s="36"/>
      <c r="G6" s="42"/>
      <c r="H6" s="54"/>
      <c r="I6" s="51"/>
      <c r="J6" s="62"/>
      <c r="K6" s="62"/>
      <c r="L6" s="60"/>
      <c r="M6" s="51"/>
      <c r="N6" s="60"/>
      <c r="O6" s="68"/>
      <c r="P6" s="71"/>
      <c r="Q6" s="25" t="s">
        <v>27</v>
      </c>
      <c r="R6" s="26" t="s">
        <v>28</v>
      </c>
      <c r="S6" s="82" t="s">
        <v>29</v>
      </c>
      <c r="T6" s="76"/>
      <c r="U6" s="57"/>
      <c r="V6" s="57"/>
      <c r="W6" s="60"/>
      <c r="X6" s="27"/>
    </row>
    <row r="7" spans="1:24" ht="19.5" thickTop="1">
      <c r="A7" s="5">
        <v>1</v>
      </c>
      <c r="B7" s="5" t="s">
        <v>89</v>
      </c>
      <c r="C7" s="6" t="s">
        <v>89</v>
      </c>
      <c r="D7" s="83" t="s">
        <v>89</v>
      </c>
      <c r="E7" s="5" t="s">
        <v>90</v>
      </c>
      <c r="F7" s="6" t="s">
        <v>40</v>
      </c>
      <c r="G7" s="14" t="s">
        <v>31</v>
      </c>
      <c r="H7" s="7" t="s">
        <v>32</v>
      </c>
      <c r="I7" s="15" t="s">
        <v>91</v>
      </c>
      <c r="J7" s="5" t="s">
        <v>38</v>
      </c>
      <c r="K7" s="5" t="s">
        <v>92</v>
      </c>
      <c r="L7" s="10" t="s">
        <v>33</v>
      </c>
      <c r="M7" s="8" t="s">
        <v>93</v>
      </c>
      <c r="N7" s="84" t="s">
        <v>34</v>
      </c>
      <c r="O7" s="85">
        <v>46310</v>
      </c>
      <c r="P7" s="86">
        <v>46314</v>
      </c>
      <c r="Q7" s="18" t="s">
        <v>94</v>
      </c>
      <c r="R7" s="87" t="s">
        <v>95</v>
      </c>
      <c r="S7" s="31" t="s">
        <v>49</v>
      </c>
      <c r="T7" s="11" t="str">
        <f t="shared" ref="T7:U12" si="0">IF(Q7="","",IF(NOT(ISERROR(Q7*1)),ROUNDDOWN(Q7*1,2-INT(LOG(ABS(Q7*1)))),IFERROR("&lt;"&amp;ROUNDDOWN(IF(SUBSTITUTE(Q7,"&lt;","")*1&lt;=50,SUBSTITUTE(Q7,"&lt;","")*1,""),2-INT(LOG(ABS(SUBSTITUTE(Q7,"&lt;","")*1)))),IF(Q7="-",Q7,"入力形式が間違っています"))))</f>
        <v>&lt;3.5</v>
      </c>
      <c r="U7" s="11" t="str">
        <f t="shared" si="0"/>
        <v>&lt;3.6</v>
      </c>
      <c r="V7" s="12" t="str">
        <f t="shared" ref="V7:V12" si="1">IFERROR(IF(AND(T7="",U7=""),"",IF(AND(T7="-",U7="-"),IF(S7="","Cs合計を入力してください",S7),IF(NOT(ISERROR(T7*1+U7*1)),ROUND(T7+U7, 1-INT(LOG(ABS(T7+U7)))),IF(NOT(ISERROR(T7*1)),ROUND(T7, 1-INT(LOG(ABS(T7)))),IF(NOT(ISERROR(U7*1)),ROUND(U7, 1-INT(LOG(ABS(U7)))),IF(ISERROR(T7*1+U7*1),"&lt;"&amp;ROUND(IF(T7="-",0,SUBSTITUTE(T7,"&lt;",""))*1+IF(U7="-",0,SUBSTITUTE(U7,"&lt;",""))*1,1-INT(LOG(ABS(IF(T7="-",0,SUBSTITUTE(T7,"&lt;",""))*1+IF(U7="-",0,SUBSTITUTE(U7,"&lt;",""))*1)))))))))),"入力形式が間違っています")</f>
        <v>&lt;7.1</v>
      </c>
      <c r="W7" s="10"/>
    </row>
    <row r="8" spans="1:24">
      <c r="A8" s="8">
        <f>A7+1</f>
        <v>2</v>
      </c>
      <c r="B8" s="5" t="s">
        <v>96</v>
      </c>
      <c r="C8" s="6" t="s">
        <v>96</v>
      </c>
      <c r="D8" s="83"/>
      <c r="E8" s="15"/>
      <c r="F8" s="88" t="s">
        <v>97</v>
      </c>
      <c r="G8" s="14" t="s">
        <v>31</v>
      </c>
      <c r="H8" s="7" t="s">
        <v>64</v>
      </c>
      <c r="I8" s="5" t="s">
        <v>98</v>
      </c>
      <c r="J8" s="5"/>
      <c r="K8" s="5"/>
      <c r="L8" s="10" t="s">
        <v>33</v>
      </c>
      <c r="M8" s="5" t="s">
        <v>99</v>
      </c>
      <c r="N8" s="84" t="s">
        <v>34</v>
      </c>
      <c r="O8" s="13">
        <v>46267</v>
      </c>
      <c r="P8" s="89">
        <v>46274</v>
      </c>
      <c r="Q8" s="83" t="s">
        <v>100</v>
      </c>
      <c r="R8" s="5" t="s">
        <v>65</v>
      </c>
      <c r="S8" s="90" t="s">
        <v>39</v>
      </c>
      <c r="T8" s="11" t="str">
        <f t="shared" si="0"/>
        <v>&lt;4.1</v>
      </c>
      <c r="U8" s="11" t="str">
        <f t="shared" si="0"/>
        <v>&lt;3.8</v>
      </c>
      <c r="V8" s="12" t="str">
        <f t="shared" si="1"/>
        <v>&lt;7.9</v>
      </c>
      <c r="W8" s="10" t="str">
        <f t="shared" ref="W8:W13" si="2">IF(ISERROR(V8*1),"",IF(AND(H8="飲料水",V8&gt;=11),"○",IF(AND(H8="牛乳・乳児用食品",V8&gt;=51),"○",IF(AND(H8&lt;&gt;"",V8&gt;=110),"○",""))))</f>
        <v/>
      </c>
    </row>
    <row r="9" spans="1:24">
      <c r="A9" s="8">
        <f t="shared" ref="A9:A44" si="3">A8+1</f>
        <v>3</v>
      </c>
      <c r="B9" s="5" t="s">
        <v>96</v>
      </c>
      <c r="C9" s="6" t="s">
        <v>96</v>
      </c>
      <c r="D9" s="7"/>
      <c r="E9" s="8"/>
      <c r="F9" s="28" t="s">
        <v>101</v>
      </c>
      <c r="G9" s="14" t="s">
        <v>31</v>
      </c>
      <c r="H9" s="7" t="s">
        <v>64</v>
      </c>
      <c r="I9" s="5" t="s">
        <v>102</v>
      </c>
      <c r="J9" s="5"/>
      <c r="K9" s="5"/>
      <c r="L9" s="10" t="s">
        <v>33</v>
      </c>
      <c r="M9" s="5" t="s">
        <v>99</v>
      </c>
      <c r="N9" s="84" t="s">
        <v>34</v>
      </c>
      <c r="O9" s="85">
        <v>46267</v>
      </c>
      <c r="P9" s="89">
        <v>46274</v>
      </c>
      <c r="Q9" s="83" t="s">
        <v>103</v>
      </c>
      <c r="R9" s="5" t="s">
        <v>104</v>
      </c>
      <c r="S9" s="90" t="s">
        <v>48</v>
      </c>
      <c r="T9" s="11" t="str">
        <f t="shared" si="0"/>
        <v>&lt;4</v>
      </c>
      <c r="U9" s="11" t="str">
        <f t="shared" si="0"/>
        <v>&lt;4.2</v>
      </c>
      <c r="V9" s="12" t="str">
        <f t="shared" si="1"/>
        <v>&lt;8.2</v>
      </c>
      <c r="W9" s="10" t="str">
        <f t="shared" si="2"/>
        <v/>
      </c>
    </row>
    <row r="10" spans="1:24">
      <c r="A10" s="8">
        <f t="shared" si="3"/>
        <v>4</v>
      </c>
      <c r="B10" s="5" t="s">
        <v>96</v>
      </c>
      <c r="C10" s="6" t="s">
        <v>96</v>
      </c>
      <c r="D10" s="7"/>
      <c r="E10" s="8"/>
      <c r="F10" s="28" t="s">
        <v>105</v>
      </c>
      <c r="G10" s="14" t="s">
        <v>31</v>
      </c>
      <c r="H10" s="7" t="s">
        <v>64</v>
      </c>
      <c r="I10" s="8" t="s">
        <v>106</v>
      </c>
      <c r="J10" s="8"/>
      <c r="K10" s="8"/>
      <c r="L10" s="10" t="s">
        <v>33</v>
      </c>
      <c r="M10" s="5" t="s">
        <v>99</v>
      </c>
      <c r="N10" s="84" t="s">
        <v>34</v>
      </c>
      <c r="O10" s="85">
        <v>46267</v>
      </c>
      <c r="P10" s="89">
        <v>46274</v>
      </c>
      <c r="Q10" s="83" t="s">
        <v>107</v>
      </c>
      <c r="R10" s="5" t="s">
        <v>108</v>
      </c>
      <c r="S10" s="90" t="s">
        <v>53</v>
      </c>
      <c r="T10" s="11" t="str">
        <f t="shared" si="0"/>
        <v>&lt;4.6</v>
      </c>
      <c r="U10" s="11" t="str">
        <f t="shared" si="0"/>
        <v>&lt;4.5</v>
      </c>
      <c r="V10" s="12" t="str">
        <f t="shared" si="1"/>
        <v>&lt;9.1</v>
      </c>
      <c r="W10" s="10" t="s">
        <v>46</v>
      </c>
    </row>
    <row r="11" spans="1:24">
      <c r="A11" s="8">
        <f t="shared" si="3"/>
        <v>5</v>
      </c>
      <c r="B11" s="5" t="s">
        <v>96</v>
      </c>
      <c r="C11" s="6" t="s">
        <v>96</v>
      </c>
      <c r="D11" s="7"/>
      <c r="E11" s="8"/>
      <c r="F11" s="28" t="s">
        <v>109</v>
      </c>
      <c r="G11" s="14" t="s">
        <v>31</v>
      </c>
      <c r="H11" s="83" t="s">
        <v>64</v>
      </c>
      <c r="I11" s="8" t="s">
        <v>76</v>
      </c>
      <c r="J11" s="8"/>
      <c r="K11" s="8"/>
      <c r="L11" s="10" t="s">
        <v>33</v>
      </c>
      <c r="M11" s="5" t="s">
        <v>99</v>
      </c>
      <c r="N11" s="84" t="s">
        <v>34</v>
      </c>
      <c r="O11" s="85">
        <v>46267</v>
      </c>
      <c r="P11" s="89">
        <v>46274</v>
      </c>
      <c r="Q11" s="83" t="s">
        <v>107</v>
      </c>
      <c r="R11" s="5" t="s">
        <v>103</v>
      </c>
      <c r="S11" s="90" t="s">
        <v>58</v>
      </c>
      <c r="T11" s="11" t="str">
        <f t="shared" si="0"/>
        <v>&lt;4.6</v>
      </c>
      <c r="U11" s="11" t="str">
        <f t="shared" si="0"/>
        <v>&lt;4</v>
      </c>
      <c r="V11" s="12" t="str">
        <f t="shared" si="1"/>
        <v>&lt;8.6</v>
      </c>
      <c r="W11" s="10" t="str">
        <f t="shared" si="2"/>
        <v/>
      </c>
    </row>
    <row r="12" spans="1:24">
      <c r="A12" s="8">
        <f t="shared" si="3"/>
        <v>6</v>
      </c>
      <c r="B12" s="5" t="s">
        <v>96</v>
      </c>
      <c r="C12" s="6" t="s">
        <v>96</v>
      </c>
      <c r="D12" s="7"/>
      <c r="E12" s="8"/>
      <c r="F12" s="28" t="s">
        <v>110</v>
      </c>
      <c r="G12" s="14" t="s">
        <v>31</v>
      </c>
      <c r="H12" s="7" t="s">
        <v>64</v>
      </c>
      <c r="I12" s="8" t="s">
        <v>111</v>
      </c>
      <c r="J12" s="8"/>
      <c r="K12" s="8"/>
      <c r="L12" s="10" t="s">
        <v>33</v>
      </c>
      <c r="M12" s="5" t="s">
        <v>99</v>
      </c>
      <c r="N12" s="84" t="s">
        <v>34</v>
      </c>
      <c r="O12" s="85">
        <v>46267</v>
      </c>
      <c r="P12" s="89">
        <v>46274</v>
      </c>
      <c r="Q12" s="83" t="s">
        <v>104</v>
      </c>
      <c r="R12" s="5" t="s">
        <v>107</v>
      </c>
      <c r="S12" s="90" t="s">
        <v>71</v>
      </c>
      <c r="T12" s="11" t="str">
        <f t="shared" si="0"/>
        <v>&lt;4.2</v>
      </c>
      <c r="U12" s="11" t="str">
        <f t="shared" si="0"/>
        <v>&lt;4.6</v>
      </c>
      <c r="V12" s="12" t="str">
        <f t="shared" si="1"/>
        <v>&lt;8.8</v>
      </c>
      <c r="W12" s="10" t="str">
        <f t="shared" si="2"/>
        <v/>
      </c>
    </row>
    <row r="13" spans="1:24">
      <c r="A13" s="8">
        <f t="shared" si="3"/>
        <v>7</v>
      </c>
      <c r="B13" s="5" t="s">
        <v>112</v>
      </c>
      <c r="C13" s="5" t="s">
        <v>112</v>
      </c>
      <c r="D13" s="7" t="s">
        <v>113</v>
      </c>
      <c r="E13" s="9" t="s">
        <v>30</v>
      </c>
      <c r="F13" s="9" t="s">
        <v>35</v>
      </c>
      <c r="G13" s="14" t="s">
        <v>31</v>
      </c>
      <c r="H13" s="7" t="s">
        <v>32</v>
      </c>
      <c r="I13" s="8" t="s">
        <v>114</v>
      </c>
      <c r="J13" s="9" t="s">
        <v>115</v>
      </c>
      <c r="K13" s="9" t="s">
        <v>30</v>
      </c>
      <c r="L13" s="10" t="s">
        <v>33</v>
      </c>
      <c r="M13" s="5" t="s">
        <v>116</v>
      </c>
      <c r="N13" s="84" t="s">
        <v>34</v>
      </c>
      <c r="O13" s="85">
        <v>46294</v>
      </c>
      <c r="P13" s="91">
        <v>46301</v>
      </c>
      <c r="Q13" s="83" t="s">
        <v>117</v>
      </c>
      <c r="R13" s="5" t="s">
        <v>118</v>
      </c>
      <c r="S13" s="90" t="s">
        <v>119</v>
      </c>
      <c r="T13" s="11" t="str">
        <f>IF(Q13="","",IF(NOT(ISERROR(Q13*1)),ROUNDDOWN(Q13*1,2-INT(LOG(ABS(Q13*1)))),IFERROR("&lt;"&amp;ROUNDDOWN(IF(SUBSTITUTE(Q13,"&lt;","")*1&lt;=50,SUBSTITUTE(Q13,"&lt;","")*1,""),2-INT(LOG(ABS(SUBSTITUTE(Q13,"&lt;","")*1)))),IF(Q13="-",Q13,"入力形式が間違っています"))))</f>
        <v>&lt;0.843</v>
      </c>
      <c r="U13" s="11" t="str">
        <f>IF(R13="","",IF(NOT(ISERROR(R13*1)),ROUNDDOWN(R13*1,2-INT(LOG(ABS(R13*1)))),IFERROR("&lt;"&amp;ROUNDDOWN(IF(SUBSTITUTE(R13,"&lt;","")*1&lt;=50,SUBSTITUTE(R13,"&lt;","")*1,""),2-INT(LOG(ABS(SUBSTITUTE(R13,"&lt;","")*1)))),IF(R13="-",R13,"入力形式が間違っています"))))</f>
        <v>&lt;1.03</v>
      </c>
      <c r="V13" s="12" t="str">
        <f>IFERROR(IF(AND(T13="",U13=""),"",IF(AND(T13="-",U13="-"),IF(S13="","Cs合計を入力してください",S13),IF(NOT(ISERROR(T13*1+U13*1)),ROUND(T13+U13, 1-INT(LOG(ABS(T13+U13)))),IF(NOT(ISERROR(T13*1)),ROUND(T13, 1-INT(LOG(ABS(T13)))),IF(NOT(ISERROR(U13*1)),ROUND(U13, 1-INT(LOG(ABS(U13)))),IF(ISERROR(T13*1+U13*1),"&lt;"&amp;ROUND(IF(T13="-",0,SUBSTITUTE(T13,"&lt;",""))*1+IF(U13="-",0,SUBSTITUTE(U13,"&lt;",""))*1,1-INT(LOG(ABS(IF(T13="-",0,SUBSTITUTE(T13,"&lt;",""))*1+IF(U13="-",0,SUBSTITUTE(U13,"&lt;",""))*1)))))))))),"入力形式が間違っています")</f>
        <v>&lt;1.9</v>
      </c>
      <c r="W13" s="10" t="str">
        <f t="shared" si="2"/>
        <v/>
      </c>
    </row>
    <row r="14" spans="1:24">
      <c r="A14" s="8">
        <f t="shared" si="3"/>
        <v>8</v>
      </c>
      <c r="B14" s="5" t="s">
        <v>120</v>
      </c>
      <c r="C14" s="5" t="s">
        <v>120</v>
      </c>
      <c r="D14" s="7" t="s">
        <v>121</v>
      </c>
      <c r="E14" s="9" t="s">
        <v>30</v>
      </c>
      <c r="F14" s="9" t="s">
        <v>30</v>
      </c>
      <c r="G14" s="14" t="s">
        <v>31</v>
      </c>
      <c r="H14" s="7" t="s">
        <v>32</v>
      </c>
      <c r="I14" s="8" t="s">
        <v>122</v>
      </c>
      <c r="J14" s="9" t="s">
        <v>115</v>
      </c>
      <c r="K14" s="9" t="s">
        <v>30</v>
      </c>
      <c r="L14" s="10" t="s">
        <v>33</v>
      </c>
      <c r="M14" s="5" t="s">
        <v>123</v>
      </c>
      <c r="N14" s="84" t="s">
        <v>34</v>
      </c>
      <c r="O14" s="85">
        <v>46294</v>
      </c>
      <c r="P14" s="86">
        <v>46301</v>
      </c>
      <c r="Q14" s="83" t="s">
        <v>124</v>
      </c>
      <c r="R14" s="5" t="s">
        <v>125</v>
      </c>
      <c r="S14" s="90" t="s">
        <v>126</v>
      </c>
      <c r="T14" s="11" t="str">
        <f>IF(Q14="","",IF(NOT(ISERROR(Q14*1)),ROUNDDOWN(Q14*1,2-INT(LOG(ABS(Q14*1)))),IFERROR("&lt;"&amp;ROUNDDOWN(IF(SUBSTITUTE(Q14,"&lt;","")*1&lt;=50,SUBSTITUTE(Q14,"&lt;","")*1,""),2-INT(LOG(ABS(SUBSTITUTE(Q14,"&lt;","")*1)))),IF(Q14="-",Q14,"入力形式が間違っています"))))</f>
        <v>&lt;1.12</v>
      </c>
      <c r="U14" s="11" t="str">
        <f>IF(R14="","",IF(NOT(ISERROR(R14*1)),ROUNDDOWN(R14*1,2-INT(LOG(ABS(R14*1)))),IFERROR("&lt;"&amp;ROUNDDOWN(IF(SUBSTITUTE(R14,"&lt;","")*1&lt;=50,SUBSTITUTE(R14,"&lt;","")*1,""),2-INT(LOG(ABS(SUBSTITUTE(R14,"&lt;","")*1)))),IF(R14="-",R14,"入力形式が間違っています"))))</f>
        <v>&lt;1.1</v>
      </c>
      <c r="V14" s="12" t="str">
        <f>IFERROR(IF(AND(T14="",U14=""),"",IF(AND(T14="-",U14="-"),IF(S14="","Cs合計を入力してください",S14),IF(NOT(ISERROR(T14*1+U14*1)),ROUND(T14+U14, 1-INT(LOG(ABS(T14+U14)))),IF(NOT(ISERROR(T14*1)),ROUND(T14, 1-INT(LOG(ABS(T14)))),IF(NOT(ISERROR(U14*1)),ROUND(U14, 1-INT(LOG(ABS(U14)))),IF(ISERROR(T14*1+U14*1),"&lt;"&amp;ROUND(IF(T14="-",0,SUBSTITUTE(T14,"&lt;",""))*1+IF(U14="-",0,SUBSTITUTE(U14,"&lt;",""))*1,1-INT(LOG(ABS(IF(T14="-",0,SUBSTITUTE(T14,"&lt;",""))*1+IF(U14="-",0,SUBSTITUTE(U14,"&lt;",""))*1)))))))))),"入力形式が間違っています")</f>
        <v>&lt;2.2</v>
      </c>
      <c r="W14" s="10"/>
    </row>
    <row r="15" spans="1:24">
      <c r="A15" s="8">
        <f t="shared" si="3"/>
        <v>9</v>
      </c>
      <c r="B15" s="5" t="s">
        <v>112</v>
      </c>
      <c r="C15" s="5" t="s">
        <v>112</v>
      </c>
      <c r="D15" s="7" t="s">
        <v>127</v>
      </c>
      <c r="E15" s="9" t="s">
        <v>35</v>
      </c>
      <c r="F15" s="9" t="s">
        <v>35</v>
      </c>
      <c r="G15" s="14" t="s">
        <v>31</v>
      </c>
      <c r="H15" s="7" t="s">
        <v>32</v>
      </c>
      <c r="I15" s="8" t="s">
        <v>128</v>
      </c>
      <c r="J15" s="9" t="s">
        <v>115</v>
      </c>
      <c r="K15" s="9" t="s">
        <v>30</v>
      </c>
      <c r="L15" s="10" t="s">
        <v>33</v>
      </c>
      <c r="M15" s="5" t="s">
        <v>116</v>
      </c>
      <c r="N15" s="84" t="s">
        <v>34</v>
      </c>
      <c r="O15" s="85">
        <v>46294</v>
      </c>
      <c r="P15" s="86">
        <v>46301</v>
      </c>
      <c r="Q15" s="83" t="s">
        <v>129</v>
      </c>
      <c r="R15" s="5" t="s">
        <v>130</v>
      </c>
      <c r="S15" s="90" t="s">
        <v>119</v>
      </c>
      <c r="T15" s="11" t="str">
        <f t="shared" ref="T15:U30" si="4">IF(Q15="","",IF(NOT(ISERROR(Q15*1)),ROUNDDOWN(Q15*1,2-INT(LOG(ABS(Q15*1)))),IFERROR("&lt;"&amp;ROUNDDOWN(IF(SUBSTITUTE(Q15,"&lt;","")*1&lt;=50,SUBSTITUTE(Q15,"&lt;","")*1,""),2-INT(LOG(ABS(SUBSTITUTE(Q15,"&lt;","")*1)))),IF(Q15="-",Q15,"入力形式が間違っています"))))</f>
        <v>&lt;0.8</v>
      </c>
      <c r="U15" s="11" t="str">
        <f>IF(R15="","",IF(NOT(ISERROR(R15*1)),ROUNDDOWN(R15*1,2-INT(LOG(ABS(R15*1)))),IFERROR("&lt;"&amp;ROUNDDOWN(IF(SUBSTITUTE(R15,"&lt;","")*1&lt;=50,SUBSTITUTE(R15,"&lt;","")*1,""),2-INT(LOG(ABS(SUBSTITUTE(R15,"&lt;","")*1)))),IF(R15="-",R15,"入力形式が間違っています"))))</f>
        <v>&lt;1.09</v>
      </c>
      <c r="V15" s="12" t="str">
        <f t="shared" ref="V15:V25" si="5">IFERROR(IF(AND(T15="",U15=""),"",IF(AND(T15="-",U15="-"),IF(S15="","Cs合計を入力してください",S15),IF(NOT(ISERROR(T15*1+U15*1)),ROUND(T15+U15, 1-INT(LOG(ABS(T15+U15)))),IF(NOT(ISERROR(T15*1)),ROUND(T15, 1-INT(LOG(ABS(T15)))),IF(NOT(ISERROR(U15*1)),ROUND(U15, 1-INT(LOG(ABS(U15)))),IF(ISERROR(T15*1+U15*1),"&lt;"&amp;ROUND(IF(T15="-",0,SUBSTITUTE(T15,"&lt;",""))*1+IF(U15="-",0,SUBSTITUTE(U15,"&lt;",""))*1,1-INT(LOG(ABS(IF(T15="-",0,SUBSTITUTE(T15,"&lt;",""))*1+IF(U15="-",0,SUBSTITUTE(U15,"&lt;",""))*1)))))))))),"入力形式が間違っています")</f>
        <v>&lt;1.9</v>
      </c>
      <c r="W15" s="10"/>
    </row>
    <row r="16" spans="1:24">
      <c r="A16" s="8">
        <f t="shared" si="3"/>
        <v>10</v>
      </c>
      <c r="B16" s="5" t="s">
        <v>131</v>
      </c>
      <c r="C16" s="6" t="s">
        <v>131</v>
      </c>
      <c r="D16" s="83" t="s">
        <v>132</v>
      </c>
      <c r="E16" s="5" t="s">
        <v>92</v>
      </c>
      <c r="F16" s="6" t="s">
        <v>92</v>
      </c>
      <c r="G16" s="14" t="s">
        <v>31</v>
      </c>
      <c r="H16" s="7" t="s">
        <v>32</v>
      </c>
      <c r="I16" s="5" t="s">
        <v>133</v>
      </c>
      <c r="J16" s="5"/>
      <c r="K16" s="5"/>
      <c r="L16" s="10" t="s">
        <v>33</v>
      </c>
      <c r="M16" s="5" t="s">
        <v>134</v>
      </c>
      <c r="N16" s="84" t="s">
        <v>47</v>
      </c>
      <c r="O16" s="85">
        <v>46280</v>
      </c>
      <c r="P16" s="86">
        <v>46281</v>
      </c>
      <c r="Q16" s="83" t="s">
        <v>70</v>
      </c>
      <c r="R16" s="5" t="s">
        <v>135</v>
      </c>
      <c r="S16" s="90" t="s">
        <v>136</v>
      </c>
      <c r="T16" s="11" t="str">
        <f t="shared" si="4"/>
        <v>&lt;10</v>
      </c>
      <c r="U16" s="11" t="str">
        <f t="shared" si="4"/>
        <v>&lt;15</v>
      </c>
      <c r="V16" s="12" t="str">
        <f t="shared" si="5"/>
        <v>&lt;25</v>
      </c>
      <c r="W16" s="10" t="str">
        <f t="shared" ref="W16:W25" si="6">IF(ISERROR(V16*1),"",IF(AND(H16="飲料水",V16&gt;=11),"○",IF(AND(H16="牛乳・乳児用食品",V16&gt;=51),"○",IF(AND(H16&lt;&gt;"",V16&gt;=110),"○",""))))</f>
        <v/>
      </c>
    </row>
    <row r="17" spans="1:23">
      <c r="A17" s="8">
        <f t="shared" si="3"/>
        <v>11</v>
      </c>
      <c r="B17" s="8" t="s">
        <v>131</v>
      </c>
      <c r="C17" s="6" t="s">
        <v>131</v>
      </c>
      <c r="D17" s="7" t="s">
        <v>137</v>
      </c>
      <c r="E17" s="8" t="s">
        <v>92</v>
      </c>
      <c r="F17" s="28" t="s">
        <v>138</v>
      </c>
      <c r="G17" s="14" t="s">
        <v>31</v>
      </c>
      <c r="H17" s="7" t="s">
        <v>32</v>
      </c>
      <c r="I17" s="8" t="s">
        <v>139</v>
      </c>
      <c r="J17" s="8"/>
      <c r="K17" s="8"/>
      <c r="L17" s="10" t="s">
        <v>33</v>
      </c>
      <c r="M17" s="5" t="s">
        <v>134</v>
      </c>
      <c r="N17" s="84" t="s">
        <v>47</v>
      </c>
      <c r="O17" s="85">
        <v>46280</v>
      </c>
      <c r="P17" s="86">
        <v>46281</v>
      </c>
      <c r="Q17" s="83" t="s">
        <v>70</v>
      </c>
      <c r="R17" s="5" t="s">
        <v>135</v>
      </c>
      <c r="S17" s="90" t="s">
        <v>136</v>
      </c>
      <c r="T17" s="11" t="str">
        <f t="shared" si="4"/>
        <v>&lt;10</v>
      </c>
      <c r="U17" s="11" t="str">
        <f t="shared" si="4"/>
        <v>&lt;15</v>
      </c>
      <c r="V17" s="12" t="str">
        <f t="shared" si="5"/>
        <v>&lt;25</v>
      </c>
      <c r="W17" s="10" t="str">
        <f t="shared" si="6"/>
        <v/>
      </c>
    </row>
    <row r="18" spans="1:23">
      <c r="A18" s="8">
        <f t="shared" si="3"/>
        <v>12</v>
      </c>
      <c r="B18" s="8" t="s">
        <v>131</v>
      </c>
      <c r="C18" s="6" t="s">
        <v>131</v>
      </c>
      <c r="D18" s="7" t="s">
        <v>140</v>
      </c>
      <c r="E18" s="8" t="s">
        <v>92</v>
      </c>
      <c r="F18" s="28" t="s">
        <v>92</v>
      </c>
      <c r="G18" s="14" t="s">
        <v>31</v>
      </c>
      <c r="H18" s="7" t="s">
        <v>32</v>
      </c>
      <c r="I18" s="8" t="s">
        <v>141</v>
      </c>
      <c r="J18" s="8"/>
      <c r="K18" s="8"/>
      <c r="L18" s="10" t="s">
        <v>33</v>
      </c>
      <c r="M18" s="5" t="s">
        <v>134</v>
      </c>
      <c r="N18" s="84" t="s">
        <v>47</v>
      </c>
      <c r="O18" s="85">
        <v>46280</v>
      </c>
      <c r="P18" s="86">
        <v>46281</v>
      </c>
      <c r="Q18" s="83" t="s">
        <v>70</v>
      </c>
      <c r="R18" s="5" t="s">
        <v>135</v>
      </c>
      <c r="S18" s="90" t="s">
        <v>136</v>
      </c>
      <c r="T18" s="11" t="str">
        <f t="shared" si="4"/>
        <v>&lt;10</v>
      </c>
      <c r="U18" s="11" t="str">
        <f t="shared" si="4"/>
        <v>&lt;15</v>
      </c>
      <c r="V18" s="12" t="str">
        <f t="shared" si="5"/>
        <v>&lt;25</v>
      </c>
      <c r="W18" s="10" t="str">
        <f t="shared" si="6"/>
        <v/>
      </c>
    </row>
    <row r="19" spans="1:23">
      <c r="A19" s="8">
        <f t="shared" si="3"/>
        <v>13</v>
      </c>
      <c r="B19" s="8" t="s">
        <v>131</v>
      </c>
      <c r="C19" s="6" t="s">
        <v>131</v>
      </c>
      <c r="D19" s="7" t="s">
        <v>142</v>
      </c>
      <c r="E19" s="8" t="s">
        <v>143</v>
      </c>
      <c r="F19" s="28" t="s">
        <v>144</v>
      </c>
      <c r="G19" s="14" t="s">
        <v>31</v>
      </c>
      <c r="H19" s="83" t="s">
        <v>64</v>
      </c>
      <c r="I19" s="8" t="s">
        <v>145</v>
      </c>
      <c r="J19" s="8"/>
      <c r="K19" s="8"/>
      <c r="L19" s="10" t="s">
        <v>33</v>
      </c>
      <c r="M19" s="5" t="s">
        <v>134</v>
      </c>
      <c r="N19" s="84" t="s">
        <v>47</v>
      </c>
      <c r="O19" s="85">
        <v>46280</v>
      </c>
      <c r="P19" s="86">
        <v>46282</v>
      </c>
      <c r="Q19" s="83" t="s">
        <v>70</v>
      </c>
      <c r="R19" s="5" t="s">
        <v>135</v>
      </c>
      <c r="S19" s="90" t="s">
        <v>136</v>
      </c>
      <c r="T19" s="11" t="str">
        <f t="shared" si="4"/>
        <v>&lt;10</v>
      </c>
      <c r="U19" s="11" t="str">
        <f t="shared" si="4"/>
        <v>&lt;15</v>
      </c>
      <c r="V19" s="12" t="str">
        <f t="shared" si="5"/>
        <v>&lt;25</v>
      </c>
      <c r="W19" s="10" t="str">
        <f t="shared" si="6"/>
        <v/>
      </c>
    </row>
    <row r="20" spans="1:23">
      <c r="A20" s="8">
        <f t="shared" si="3"/>
        <v>14</v>
      </c>
      <c r="B20" s="8" t="s">
        <v>131</v>
      </c>
      <c r="C20" s="6" t="s">
        <v>131</v>
      </c>
      <c r="D20" s="7" t="s">
        <v>88</v>
      </c>
      <c r="E20" s="8" t="s">
        <v>146</v>
      </c>
      <c r="F20" s="29" t="s">
        <v>147</v>
      </c>
      <c r="G20" s="14" t="s">
        <v>31</v>
      </c>
      <c r="H20" s="7" t="s">
        <v>64</v>
      </c>
      <c r="I20" s="8" t="s">
        <v>148</v>
      </c>
      <c r="J20" s="8"/>
      <c r="K20" s="8"/>
      <c r="L20" s="10" t="s">
        <v>33</v>
      </c>
      <c r="M20" s="5" t="s">
        <v>134</v>
      </c>
      <c r="N20" s="84" t="s">
        <v>47</v>
      </c>
      <c r="O20" s="85">
        <v>46280</v>
      </c>
      <c r="P20" s="86">
        <v>46282</v>
      </c>
      <c r="Q20" s="83" t="s">
        <v>70</v>
      </c>
      <c r="R20" s="5" t="s">
        <v>135</v>
      </c>
      <c r="S20" s="90" t="s">
        <v>136</v>
      </c>
      <c r="T20" s="11" t="str">
        <f>IF(Q20="","",IF(NOT(ISERROR(Q20*1)),ROUNDDOWN(Q20*1,2-INT(LOG(ABS(Q20*1)))),IFERROR("&lt;"&amp;ROUNDDOWN(IF(SUBSTITUTE(Q20,"&lt;","")*1&lt;=50,SUBSTITUTE(Q20,"&lt;","")*1,""),2-INT(LOG(ABS(SUBSTITUTE(Q20,"&lt;","")*1)))),IF(Q20="-",Q20,"入力形式が間違っています"))))</f>
        <v>&lt;10</v>
      </c>
      <c r="U20" s="11" t="str">
        <f t="shared" si="4"/>
        <v>&lt;15</v>
      </c>
      <c r="V20" s="12" t="str">
        <f t="shared" si="5"/>
        <v>&lt;25</v>
      </c>
      <c r="W20" s="10" t="str">
        <f t="shared" si="6"/>
        <v/>
      </c>
    </row>
    <row r="21" spans="1:23">
      <c r="A21" s="8">
        <f t="shared" si="3"/>
        <v>15</v>
      </c>
      <c r="B21" s="5" t="s">
        <v>131</v>
      </c>
      <c r="C21" s="6" t="s">
        <v>131</v>
      </c>
      <c r="D21" s="83" t="s">
        <v>132</v>
      </c>
      <c r="E21" s="92" t="s">
        <v>35</v>
      </c>
      <c r="F21" s="93" t="s">
        <v>35</v>
      </c>
      <c r="G21" s="14" t="s">
        <v>31</v>
      </c>
      <c r="H21" s="7" t="s">
        <v>32</v>
      </c>
      <c r="I21" s="5" t="s">
        <v>139</v>
      </c>
      <c r="J21" s="9" t="s">
        <v>35</v>
      </c>
      <c r="K21" s="9" t="s">
        <v>35</v>
      </c>
      <c r="L21" s="10" t="s">
        <v>33</v>
      </c>
      <c r="M21" s="5" t="s">
        <v>149</v>
      </c>
      <c r="N21" s="84" t="s">
        <v>47</v>
      </c>
      <c r="O21" s="85">
        <v>46280</v>
      </c>
      <c r="P21" s="86">
        <v>46281</v>
      </c>
      <c r="Q21" s="83" t="s">
        <v>70</v>
      </c>
      <c r="R21" s="5" t="s">
        <v>135</v>
      </c>
      <c r="S21" s="90" t="s">
        <v>150</v>
      </c>
      <c r="T21" s="11" t="str">
        <f t="shared" ref="T21:U36" si="7">IF(Q21="","",IF(NOT(ISERROR(Q21*1)),ROUNDDOWN(Q21*1,2-INT(LOG(ABS(Q21*1)))),IFERROR("&lt;"&amp;ROUNDDOWN(IF(SUBSTITUTE(Q21,"&lt;","")*1&lt;=50,SUBSTITUTE(Q21,"&lt;","")*1,""),2-INT(LOG(ABS(SUBSTITUTE(Q21,"&lt;","")*1)))),IF(Q21="-",Q21,"入力形式が間違っています"))))</f>
        <v>&lt;10</v>
      </c>
      <c r="U21" s="11" t="str">
        <f t="shared" si="4"/>
        <v>&lt;15</v>
      </c>
      <c r="V21" s="12" t="str">
        <f t="shared" si="5"/>
        <v>&lt;25</v>
      </c>
      <c r="W21" s="10" t="str">
        <f t="shared" si="6"/>
        <v/>
      </c>
    </row>
    <row r="22" spans="1:23">
      <c r="A22" s="8">
        <f t="shared" si="3"/>
        <v>16</v>
      </c>
      <c r="B22" s="8" t="s">
        <v>131</v>
      </c>
      <c r="C22" s="28" t="s">
        <v>131</v>
      </c>
      <c r="D22" s="7" t="s">
        <v>151</v>
      </c>
      <c r="E22" s="92" t="s">
        <v>35</v>
      </c>
      <c r="F22" s="94" t="s">
        <v>35</v>
      </c>
      <c r="G22" s="14" t="s">
        <v>31</v>
      </c>
      <c r="H22" s="7" t="s">
        <v>32</v>
      </c>
      <c r="I22" s="8" t="s">
        <v>114</v>
      </c>
      <c r="J22" s="9" t="s">
        <v>35</v>
      </c>
      <c r="K22" s="9" t="s">
        <v>35</v>
      </c>
      <c r="L22" s="10" t="s">
        <v>33</v>
      </c>
      <c r="M22" s="5" t="s">
        <v>149</v>
      </c>
      <c r="N22" s="84" t="s">
        <v>47</v>
      </c>
      <c r="O22" s="85">
        <v>46280</v>
      </c>
      <c r="P22" s="86">
        <v>46281</v>
      </c>
      <c r="Q22" s="83" t="s">
        <v>70</v>
      </c>
      <c r="R22" s="5" t="s">
        <v>135</v>
      </c>
      <c r="S22" s="90" t="s">
        <v>150</v>
      </c>
      <c r="T22" s="11" t="str">
        <f t="shared" si="7"/>
        <v>&lt;10</v>
      </c>
      <c r="U22" s="11" t="str">
        <f t="shared" si="4"/>
        <v>&lt;15</v>
      </c>
      <c r="V22" s="12" t="str">
        <f t="shared" si="5"/>
        <v>&lt;25</v>
      </c>
      <c r="W22" s="10" t="str">
        <f t="shared" si="6"/>
        <v/>
      </c>
    </row>
    <row r="23" spans="1:23">
      <c r="A23" s="8">
        <f t="shared" si="3"/>
        <v>17</v>
      </c>
      <c r="B23" s="8" t="s">
        <v>131</v>
      </c>
      <c r="C23" s="28" t="s">
        <v>131</v>
      </c>
      <c r="D23" s="7" t="s">
        <v>127</v>
      </c>
      <c r="E23" s="92" t="s">
        <v>35</v>
      </c>
      <c r="F23" s="94" t="s">
        <v>35</v>
      </c>
      <c r="G23" s="14" t="s">
        <v>31</v>
      </c>
      <c r="H23" s="7" t="s">
        <v>32</v>
      </c>
      <c r="I23" s="8" t="s">
        <v>152</v>
      </c>
      <c r="J23" s="9" t="s">
        <v>35</v>
      </c>
      <c r="K23" s="9" t="s">
        <v>35</v>
      </c>
      <c r="L23" s="10" t="s">
        <v>33</v>
      </c>
      <c r="M23" s="5" t="s">
        <v>149</v>
      </c>
      <c r="N23" s="84" t="s">
        <v>47</v>
      </c>
      <c r="O23" s="85">
        <v>46280</v>
      </c>
      <c r="P23" s="86">
        <v>46281</v>
      </c>
      <c r="Q23" s="83" t="s">
        <v>70</v>
      </c>
      <c r="R23" s="5" t="s">
        <v>135</v>
      </c>
      <c r="S23" s="90" t="s">
        <v>150</v>
      </c>
      <c r="T23" s="11" t="str">
        <f t="shared" si="7"/>
        <v>&lt;10</v>
      </c>
      <c r="U23" s="11" t="str">
        <f t="shared" si="4"/>
        <v>&lt;15</v>
      </c>
      <c r="V23" s="12" t="str">
        <f t="shared" si="5"/>
        <v>&lt;25</v>
      </c>
      <c r="W23" s="10" t="str">
        <f t="shared" si="6"/>
        <v/>
      </c>
    </row>
    <row r="24" spans="1:23">
      <c r="A24" s="8">
        <f t="shared" si="3"/>
        <v>18</v>
      </c>
      <c r="B24" s="8" t="s">
        <v>131</v>
      </c>
      <c r="C24" s="28" t="s">
        <v>131</v>
      </c>
      <c r="D24" s="7" t="s">
        <v>42</v>
      </c>
      <c r="E24" s="92" t="s">
        <v>35</v>
      </c>
      <c r="F24" s="94" t="s">
        <v>35</v>
      </c>
      <c r="G24" s="14" t="s">
        <v>31</v>
      </c>
      <c r="H24" s="83" t="s">
        <v>36</v>
      </c>
      <c r="I24" s="8" t="s">
        <v>153</v>
      </c>
      <c r="J24" s="9" t="s">
        <v>35</v>
      </c>
      <c r="K24" s="9" t="s">
        <v>35</v>
      </c>
      <c r="L24" s="10" t="s">
        <v>33</v>
      </c>
      <c r="M24" s="5" t="s">
        <v>149</v>
      </c>
      <c r="N24" s="84" t="s">
        <v>47</v>
      </c>
      <c r="O24" s="85">
        <v>46280</v>
      </c>
      <c r="P24" s="86">
        <v>46281</v>
      </c>
      <c r="Q24" s="83" t="s">
        <v>70</v>
      </c>
      <c r="R24" s="5" t="s">
        <v>135</v>
      </c>
      <c r="S24" s="90" t="s">
        <v>150</v>
      </c>
      <c r="T24" s="11" t="str">
        <f t="shared" si="7"/>
        <v>&lt;10</v>
      </c>
      <c r="U24" s="11" t="str">
        <f t="shared" si="4"/>
        <v>&lt;15</v>
      </c>
      <c r="V24" s="12" t="str">
        <f t="shared" si="5"/>
        <v>&lt;25</v>
      </c>
      <c r="W24" s="10" t="str">
        <f t="shared" si="6"/>
        <v/>
      </c>
    </row>
    <row r="25" spans="1:23">
      <c r="A25" s="8">
        <f t="shared" si="3"/>
        <v>19</v>
      </c>
      <c r="B25" s="8" t="s">
        <v>131</v>
      </c>
      <c r="C25" s="23" t="s">
        <v>131</v>
      </c>
      <c r="D25" s="95" t="s">
        <v>154</v>
      </c>
      <c r="E25" s="92" t="s">
        <v>35</v>
      </c>
      <c r="F25" s="94" t="s">
        <v>155</v>
      </c>
      <c r="G25" s="14" t="s">
        <v>31</v>
      </c>
      <c r="H25" s="7" t="s">
        <v>64</v>
      </c>
      <c r="I25" s="8" t="s">
        <v>156</v>
      </c>
      <c r="J25" s="9" t="s">
        <v>35</v>
      </c>
      <c r="K25" s="9" t="s">
        <v>35</v>
      </c>
      <c r="L25" s="29" t="s">
        <v>33</v>
      </c>
      <c r="M25" s="5" t="s">
        <v>149</v>
      </c>
      <c r="N25" s="96" t="s">
        <v>47</v>
      </c>
      <c r="O25" s="97">
        <v>46280</v>
      </c>
      <c r="P25" s="86">
        <v>46282</v>
      </c>
      <c r="Q25" s="83" t="s">
        <v>70</v>
      </c>
      <c r="R25" s="5" t="s">
        <v>135</v>
      </c>
      <c r="S25" s="90" t="s">
        <v>150</v>
      </c>
      <c r="T25" s="11" t="str">
        <f t="shared" si="7"/>
        <v>&lt;10</v>
      </c>
      <c r="U25" s="11" t="str">
        <f t="shared" si="4"/>
        <v>&lt;15</v>
      </c>
      <c r="V25" s="12" t="str">
        <f t="shared" si="5"/>
        <v>&lt;25</v>
      </c>
      <c r="W25" s="10" t="str">
        <f t="shared" si="6"/>
        <v/>
      </c>
    </row>
    <row r="26" spans="1:23">
      <c r="A26" s="8">
        <f t="shared" si="3"/>
        <v>20</v>
      </c>
      <c r="B26" s="5" t="s">
        <v>57</v>
      </c>
      <c r="C26" s="29" t="s">
        <v>57</v>
      </c>
      <c r="D26" s="7" t="s">
        <v>157</v>
      </c>
      <c r="E26" s="8" t="s">
        <v>30</v>
      </c>
      <c r="F26" s="8" t="s">
        <v>158</v>
      </c>
      <c r="G26" s="14" t="s">
        <v>37</v>
      </c>
      <c r="H26" s="7" t="s">
        <v>36</v>
      </c>
      <c r="I26" s="98" t="s">
        <v>159</v>
      </c>
      <c r="J26" s="8" t="s">
        <v>43</v>
      </c>
      <c r="K26" s="8" t="s">
        <v>30</v>
      </c>
      <c r="L26" s="30" t="s">
        <v>33</v>
      </c>
      <c r="M26" s="8" t="s">
        <v>160</v>
      </c>
      <c r="N26" s="99" t="s">
        <v>34</v>
      </c>
      <c r="O26" s="13">
        <v>46289</v>
      </c>
      <c r="P26" s="91">
        <v>46304</v>
      </c>
      <c r="Q26" s="9" t="s">
        <v>161</v>
      </c>
      <c r="R26" s="9" t="s">
        <v>162</v>
      </c>
      <c r="S26" s="90" t="s">
        <v>107</v>
      </c>
      <c r="T26" s="11" t="str">
        <f t="shared" si="7"/>
        <v>&lt;1.97</v>
      </c>
      <c r="U26" s="11" t="str">
        <f t="shared" si="4"/>
        <v>&lt;2.59</v>
      </c>
      <c r="V26" s="12" t="str">
        <f>IFERROR(IF(AND(T26="",U26=""),"",IF(AND(T26="-",U26="-"),IF(S26="","Cs合計を入力してください",S26),IF(NOT(ISERROR(T26*1+U26*1)),ROUND(T26+U26, 1-INT(LOG(ABS(T26+U26)))),IF(NOT(ISERROR(T26*1)),ROUND(T26, 1-INT(LOG(ABS(T26)))),IF(NOT(ISERROR(U26*1)),ROUND(U26, 1-INT(LOG(ABS(U26)))),IF(ISERROR(T26*1+U26*1),"&lt;"&amp;ROUND(IF(T26="-",0,SUBSTITUTE(T26,"&lt;",""))*1+IF(U26="-",0,SUBSTITUTE(U26,"&lt;",""))*1,1-INT(LOG(ABS(IF(T26="-",0,SUBSTITUTE(T26,"&lt;",""))*1+IF(U26="-",0,SUBSTITUTE(U26,"&lt;",""))*1)))))))))),"入力形式が間違っています")</f>
        <v>&lt;4.6</v>
      </c>
      <c r="W26" s="10"/>
    </row>
    <row r="27" spans="1:23">
      <c r="A27" s="8">
        <f t="shared" si="3"/>
        <v>21</v>
      </c>
      <c r="B27" s="5" t="s">
        <v>57</v>
      </c>
      <c r="C27" s="5" t="s">
        <v>57</v>
      </c>
      <c r="D27" s="7" t="s">
        <v>157</v>
      </c>
      <c r="E27" s="8" t="s">
        <v>30</v>
      </c>
      <c r="F27" s="16" t="s">
        <v>158</v>
      </c>
      <c r="G27" s="14" t="s">
        <v>37</v>
      </c>
      <c r="H27" s="7" t="s">
        <v>36</v>
      </c>
      <c r="I27" s="98" t="s">
        <v>163</v>
      </c>
      <c r="J27" s="8" t="s">
        <v>43</v>
      </c>
      <c r="K27" s="8" t="s">
        <v>30</v>
      </c>
      <c r="L27" s="29" t="s">
        <v>33</v>
      </c>
      <c r="M27" s="8" t="s">
        <v>160</v>
      </c>
      <c r="N27" s="99" t="s">
        <v>34</v>
      </c>
      <c r="O27" s="100" t="s">
        <v>164</v>
      </c>
      <c r="P27" s="91">
        <v>46304</v>
      </c>
      <c r="Q27" s="9" t="s">
        <v>165</v>
      </c>
      <c r="R27" s="9" t="s">
        <v>165</v>
      </c>
      <c r="S27" s="90" t="s">
        <v>72</v>
      </c>
      <c r="T27" s="11" t="str">
        <f t="shared" si="7"/>
        <v>&lt;2.52</v>
      </c>
      <c r="U27" s="11" t="str">
        <f t="shared" si="4"/>
        <v>&lt;2.52</v>
      </c>
      <c r="V27" s="12" t="str">
        <f t="shared" ref="V27:V28" si="8">IFERROR(IF(AND(T27="",U27=""),"",IF(AND(T27="-",U27="-"),IF(S27="","Cs合計を入力してください",S27),IF(NOT(ISERROR(T27*1+U27*1)),ROUND(T27+U27, 1-INT(LOG(ABS(T27+U27)))),IF(NOT(ISERROR(T27*1)),ROUND(T27, 1-INT(LOG(ABS(T27)))),IF(NOT(ISERROR(U27*1)),ROUND(U27, 1-INT(LOG(ABS(U27)))),IF(ISERROR(T27*1+U27*1),"&lt;"&amp;ROUND(IF(T27="-",0,SUBSTITUTE(T27,"&lt;",""))*1+IF(U27="-",0,SUBSTITUTE(U27,"&lt;",""))*1,1-INT(LOG(ABS(IF(T27="-",0,SUBSTITUTE(T27,"&lt;",""))*1+IF(U27="-",0,SUBSTITUTE(U27,"&lt;",""))*1)))))))))),"入力形式が間違っています")</f>
        <v>&lt;5</v>
      </c>
      <c r="W27" s="10" t="str">
        <f t="shared" ref="W27:W38" si="9">IF(ISERROR(V27*1),"",IF(AND(H27="飲料水",V27&gt;=11),"○",IF(AND(H27="牛乳・乳児用食品",V27&gt;=51),"○",IF(AND(H27&lt;&gt;"",V27&gt;=110),"○",""))))</f>
        <v/>
      </c>
    </row>
    <row r="28" spans="1:23">
      <c r="A28" s="8">
        <f t="shared" si="3"/>
        <v>22</v>
      </c>
      <c r="B28" s="5" t="s">
        <v>57</v>
      </c>
      <c r="C28" s="5" t="s">
        <v>57</v>
      </c>
      <c r="D28" s="7" t="s">
        <v>157</v>
      </c>
      <c r="E28" s="5" t="s">
        <v>30</v>
      </c>
      <c r="F28" s="16" t="s">
        <v>166</v>
      </c>
      <c r="G28" s="14" t="s">
        <v>37</v>
      </c>
      <c r="H28" s="7" t="s">
        <v>36</v>
      </c>
      <c r="I28" s="98" t="s">
        <v>167</v>
      </c>
      <c r="J28" s="8" t="s">
        <v>43</v>
      </c>
      <c r="K28" s="5" t="s">
        <v>30</v>
      </c>
      <c r="L28" s="10" t="s">
        <v>33</v>
      </c>
      <c r="M28" s="8" t="s">
        <v>160</v>
      </c>
      <c r="N28" s="99" t="s">
        <v>34</v>
      </c>
      <c r="O28" s="100" t="s">
        <v>164</v>
      </c>
      <c r="P28" s="91">
        <v>46304</v>
      </c>
      <c r="Q28" s="9" t="s">
        <v>168</v>
      </c>
      <c r="R28" s="9" t="s">
        <v>169</v>
      </c>
      <c r="S28" s="8" t="s">
        <v>170</v>
      </c>
      <c r="T28" s="11" t="str">
        <f t="shared" si="7"/>
        <v>&lt;2.23</v>
      </c>
      <c r="U28" s="11" t="str">
        <f t="shared" si="4"/>
        <v>&lt;2.62</v>
      </c>
      <c r="V28" s="12" t="str">
        <f>IFERROR(IF(AND(T28="",U28=""),"",IF(AND(T28="-",U28="-"),IF(S28="","Cs合計を入力してください",S28),IF(NOT(ISERROR(T28*1+U28*1)),ROUND(T28+U28, 1-INT(LOG(ABS(T28+U28)))),IF(NOT(ISERROR(T28*1)),ROUND(T28, 1-INT(LOG(ABS(T28)))),IF(NOT(ISERROR(U28*1)),ROUND(U28, 1-INT(LOG(ABS(U28)))),IF(ISERROR(T28*1+U28*1),"&lt;"&amp;ROUND(IF(T28="-",0,SUBSTITUTE(T28,"&lt;",""))*1+IF(U28="-",0,SUBSTITUTE(U28,"&lt;",""))*1,1-INT(LOG(ABS(IF(T28="-",0,SUBSTITUTE(T28,"&lt;",""))*1+IF(U28="-",0,SUBSTITUTE(U28,"&lt;",""))*1)))))))))),"入力形式が間違っています")</f>
        <v>&lt;4.9</v>
      </c>
      <c r="W28" s="10" t="str">
        <f t="shared" si="9"/>
        <v/>
      </c>
    </row>
    <row r="29" spans="1:23">
      <c r="A29" s="8">
        <f t="shared" si="3"/>
        <v>23</v>
      </c>
      <c r="B29" s="101" t="s">
        <v>80</v>
      </c>
      <c r="C29" s="102" t="s">
        <v>80</v>
      </c>
      <c r="D29" s="103" t="s">
        <v>50</v>
      </c>
      <c r="E29" s="101" t="s">
        <v>50</v>
      </c>
      <c r="F29" s="102" t="s">
        <v>50</v>
      </c>
      <c r="G29" s="104" t="s">
        <v>52</v>
      </c>
      <c r="H29" s="103" t="s">
        <v>171</v>
      </c>
      <c r="I29" s="101" t="s">
        <v>172</v>
      </c>
      <c r="J29" s="101" t="s">
        <v>50</v>
      </c>
      <c r="K29" s="101" t="s">
        <v>173</v>
      </c>
      <c r="L29" s="102" t="s">
        <v>45</v>
      </c>
      <c r="M29" s="103" t="s">
        <v>81</v>
      </c>
      <c r="N29" s="102" t="s">
        <v>34</v>
      </c>
      <c r="O29" s="105">
        <v>46303</v>
      </c>
      <c r="P29" s="106">
        <v>46310</v>
      </c>
      <c r="Q29" s="103" t="s">
        <v>66</v>
      </c>
      <c r="R29" s="101" t="s">
        <v>66</v>
      </c>
      <c r="S29" s="107" t="s">
        <v>78</v>
      </c>
      <c r="T29" s="11" t="str">
        <f t="shared" si="7"/>
        <v>&lt;4</v>
      </c>
      <c r="U29" s="11" t="str">
        <f t="shared" si="4"/>
        <v>&lt;4</v>
      </c>
      <c r="V29" s="12" t="str">
        <f t="shared" ref="V29:V44" si="10">IFERROR(IF(AND(T29="",U29=""),"",IF(AND(T29="-",U29="-"),IF(S29="","Cs合計を入力してください",S29),IF(NOT(ISERROR(T29*1+U29*1)),ROUND(T29+U29, 1-INT(LOG(ABS(T29+U29)))),IF(NOT(ISERROR(T29*1)),ROUND(T29, 1-INT(LOG(ABS(T29)))),IF(NOT(ISERROR(U29*1)),ROUND(U29, 1-INT(LOG(ABS(U29)))),IF(ISERROR(T29*1+U29*1),"&lt;"&amp;ROUND(IF(T29="-",0,SUBSTITUTE(T29,"&lt;",""))*1+IF(U29="-",0,SUBSTITUTE(U29,"&lt;",""))*1,1-INT(LOG(ABS(IF(T29="-",0,SUBSTITUTE(T29,"&lt;",""))*1+IF(U29="-",0,SUBSTITUTE(U29,"&lt;",""))*1)))))))))),"入力形式が間違っています")</f>
        <v>&lt;8</v>
      </c>
      <c r="W29" s="10" t="str">
        <f t="shared" si="9"/>
        <v/>
      </c>
    </row>
    <row r="30" spans="1:23">
      <c r="A30" s="8">
        <f t="shared" si="3"/>
        <v>24</v>
      </c>
      <c r="B30" s="101" t="s">
        <v>80</v>
      </c>
      <c r="C30" s="102" t="s">
        <v>80</v>
      </c>
      <c r="D30" s="103" t="s">
        <v>50</v>
      </c>
      <c r="E30" s="101" t="s">
        <v>50</v>
      </c>
      <c r="F30" s="102" t="s">
        <v>50</v>
      </c>
      <c r="G30" s="104" t="s">
        <v>52</v>
      </c>
      <c r="H30" s="103" t="s">
        <v>171</v>
      </c>
      <c r="I30" s="101" t="s">
        <v>172</v>
      </c>
      <c r="J30" s="101" t="s">
        <v>50</v>
      </c>
      <c r="K30" s="101" t="s">
        <v>174</v>
      </c>
      <c r="L30" s="102" t="s">
        <v>45</v>
      </c>
      <c r="M30" s="103" t="s">
        <v>81</v>
      </c>
      <c r="N30" s="102" t="s">
        <v>34</v>
      </c>
      <c r="O30" s="105">
        <v>46303</v>
      </c>
      <c r="P30" s="106">
        <v>46310</v>
      </c>
      <c r="Q30" s="103" t="s">
        <v>175</v>
      </c>
      <c r="R30" s="101" t="s">
        <v>175</v>
      </c>
      <c r="S30" s="107" t="s">
        <v>68</v>
      </c>
      <c r="T30" s="11" t="str">
        <f t="shared" si="7"/>
        <v>&lt;3</v>
      </c>
      <c r="U30" s="11" t="str">
        <f t="shared" si="4"/>
        <v>&lt;3</v>
      </c>
      <c r="V30" s="12" t="str">
        <f t="shared" si="10"/>
        <v>&lt;6</v>
      </c>
      <c r="W30" s="10" t="str">
        <f t="shared" si="9"/>
        <v/>
      </c>
    </row>
    <row r="31" spans="1:23">
      <c r="A31" s="8">
        <f t="shared" si="3"/>
        <v>25</v>
      </c>
      <c r="B31" s="101" t="s">
        <v>80</v>
      </c>
      <c r="C31" s="102" t="s">
        <v>80</v>
      </c>
      <c r="D31" s="103" t="s">
        <v>50</v>
      </c>
      <c r="E31" s="101" t="s">
        <v>50</v>
      </c>
      <c r="F31" s="102" t="s">
        <v>50</v>
      </c>
      <c r="G31" s="104" t="s">
        <v>52</v>
      </c>
      <c r="H31" s="103" t="s">
        <v>171</v>
      </c>
      <c r="I31" s="101" t="s">
        <v>172</v>
      </c>
      <c r="J31" s="101" t="s">
        <v>50</v>
      </c>
      <c r="K31" s="101" t="s">
        <v>176</v>
      </c>
      <c r="L31" s="102" t="s">
        <v>45</v>
      </c>
      <c r="M31" s="103" t="s">
        <v>81</v>
      </c>
      <c r="N31" s="102" t="s">
        <v>34</v>
      </c>
      <c r="O31" s="105">
        <v>46303</v>
      </c>
      <c r="P31" s="106">
        <v>46310</v>
      </c>
      <c r="Q31" s="103" t="s">
        <v>77</v>
      </c>
      <c r="R31" s="101" t="s">
        <v>175</v>
      </c>
      <c r="S31" s="107" t="s">
        <v>78</v>
      </c>
      <c r="T31" s="11" t="str">
        <f t="shared" si="7"/>
        <v>&lt;5</v>
      </c>
      <c r="U31" s="11" t="str">
        <f t="shared" si="7"/>
        <v>&lt;3</v>
      </c>
      <c r="V31" s="12" t="str">
        <f t="shared" si="10"/>
        <v>&lt;8</v>
      </c>
      <c r="W31" s="10" t="str">
        <f t="shared" si="9"/>
        <v/>
      </c>
    </row>
    <row r="32" spans="1:23">
      <c r="A32" s="8">
        <f t="shared" si="3"/>
        <v>26</v>
      </c>
      <c r="B32" s="101" t="s">
        <v>80</v>
      </c>
      <c r="C32" s="102" t="s">
        <v>80</v>
      </c>
      <c r="D32" s="103" t="s">
        <v>50</v>
      </c>
      <c r="E32" s="101" t="s">
        <v>50</v>
      </c>
      <c r="F32" s="102" t="s">
        <v>50</v>
      </c>
      <c r="G32" s="104" t="s">
        <v>52</v>
      </c>
      <c r="H32" s="103" t="s">
        <v>171</v>
      </c>
      <c r="I32" s="101" t="s">
        <v>172</v>
      </c>
      <c r="J32" s="101" t="s">
        <v>50</v>
      </c>
      <c r="K32" s="101" t="s">
        <v>177</v>
      </c>
      <c r="L32" s="102" t="s">
        <v>45</v>
      </c>
      <c r="M32" s="103" t="s">
        <v>81</v>
      </c>
      <c r="N32" s="102" t="s">
        <v>34</v>
      </c>
      <c r="O32" s="105">
        <v>46303</v>
      </c>
      <c r="P32" s="106">
        <v>46310</v>
      </c>
      <c r="Q32" s="103" t="s">
        <v>66</v>
      </c>
      <c r="R32" s="101" t="s">
        <v>175</v>
      </c>
      <c r="S32" s="107" t="s">
        <v>69</v>
      </c>
      <c r="T32" s="11" t="str">
        <f t="shared" si="7"/>
        <v>&lt;4</v>
      </c>
      <c r="U32" s="11" t="str">
        <f t="shared" si="7"/>
        <v>&lt;3</v>
      </c>
      <c r="V32" s="12" t="str">
        <f t="shared" si="10"/>
        <v>&lt;7</v>
      </c>
      <c r="W32" s="10" t="str">
        <f t="shared" si="9"/>
        <v/>
      </c>
    </row>
    <row r="33" spans="1:23">
      <c r="A33" s="8">
        <f t="shared" si="3"/>
        <v>27</v>
      </c>
      <c r="B33" s="101" t="s">
        <v>80</v>
      </c>
      <c r="C33" s="102" t="s">
        <v>80</v>
      </c>
      <c r="D33" s="103" t="s">
        <v>50</v>
      </c>
      <c r="E33" s="101" t="s">
        <v>50</v>
      </c>
      <c r="F33" s="102" t="s">
        <v>50</v>
      </c>
      <c r="G33" s="104" t="s">
        <v>52</v>
      </c>
      <c r="H33" s="103" t="s">
        <v>171</v>
      </c>
      <c r="I33" s="101" t="s">
        <v>172</v>
      </c>
      <c r="J33" s="101" t="s">
        <v>50</v>
      </c>
      <c r="K33" s="101" t="s">
        <v>178</v>
      </c>
      <c r="L33" s="102" t="s">
        <v>45</v>
      </c>
      <c r="M33" s="103" t="s">
        <v>81</v>
      </c>
      <c r="N33" s="102" t="s">
        <v>34</v>
      </c>
      <c r="O33" s="105">
        <v>46303</v>
      </c>
      <c r="P33" s="106">
        <v>46310</v>
      </c>
      <c r="Q33" s="103" t="s">
        <v>66</v>
      </c>
      <c r="R33" s="101" t="s">
        <v>66</v>
      </c>
      <c r="S33" s="107" t="s">
        <v>78</v>
      </c>
      <c r="T33" s="11" t="str">
        <f t="shared" si="7"/>
        <v>&lt;4</v>
      </c>
      <c r="U33" s="11" t="str">
        <f t="shared" si="7"/>
        <v>&lt;4</v>
      </c>
      <c r="V33" s="12" t="str">
        <f t="shared" si="10"/>
        <v>&lt;8</v>
      </c>
      <c r="W33" s="10" t="str">
        <f t="shared" si="9"/>
        <v/>
      </c>
    </row>
    <row r="34" spans="1:23">
      <c r="A34" s="8">
        <f t="shared" si="3"/>
        <v>28</v>
      </c>
      <c r="B34" s="101" t="s">
        <v>80</v>
      </c>
      <c r="C34" s="102" t="s">
        <v>80</v>
      </c>
      <c r="D34" s="103" t="s">
        <v>50</v>
      </c>
      <c r="E34" s="101" t="s">
        <v>50</v>
      </c>
      <c r="F34" s="102" t="s">
        <v>50</v>
      </c>
      <c r="G34" s="104" t="s">
        <v>52</v>
      </c>
      <c r="H34" s="103" t="s">
        <v>83</v>
      </c>
      <c r="I34" s="101" t="s">
        <v>84</v>
      </c>
      <c r="J34" s="101" t="s">
        <v>50</v>
      </c>
      <c r="K34" s="101" t="s">
        <v>85</v>
      </c>
      <c r="L34" s="102" t="s">
        <v>45</v>
      </c>
      <c r="M34" s="103" t="s">
        <v>81</v>
      </c>
      <c r="N34" s="102" t="s">
        <v>47</v>
      </c>
      <c r="O34" s="105">
        <v>46303</v>
      </c>
      <c r="P34" s="106">
        <v>46310</v>
      </c>
      <c r="Q34" s="103" t="s">
        <v>55</v>
      </c>
      <c r="R34" s="101" t="s">
        <v>44</v>
      </c>
      <c r="S34" s="107" t="s">
        <v>82</v>
      </c>
      <c r="T34" s="11" t="str">
        <f t="shared" si="7"/>
        <v>&lt;11</v>
      </c>
      <c r="U34" s="11" t="str">
        <f t="shared" si="7"/>
        <v>&lt;10</v>
      </c>
      <c r="V34" s="12" t="str">
        <f t="shared" si="10"/>
        <v>&lt;21</v>
      </c>
      <c r="W34" s="10" t="str">
        <f t="shared" si="9"/>
        <v/>
      </c>
    </row>
    <row r="35" spans="1:23">
      <c r="A35" s="8">
        <f t="shared" si="3"/>
        <v>29</v>
      </c>
      <c r="B35" s="101" t="s">
        <v>80</v>
      </c>
      <c r="C35" s="102" t="s">
        <v>80</v>
      </c>
      <c r="D35" s="103" t="s">
        <v>50</v>
      </c>
      <c r="E35" s="101" t="s">
        <v>50</v>
      </c>
      <c r="F35" s="102" t="s">
        <v>50</v>
      </c>
      <c r="G35" s="104" t="s">
        <v>52</v>
      </c>
      <c r="H35" s="103" t="s">
        <v>83</v>
      </c>
      <c r="I35" s="101" t="s">
        <v>84</v>
      </c>
      <c r="J35" s="101" t="s">
        <v>50</v>
      </c>
      <c r="K35" s="101" t="s">
        <v>179</v>
      </c>
      <c r="L35" s="102" t="s">
        <v>45</v>
      </c>
      <c r="M35" s="103" t="s">
        <v>81</v>
      </c>
      <c r="N35" s="102" t="s">
        <v>47</v>
      </c>
      <c r="O35" s="105">
        <v>46303</v>
      </c>
      <c r="P35" s="106">
        <v>46310</v>
      </c>
      <c r="Q35" s="103" t="s">
        <v>56</v>
      </c>
      <c r="R35" s="101" t="s">
        <v>55</v>
      </c>
      <c r="S35" s="107" t="s">
        <v>86</v>
      </c>
      <c r="T35" s="11" t="str">
        <f t="shared" si="7"/>
        <v>&lt;12</v>
      </c>
      <c r="U35" s="11" t="str">
        <f t="shared" si="7"/>
        <v>&lt;11</v>
      </c>
      <c r="V35" s="12" t="str">
        <f t="shared" si="10"/>
        <v>&lt;23</v>
      </c>
      <c r="W35" s="10" t="str">
        <f t="shared" si="9"/>
        <v/>
      </c>
    </row>
    <row r="36" spans="1:23">
      <c r="A36" s="8">
        <f t="shared" si="3"/>
        <v>30</v>
      </c>
      <c r="B36" s="101" t="s">
        <v>80</v>
      </c>
      <c r="C36" s="102" t="s">
        <v>80</v>
      </c>
      <c r="D36" s="103" t="s">
        <v>50</v>
      </c>
      <c r="E36" s="101" t="s">
        <v>50</v>
      </c>
      <c r="F36" s="102" t="s">
        <v>50</v>
      </c>
      <c r="G36" s="104" t="s">
        <v>52</v>
      </c>
      <c r="H36" s="103" t="s">
        <v>83</v>
      </c>
      <c r="I36" s="101" t="s">
        <v>84</v>
      </c>
      <c r="J36" s="101" t="s">
        <v>50</v>
      </c>
      <c r="K36" s="101" t="s">
        <v>180</v>
      </c>
      <c r="L36" s="102" t="s">
        <v>45</v>
      </c>
      <c r="M36" s="103" t="s">
        <v>81</v>
      </c>
      <c r="N36" s="102" t="s">
        <v>47</v>
      </c>
      <c r="O36" s="105">
        <v>46303</v>
      </c>
      <c r="P36" s="106">
        <v>46310</v>
      </c>
      <c r="Q36" s="103" t="s">
        <v>56</v>
      </c>
      <c r="R36" s="101" t="s">
        <v>44</v>
      </c>
      <c r="S36" s="107" t="s">
        <v>87</v>
      </c>
      <c r="T36" s="11" t="str">
        <f t="shared" si="7"/>
        <v>&lt;12</v>
      </c>
      <c r="U36" s="11" t="str">
        <f t="shared" si="7"/>
        <v>&lt;10</v>
      </c>
      <c r="V36" s="12" t="str">
        <f t="shared" si="10"/>
        <v>&lt;22</v>
      </c>
      <c r="W36" s="10" t="str">
        <f t="shared" si="9"/>
        <v/>
      </c>
    </row>
    <row r="37" spans="1:23">
      <c r="A37" s="8">
        <f t="shared" si="3"/>
        <v>31</v>
      </c>
      <c r="B37" s="101" t="s">
        <v>80</v>
      </c>
      <c r="C37" s="102" t="s">
        <v>80</v>
      </c>
      <c r="D37" s="103" t="s">
        <v>50</v>
      </c>
      <c r="E37" s="101" t="s">
        <v>50</v>
      </c>
      <c r="F37" s="102" t="s">
        <v>50</v>
      </c>
      <c r="G37" s="104" t="s">
        <v>52</v>
      </c>
      <c r="H37" s="103" t="s">
        <v>83</v>
      </c>
      <c r="I37" s="101" t="s">
        <v>181</v>
      </c>
      <c r="J37" s="101" t="s">
        <v>50</v>
      </c>
      <c r="K37" s="101" t="s">
        <v>50</v>
      </c>
      <c r="L37" s="102" t="s">
        <v>45</v>
      </c>
      <c r="M37" s="103" t="s">
        <v>81</v>
      </c>
      <c r="N37" s="102" t="s">
        <v>47</v>
      </c>
      <c r="O37" s="105">
        <v>46303</v>
      </c>
      <c r="P37" s="106">
        <v>46310</v>
      </c>
      <c r="Q37" s="103" t="s">
        <v>55</v>
      </c>
      <c r="R37" s="101" t="s">
        <v>44</v>
      </c>
      <c r="S37" s="107" t="s">
        <v>82</v>
      </c>
      <c r="T37" s="11" t="str">
        <f t="shared" ref="T37:U41" si="11">IF(Q37="","",IF(NOT(ISERROR(Q37*1)),ROUNDDOWN(Q37*1,2-INT(LOG(ABS(Q37*1)))),IFERROR("&lt;"&amp;ROUNDDOWN(IF(SUBSTITUTE(Q37,"&lt;","")*1&lt;=50,SUBSTITUTE(Q37,"&lt;","")*1,""),2-INT(LOG(ABS(SUBSTITUTE(Q37,"&lt;","")*1)))),IF(Q37="-",Q37,"入力形式が間違っています"))))</f>
        <v>&lt;11</v>
      </c>
      <c r="U37" s="11" t="str">
        <f t="shared" si="11"/>
        <v>&lt;10</v>
      </c>
      <c r="V37" s="12" t="str">
        <f t="shared" si="10"/>
        <v>&lt;21</v>
      </c>
      <c r="W37" s="10" t="str">
        <f t="shared" si="9"/>
        <v/>
      </c>
    </row>
    <row r="38" spans="1:23">
      <c r="A38" s="8">
        <f t="shared" si="3"/>
        <v>32</v>
      </c>
      <c r="B38" s="101" t="s">
        <v>80</v>
      </c>
      <c r="C38" s="102" t="s">
        <v>80</v>
      </c>
      <c r="D38" s="103" t="s">
        <v>50</v>
      </c>
      <c r="E38" s="101" t="s">
        <v>50</v>
      </c>
      <c r="F38" s="102" t="s">
        <v>50</v>
      </c>
      <c r="G38" s="104" t="s">
        <v>52</v>
      </c>
      <c r="H38" s="103" t="s">
        <v>75</v>
      </c>
      <c r="I38" s="101" t="s">
        <v>182</v>
      </c>
      <c r="J38" s="101" t="s">
        <v>50</v>
      </c>
      <c r="K38" s="101" t="s">
        <v>50</v>
      </c>
      <c r="L38" s="102" t="s">
        <v>45</v>
      </c>
      <c r="M38" s="103" t="s">
        <v>81</v>
      </c>
      <c r="N38" s="102" t="s">
        <v>47</v>
      </c>
      <c r="O38" s="105">
        <v>46303</v>
      </c>
      <c r="P38" s="106">
        <v>46310</v>
      </c>
      <c r="Q38" s="103" t="s">
        <v>55</v>
      </c>
      <c r="R38" s="101" t="s">
        <v>44</v>
      </c>
      <c r="S38" s="107" t="s">
        <v>82</v>
      </c>
      <c r="T38" s="11" t="str">
        <f t="shared" si="11"/>
        <v>&lt;11</v>
      </c>
      <c r="U38" s="11" t="str">
        <f t="shared" si="11"/>
        <v>&lt;10</v>
      </c>
      <c r="V38" s="12" t="str">
        <f t="shared" si="10"/>
        <v>&lt;21</v>
      </c>
      <c r="W38" s="10" t="str">
        <f t="shared" si="9"/>
        <v/>
      </c>
    </row>
    <row r="39" spans="1:23">
      <c r="A39" s="8">
        <f t="shared" si="3"/>
        <v>33</v>
      </c>
      <c r="B39" s="5" t="s">
        <v>183</v>
      </c>
      <c r="C39" s="6" t="s">
        <v>183</v>
      </c>
      <c r="D39" s="83" t="s">
        <v>42</v>
      </c>
      <c r="E39" s="6" t="s">
        <v>40</v>
      </c>
      <c r="F39" s="6" t="s">
        <v>184</v>
      </c>
      <c r="G39" s="14" t="s">
        <v>52</v>
      </c>
      <c r="H39" s="7" t="s">
        <v>73</v>
      </c>
      <c r="I39" s="5" t="s">
        <v>185</v>
      </c>
      <c r="J39" s="8" t="s">
        <v>79</v>
      </c>
      <c r="K39" s="5" t="s">
        <v>40</v>
      </c>
      <c r="L39" s="10" t="s">
        <v>45</v>
      </c>
      <c r="M39" s="5" t="s">
        <v>186</v>
      </c>
      <c r="N39" s="84" t="s">
        <v>34</v>
      </c>
      <c r="O39" s="108">
        <v>46261</v>
      </c>
      <c r="P39" s="109">
        <v>46261</v>
      </c>
      <c r="Q39" s="83" t="s">
        <v>187</v>
      </c>
      <c r="R39" s="5" t="s">
        <v>188</v>
      </c>
      <c r="S39" s="90" t="s">
        <v>189</v>
      </c>
      <c r="T39" s="11" t="str">
        <f>IF(Q39="","",IF(NOT(ISERROR(Q39*1)),ROUNDDOWN(Q39*1,2-INT(LOG(ABS(Q39*1)))),IFERROR("&lt;"&amp;ROUNDDOWN(IF(SUBSTITUTE(Q39,"&lt;","")*1&lt;=50,SUBSTITUTE(Q39,"&lt;","")*1,""),2-INT(LOG(ABS(SUBSTITUTE(Q39,"&lt;","")*1)))),IF(Q39="-",Q39,"入力形式が間違っています"))))</f>
        <v>&lt;1.31</v>
      </c>
      <c r="U39" s="11" t="str">
        <f t="shared" si="11"/>
        <v>&lt;1.69</v>
      </c>
      <c r="V39" s="12" t="str">
        <f t="shared" si="10"/>
        <v>&lt;3</v>
      </c>
      <c r="W39" s="10"/>
    </row>
    <row r="40" spans="1:23">
      <c r="A40" s="8">
        <f t="shared" si="3"/>
        <v>34</v>
      </c>
      <c r="B40" s="5" t="s">
        <v>183</v>
      </c>
      <c r="C40" s="6" t="s">
        <v>183</v>
      </c>
      <c r="D40" s="7" t="s">
        <v>88</v>
      </c>
      <c r="E40" s="6" t="s">
        <v>40</v>
      </c>
      <c r="F40" s="6" t="s">
        <v>40</v>
      </c>
      <c r="G40" s="14" t="s">
        <v>52</v>
      </c>
      <c r="H40" s="7" t="s">
        <v>63</v>
      </c>
      <c r="I40" s="8" t="s">
        <v>133</v>
      </c>
      <c r="J40" s="8" t="s">
        <v>67</v>
      </c>
      <c r="K40" s="5" t="s">
        <v>40</v>
      </c>
      <c r="L40" s="10" t="s">
        <v>45</v>
      </c>
      <c r="M40" s="5" t="s">
        <v>186</v>
      </c>
      <c r="N40" s="84" t="s">
        <v>34</v>
      </c>
      <c r="O40" s="108">
        <v>46261</v>
      </c>
      <c r="P40" s="110">
        <v>46261</v>
      </c>
      <c r="Q40" s="7" t="s">
        <v>190</v>
      </c>
      <c r="R40" s="5" t="s">
        <v>191</v>
      </c>
      <c r="S40" s="90" t="s">
        <v>192</v>
      </c>
      <c r="T40" s="11" t="str">
        <f t="shared" ref="T40:U44" si="12">IF(Q40="","",IF(NOT(ISERROR(Q40*1)),ROUNDDOWN(Q40*1,2-INT(LOG(ABS(Q40*1)))),IFERROR("&lt;"&amp;ROUNDDOWN(IF(SUBSTITUTE(Q40,"&lt;","")*1&lt;=50,SUBSTITUTE(Q40,"&lt;","")*1,""),2-INT(LOG(ABS(SUBSTITUTE(Q40,"&lt;","")*1)))),IF(Q40="-",Q40,"入力形式が間違っています"))))</f>
        <v>&lt;0.591</v>
      </c>
      <c r="U40" s="11" t="str">
        <f t="shared" si="11"/>
        <v>&lt;0.748</v>
      </c>
      <c r="V40" s="12" t="str">
        <f t="shared" si="10"/>
        <v>&lt;1.3</v>
      </c>
      <c r="W40" s="10"/>
    </row>
    <row r="41" spans="1:23">
      <c r="A41" s="8">
        <f t="shared" si="3"/>
        <v>35</v>
      </c>
      <c r="B41" s="5" t="s">
        <v>183</v>
      </c>
      <c r="C41" s="6" t="s">
        <v>183</v>
      </c>
      <c r="D41" s="7" t="s">
        <v>193</v>
      </c>
      <c r="E41" s="6" t="s">
        <v>40</v>
      </c>
      <c r="F41" s="6" t="s">
        <v>40</v>
      </c>
      <c r="G41" s="14" t="s">
        <v>52</v>
      </c>
      <c r="H41" s="7" t="s">
        <v>63</v>
      </c>
      <c r="I41" s="8" t="s">
        <v>194</v>
      </c>
      <c r="J41" s="8" t="s">
        <v>67</v>
      </c>
      <c r="K41" s="5" t="s">
        <v>40</v>
      </c>
      <c r="L41" s="10" t="s">
        <v>45</v>
      </c>
      <c r="M41" s="5" t="s">
        <v>186</v>
      </c>
      <c r="N41" s="84" t="s">
        <v>34</v>
      </c>
      <c r="O41" s="108">
        <v>46261</v>
      </c>
      <c r="P41" s="109">
        <v>46261</v>
      </c>
      <c r="Q41" s="83" t="s">
        <v>74</v>
      </c>
      <c r="R41" s="5" t="s">
        <v>195</v>
      </c>
      <c r="S41" s="90" t="s">
        <v>196</v>
      </c>
      <c r="T41" s="11" t="str">
        <f t="shared" si="12"/>
        <v>&lt;0.581</v>
      </c>
      <c r="U41" s="11" t="str">
        <f t="shared" si="11"/>
        <v>&lt;0.808</v>
      </c>
      <c r="V41" s="12" t="str">
        <f t="shared" si="10"/>
        <v>&lt;1.4</v>
      </c>
      <c r="W41" s="10"/>
    </row>
    <row r="42" spans="1:23">
      <c r="A42" s="8">
        <f t="shared" si="3"/>
        <v>36</v>
      </c>
      <c r="B42" s="5" t="s">
        <v>60</v>
      </c>
      <c r="C42" s="6" t="s">
        <v>60</v>
      </c>
      <c r="D42" s="83" t="s">
        <v>61</v>
      </c>
      <c r="E42" s="5" t="s">
        <v>197</v>
      </c>
      <c r="F42" s="5" t="s">
        <v>51</v>
      </c>
      <c r="G42" s="14" t="s">
        <v>41</v>
      </c>
      <c r="H42" s="7" t="s">
        <v>32</v>
      </c>
      <c r="I42" s="5" t="s">
        <v>198</v>
      </c>
      <c r="J42" s="5"/>
      <c r="K42" s="5" t="s">
        <v>199</v>
      </c>
      <c r="L42" s="10" t="s">
        <v>33</v>
      </c>
      <c r="M42" s="5" t="s">
        <v>200</v>
      </c>
      <c r="N42" s="84" t="s">
        <v>34</v>
      </c>
      <c r="O42" s="85">
        <v>46308</v>
      </c>
      <c r="P42" s="86">
        <v>46311</v>
      </c>
      <c r="Q42" s="83" t="s">
        <v>107</v>
      </c>
      <c r="R42" s="5" t="s">
        <v>201</v>
      </c>
      <c r="S42" s="90" t="s">
        <v>59</v>
      </c>
      <c r="T42" s="11" t="str">
        <f t="shared" si="12"/>
        <v>&lt;4.6</v>
      </c>
      <c r="U42" s="11" t="str">
        <f t="shared" si="12"/>
        <v>&lt;4.7</v>
      </c>
      <c r="V42" s="12" t="str">
        <f t="shared" si="10"/>
        <v>&lt;9.3</v>
      </c>
      <c r="W42" s="10" t="str">
        <f t="shared" ref="W42:W44" si="13">IF(ISERROR(V42*1),"",IF(AND(H42="飲料水",V42&gt;=11),"○",IF(AND(H42="牛乳・乳児用食品",V42&gt;=51),"○",IF(AND(H42&lt;&gt;"",V42&gt;=110),"○",""))))</f>
        <v/>
      </c>
    </row>
    <row r="43" spans="1:23">
      <c r="A43" s="8">
        <f t="shared" si="3"/>
        <v>37</v>
      </c>
      <c r="B43" s="5" t="s">
        <v>60</v>
      </c>
      <c r="C43" s="6" t="s">
        <v>60</v>
      </c>
      <c r="D43" s="83" t="s">
        <v>61</v>
      </c>
      <c r="E43" s="5" t="s">
        <v>202</v>
      </c>
      <c r="F43" s="5" t="s">
        <v>51</v>
      </c>
      <c r="G43" s="14" t="s">
        <v>41</v>
      </c>
      <c r="H43" s="7" t="s">
        <v>32</v>
      </c>
      <c r="I43" s="5" t="s">
        <v>203</v>
      </c>
      <c r="J43" s="5"/>
      <c r="K43" s="5" t="s">
        <v>204</v>
      </c>
      <c r="L43" s="10" t="s">
        <v>33</v>
      </c>
      <c r="M43" s="5" t="s">
        <v>200</v>
      </c>
      <c r="N43" s="84" t="s">
        <v>34</v>
      </c>
      <c r="O43" s="85">
        <v>46307</v>
      </c>
      <c r="P43" s="86">
        <v>46311</v>
      </c>
      <c r="Q43" s="83" t="s">
        <v>100</v>
      </c>
      <c r="R43" s="5" t="s">
        <v>205</v>
      </c>
      <c r="S43" s="90" t="s">
        <v>54</v>
      </c>
      <c r="T43" s="11" t="str">
        <f t="shared" si="12"/>
        <v>&lt;4.1</v>
      </c>
      <c r="U43" s="11" t="str">
        <f t="shared" si="12"/>
        <v>&lt;3.9</v>
      </c>
      <c r="V43" s="12" t="str">
        <f t="shared" si="10"/>
        <v>&lt;8</v>
      </c>
      <c r="W43" s="10" t="str">
        <f t="shared" si="13"/>
        <v/>
      </c>
    </row>
    <row r="44" spans="1:23">
      <c r="A44" s="8">
        <f t="shared" si="3"/>
        <v>38</v>
      </c>
      <c r="B44" s="5" t="s">
        <v>60</v>
      </c>
      <c r="C44" s="6" t="s">
        <v>60</v>
      </c>
      <c r="D44" s="83" t="s">
        <v>61</v>
      </c>
      <c r="E44" s="5" t="s">
        <v>206</v>
      </c>
      <c r="F44" s="5" t="s">
        <v>51</v>
      </c>
      <c r="G44" s="14" t="s">
        <v>41</v>
      </c>
      <c r="H44" s="7" t="s">
        <v>32</v>
      </c>
      <c r="I44" s="5" t="s">
        <v>207</v>
      </c>
      <c r="J44" s="5"/>
      <c r="K44" s="5" t="s">
        <v>204</v>
      </c>
      <c r="L44" s="10" t="s">
        <v>33</v>
      </c>
      <c r="M44" s="5" t="s">
        <v>200</v>
      </c>
      <c r="N44" s="84" t="s">
        <v>34</v>
      </c>
      <c r="O44" s="85">
        <v>46301</v>
      </c>
      <c r="P44" s="86">
        <v>46311</v>
      </c>
      <c r="Q44" s="83" t="s">
        <v>107</v>
      </c>
      <c r="R44" s="5" t="s">
        <v>104</v>
      </c>
      <c r="S44" s="90" t="s">
        <v>71</v>
      </c>
      <c r="T44" s="11" t="str">
        <f t="shared" si="12"/>
        <v>&lt;4.6</v>
      </c>
      <c r="U44" s="11" t="str">
        <f t="shared" si="12"/>
        <v>&lt;4.2</v>
      </c>
      <c r="V44" s="12" t="str">
        <f t="shared" si="10"/>
        <v>&lt;8.8</v>
      </c>
      <c r="W44" s="10" t="str">
        <f t="shared" si="13"/>
        <v/>
      </c>
    </row>
  </sheetData>
  <mergeCells count="27">
    <mergeCell ref="U4:U6"/>
    <mergeCell ref="N4:N6"/>
    <mergeCell ref="O4:O6"/>
    <mergeCell ref="P4:P6"/>
    <mergeCell ref="Q4:S4"/>
    <mergeCell ref="T4:T6"/>
    <mergeCell ref="I3:L3"/>
    <mergeCell ref="M3:N3"/>
    <mergeCell ref="O3:P3"/>
    <mergeCell ref="Q3:W3"/>
    <mergeCell ref="D4:D6"/>
    <mergeCell ref="E4:E6"/>
    <mergeCell ref="F4:F6"/>
    <mergeCell ref="I4:I6"/>
    <mergeCell ref="L4:L6"/>
    <mergeCell ref="M4:M6"/>
    <mergeCell ref="H3:H6"/>
    <mergeCell ref="V4:V6"/>
    <mergeCell ref="W4:W6"/>
    <mergeCell ref="J5:J6"/>
    <mergeCell ref="K5:K6"/>
    <mergeCell ref="Q5:S5"/>
    <mergeCell ref="A3:A6"/>
    <mergeCell ref="B3:B6"/>
    <mergeCell ref="C3:C6"/>
    <mergeCell ref="D3:F3"/>
    <mergeCell ref="G3:G6"/>
  </mergeCells>
  <phoneticPr fontId="1"/>
  <conditionalFormatting sqref="V7">
    <cfRule type="expression" dxfId="8" priority="9">
      <formula>$W7="○"</formula>
    </cfRule>
  </conditionalFormatting>
  <conditionalFormatting sqref="V8:V11">
    <cfRule type="expression" dxfId="7" priority="7">
      <formula>$W12="○"</formula>
    </cfRule>
  </conditionalFormatting>
  <conditionalFormatting sqref="V12">
    <cfRule type="expression" dxfId="6" priority="8">
      <formula>$W12="○"</formula>
    </cfRule>
  </conditionalFormatting>
  <conditionalFormatting sqref="V13:V15">
    <cfRule type="expression" dxfId="5" priority="6">
      <formula>$W13="○"</formula>
    </cfRule>
  </conditionalFormatting>
  <conditionalFormatting sqref="V16:V25">
    <cfRule type="expression" dxfId="4" priority="5">
      <formula>$W16="○"</formula>
    </cfRule>
  </conditionalFormatting>
  <conditionalFormatting sqref="V26:V28">
    <cfRule type="expression" dxfId="3" priority="4">
      <formula>$W26="○"</formula>
    </cfRule>
  </conditionalFormatting>
  <conditionalFormatting sqref="V29:V38">
    <cfRule type="expression" dxfId="2" priority="3">
      <formula>$W29="○"</formula>
    </cfRule>
  </conditionalFormatting>
  <conditionalFormatting sqref="V39:V41">
    <cfRule type="expression" dxfId="1" priority="2">
      <formula>$W39="○"</formula>
    </cfRule>
  </conditionalFormatting>
  <conditionalFormatting sqref="V42:V44">
    <cfRule type="expression" dxfId="0" priority="1">
      <formula>$W42="○"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