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6975" yWindow="0" windowWidth="28800" windowHeight="11460" tabRatio="774"/>
  </bookViews>
  <sheets>
    <sheet name="sheet1" sheetId="47" r:id="rId1"/>
    <sheet name="毎週金曜公表用（色あり）（2021年1月22日以降）" sheetId="48" r:id="rId2"/>
  </sheets>
  <externalReferences>
    <externalReference r:id="rId3"/>
    <externalReference r:id="rId4"/>
  </externalReferences>
  <definedNames>
    <definedName name="_xlnm._FilterDatabase" localSheetId="0" hidden="1">sheet1!$A$1:$A$60</definedName>
    <definedName name="_xlnm._FilterDatabase" localSheetId="1" hidden="1">'毎週金曜公表用（色あり）（2021年1月22日以降）'!$A$1:$A$60</definedName>
    <definedName name="_xlnm.Print_Area" localSheetId="0">sheet1!$B$1:$X$70</definedName>
    <definedName name="_xlnm.Print_Area" localSheetId="1">'毎週金曜公表用（色あり）（2021年1月22日以降）'!$B$1:$AJ$70</definedName>
    <definedName name="_xlnm.Print_Titles" localSheetId="0">sheet1!$1:$10</definedName>
    <definedName name="_xlnm.Print_Titles" localSheetId="1">'毎週金曜公表用（色あり）（2021年1月22日以降）'!$1:$10</definedName>
    <definedName name="作業日">[2]第14回療養状況_生データ!$B$5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H58" i="48" l="1"/>
  <c r="AI58" i="48" s="1"/>
  <c r="AF58" i="48"/>
  <c r="AG58" i="48" s="1"/>
  <c r="AD58" i="48"/>
  <c r="AE58" i="48" s="1"/>
  <c r="AB58" i="48"/>
  <c r="AA58" i="48"/>
  <c r="Y58" i="48"/>
  <c r="Z58" i="48" s="1"/>
  <c r="W58" i="48"/>
  <c r="X58" i="48" s="1"/>
  <c r="V58" i="48"/>
  <c r="P58" i="48"/>
  <c r="N58" i="48"/>
  <c r="M58" i="48"/>
  <c r="L58" i="48"/>
  <c r="K58" i="48"/>
  <c r="I58" i="48"/>
  <c r="J58" i="48" s="1"/>
  <c r="G58" i="48"/>
  <c r="H58" i="48" s="1"/>
  <c r="F58" i="48"/>
  <c r="E58" i="48"/>
  <c r="D58" i="48"/>
  <c r="C58" i="48"/>
  <c r="R58" i="48" s="1"/>
  <c r="S58" i="48" s="1"/>
  <c r="AH57" i="48"/>
  <c r="AI57" i="48" s="1"/>
  <c r="AF57" i="48"/>
  <c r="AG57" i="48" s="1"/>
  <c r="AD57" i="48"/>
  <c r="AE57" i="48" s="1"/>
  <c r="AB57" i="48"/>
  <c r="AA57" i="48"/>
  <c r="Y57" i="48"/>
  <c r="Z57" i="48" s="1"/>
  <c r="W57" i="48"/>
  <c r="X57" i="48" s="1"/>
  <c r="V57" i="48"/>
  <c r="R57" i="48"/>
  <c r="S57" i="48" s="1"/>
  <c r="Q57" i="48"/>
  <c r="P57" i="48"/>
  <c r="N57" i="48"/>
  <c r="O57" i="48" s="1"/>
  <c r="M57" i="48"/>
  <c r="L57" i="48"/>
  <c r="K57" i="48"/>
  <c r="I57" i="48"/>
  <c r="J57" i="48" s="1"/>
  <c r="G57" i="48"/>
  <c r="H57" i="48" s="1"/>
  <c r="F57" i="48"/>
  <c r="E57" i="48"/>
  <c r="D57" i="48"/>
  <c r="C57" i="48"/>
  <c r="AH56" i="48"/>
  <c r="AI56" i="48" s="1"/>
  <c r="AF56" i="48"/>
  <c r="AG56" i="48" s="1"/>
  <c r="AD56" i="48"/>
  <c r="AE56" i="48" s="1"/>
  <c r="AB56" i="48"/>
  <c r="AA56" i="48"/>
  <c r="Y56" i="48"/>
  <c r="Z56" i="48" s="1"/>
  <c r="W56" i="48"/>
  <c r="X56" i="48" s="1"/>
  <c r="V56" i="48"/>
  <c r="P56" i="48"/>
  <c r="Q56" i="48" s="1"/>
  <c r="O56" i="48"/>
  <c r="N56" i="48"/>
  <c r="M56" i="48"/>
  <c r="L56" i="48"/>
  <c r="K56" i="48"/>
  <c r="J56" i="48"/>
  <c r="I56" i="48"/>
  <c r="G56" i="48"/>
  <c r="H56" i="48" s="1"/>
  <c r="F56" i="48"/>
  <c r="E56" i="48"/>
  <c r="D56" i="48"/>
  <c r="C56" i="48"/>
  <c r="R56" i="48" s="1"/>
  <c r="S56" i="48" s="1"/>
  <c r="AI55" i="48"/>
  <c r="AH55" i="48"/>
  <c r="AF55" i="48"/>
  <c r="AG55" i="48" s="1"/>
  <c r="AE55" i="48"/>
  <c r="AD55" i="48"/>
  <c r="AB55" i="48"/>
  <c r="AA55" i="48"/>
  <c r="Z55" i="48"/>
  <c r="Y55" i="48"/>
  <c r="W55" i="48"/>
  <c r="X55" i="48" s="1"/>
  <c r="V55" i="48"/>
  <c r="R55" i="48"/>
  <c r="S55" i="48" s="1"/>
  <c r="Q55" i="48"/>
  <c r="P55" i="48"/>
  <c r="N55" i="48"/>
  <c r="O55" i="48" s="1"/>
  <c r="M55" i="48"/>
  <c r="L55" i="48"/>
  <c r="K55" i="48"/>
  <c r="I55" i="48"/>
  <c r="J55" i="48" s="1"/>
  <c r="H55" i="48"/>
  <c r="G55" i="48"/>
  <c r="F55" i="48"/>
  <c r="E55" i="48"/>
  <c r="D55" i="48"/>
  <c r="C55" i="48"/>
  <c r="AH54" i="48"/>
  <c r="AI54" i="48" s="1"/>
  <c r="AG54" i="48"/>
  <c r="AF54" i="48"/>
  <c r="AD54" i="48"/>
  <c r="AE54" i="48" s="1"/>
  <c r="AB54" i="48"/>
  <c r="AA54" i="48"/>
  <c r="Y54" i="48"/>
  <c r="Z54" i="48" s="1"/>
  <c r="X54" i="48"/>
  <c r="W54" i="48"/>
  <c r="V54" i="48"/>
  <c r="P54" i="48"/>
  <c r="Q54" i="48" s="1"/>
  <c r="O54" i="48"/>
  <c r="N54" i="48"/>
  <c r="M54" i="48"/>
  <c r="L54" i="48"/>
  <c r="K54" i="48"/>
  <c r="J54" i="48"/>
  <c r="I54" i="48"/>
  <c r="G54" i="48"/>
  <c r="H54" i="48" s="1"/>
  <c r="F54" i="48"/>
  <c r="E54" i="48"/>
  <c r="D54" i="48"/>
  <c r="C54" i="48"/>
  <c r="R54" i="48" s="1"/>
  <c r="S54" i="48" s="1"/>
  <c r="AI53" i="48"/>
  <c r="AH53" i="48"/>
  <c r="AF53" i="48"/>
  <c r="AG53" i="48" s="1"/>
  <c r="AE53" i="48"/>
  <c r="AD53" i="48"/>
  <c r="AB53" i="48"/>
  <c r="AA53" i="48"/>
  <c r="Z53" i="48"/>
  <c r="Y53" i="48"/>
  <c r="W53" i="48"/>
  <c r="X53" i="48" s="1"/>
  <c r="V53" i="48"/>
  <c r="R53" i="48"/>
  <c r="S53" i="48" s="1"/>
  <c r="Q53" i="48"/>
  <c r="P53" i="48"/>
  <c r="N53" i="48"/>
  <c r="O53" i="48" s="1"/>
  <c r="M53" i="48"/>
  <c r="L53" i="48"/>
  <c r="K53" i="48"/>
  <c r="I53" i="48"/>
  <c r="J53" i="48" s="1"/>
  <c r="H53" i="48"/>
  <c r="G53" i="48"/>
  <c r="F53" i="48"/>
  <c r="E53" i="48"/>
  <c r="D53" i="48"/>
  <c r="C53" i="48"/>
  <c r="AH52" i="48"/>
  <c r="AI52" i="48" s="1"/>
  <c r="AG52" i="48"/>
  <c r="AF52" i="48"/>
  <c r="AD52" i="48"/>
  <c r="AE52" i="48" s="1"/>
  <c r="AB52" i="48"/>
  <c r="AA52" i="48"/>
  <c r="Y52" i="48"/>
  <c r="Z52" i="48" s="1"/>
  <c r="X52" i="48"/>
  <c r="W52" i="48"/>
  <c r="V52" i="48"/>
  <c r="P52" i="48"/>
  <c r="Q52" i="48" s="1"/>
  <c r="O52" i="48"/>
  <c r="N52" i="48"/>
  <c r="M52" i="48"/>
  <c r="L52" i="48"/>
  <c r="K52" i="48"/>
  <c r="J52" i="48"/>
  <c r="I52" i="48"/>
  <c r="G52" i="48"/>
  <c r="H52" i="48" s="1"/>
  <c r="F52" i="48"/>
  <c r="E52" i="48"/>
  <c r="D52" i="48"/>
  <c r="C52" i="48"/>
  <c r="R52" i="48" s="1"/>
  <c r="S52" i="48" s="1"/>
  <c r="AI51" i="48"/>
  <c r="AH51" i="48"/>
  <c r="AF51" i="48"/>
  <c r="AG51" i="48" s="1"/>
  <c r="AE51" i="48"/>
  <c r="AD51" i="48"/>
  <c r="AB51" i="48"/>
  <c r="AA51" i="48"/>
  <c r="Z51" i="48"/>
  <c r="Y51" i="48"/>
  <c r="W51" i="48"/>
  <c r="X51" i="48" s="1"/>
  <c r="V51" i="48"/>
  <c r="R51" i="48"/>
  <c r="S51" i="48" s="1"/>
  <c r="Q51" i="48"/>
  <c r="P51" i="48"/>
  <c r="N51" i="48"/>
  <c r="O51" i="48" s="1"/>
  <c r="M51" i="48"/>
  <c r="L51" i="48"/>
  <c r="K51" i="48"/>
  <c r="I51" i="48"/>
  <c r="J51" i="48" s="1"/>
  <c r="H51" i="48"/>
  <c r="G51" i="48"/>
  <c r="F51" i="48"/>
  <c r="E51" i="48"/>
  <c r="D51" i="48"/>
  <c r="C51" i="48"/>
  <c r="AH50" i="48"/>
  <c r="AI50" i="48" s="1"/>
  <c r="AG50" i="48"/>
  <c r="AF50" i="48"/>
  <c r="AD50" i="48"/>
  <c r="AE50" i="48" s="1"/>
  <c r="AB50" i="48"/>
  <c r="AA50" i="48"/>
  <c r="Y50" i="48"/>
  <c r="Z50" i="48" s="1"/>
  <c r="X50" i="48"/>
  <c r="W50" i="48"/>
  <c r="V50" i="48"/>
  <c r="P50" i="48"/>
  <c r="Q50" i="48" s="1"/>
  <c r="O50" i="48"/>
  <c r="N50" i="48"/>
  <c r="M50" i="48"/>
  <c r="L50" i="48"/>
  <c r="K50" i="48"/>
  <c r="J50" i="48"/>
  <c r="I50" i="48"/>
  <c r="G50" i="48"/>
  <c r="H50" i="48" s="1"/>
  <c r="F50" i="48"/>
  <c r="E50" i="48"/>
  <c r="D50" i="48"/>
  <c r="C50" i="48"/>
  <c r="R50" i="48" s="1"/>
  <c r="S50" i="48" s="1"/>
  <c r="AI49" i="48"/>
  <c r="AH49" i="48"/>
  <c r="AF49" i="48"/>
  <c r="AG49" i="48" s="1"/>
  <c r="AE49" i="48"/>
  <c r="AD49" i="48"/>
  <c r="AB49" i="48"/>
  <c r="AA49" i="48"/>
  <c r="Z49" i="48"/>
  <c r="Y49" i="48"/>
  <c r="W49" i="48"/>
  <c r="X49" i="48" s="1"/>
  <c r="V49" i="48"/>
  <c r="R49" i="48"/>
  <c r="S49" i="48" s="1"/>
  <c r="Q49" i="48"/>
  <c r="P49" i="48"/>
  <c r="N49" i="48"/>
  <c r="O49" i="48" s="1"/>
  <c r="M49" i="48"/>
  <c r="L49" i="48"/>
  <c r="K49" i="48"/>
  <c r="I49" i="48"/>
  <c r="J49" i="48" s="1"/>
  <c r="H49" i="48"/>
  <c r="G49" i="48"/>
  <c r="F49" i="48"/>
  <c r="E49" i="48"/>
  <c r="D49" i="48"/>
  <c r="C49" i="48"/>
  <c r="AH48" i="48"/>
  <c r="AI48" i="48" s="1"/>
  <c r="AG48" i="48"/>
  <c r="AF48" i="48"/>
  <c r="AD48" i="48"/>
  <c r="AE48" i="48" s="1"/>
  <c r="AB48" i="48"/>
  <c r="AA48" i="48"/>
  <c r="Y48" i="48"/>
  <c r="Z48" i="48" s="1"/>
  <c r="X48" i="48"/>
  <c r="W48" i="48"/>
  <c r="V48" i="48"/>
  <c r="P48" i="48"/>
  <c r="Q48" i="48" s="1"/>
  <c r="O48" i="48"/>
  <c r="N48" i="48"/>
  <c r="M48" i="48"/>
  <c r="L48" i="48"/>
  <c r="K48" i="48"/>
  <c r="J48" i="48"/>
  <c r="I48" i="48"/>
  <c r="G48" i="48"/>
  <c r="H48" i="48" s="1"/>
  <c r="F48" i="48"/>
  <c r="E48" i="48"/>
  <c r="D48" i="48"/>
  <c r="C48" i="48"/>
  <c r="R48" i="48" s="1"/>
  <c r="S48" i="48" s="1"/>
  <c r="AI47" i="48"/>
  <c r="AH47" i="48"/>
  <c r="AF47" i="48"/>
  <c r="AG47" i="48" s="1"/>
  <c r="AE47" i="48"/>
  <c r="AD47" i="48"/>
  <c r="AB47" i="48"/>
  <c r="AA47" i="48"/>
  <c r="Z47" i="48"/>
  <c r="Y47" i="48"/>
  <c r="W47" i="48"/>
  <c r="X47" i="48" s="1"/>
  <c r="V47" i="48"/>
  <c r="R47" i="48"/>
  <c r="S47" i="48" s="1"/>
  <c r="Q47" i="48"/>
  <c r="P47" i="48"/>
  <c r="N47" i="48"/>
  <c r="O47" i="48" s="1"/>
  <c r="M47" i="48"/>
  <c r="L47" i="48"/>
  <c r="K47" i="48"/>
  <c r="I47" i="48"/>
  <c r="J47" i="48" s="1"/>
  <c r="H47" i="48"/>
  <c r="G47" i="48"/>
  <c r="F47" i="48"/>
  <c r="E47" i="48"/>
  <c r="D47" i="48"/>
  <c r="C47" i="48"/>
  <c r="AH46" i="48"/>
  <c r="AI46" i="48" s="1"/>
  <c r="AG46" i="48"/>
  <c r="AF46" i="48"/>
  <c r="AD46" i="48"/>
  <c r="AE46" i="48" s="1"/>
  <c r="AB46" i="48"/>
  <c r="AA46" i="48"/>
  <c r="Y46" i="48"/>
  <c r="Z46" i="48" s="1"/>
  <c r="X46" i="48"/>
  <c r="W46" i="48"/>
  <c r="V46" i="48"/>
  <c r="P46" i="48"/>
  <c r="Q46" i="48" s="1"/>
  <c r="O46" i="48"/>
  <c r="N46" i="48"/>
  <c r="M46" i="48"/>
  <c r="L46" i="48"/>
  <c r="K46" i="48"/>
  <c r="J46" i="48"/>
  <c r="I46" i="48"/>
  <c r="G46" i="48"/>
  <c r="H46" i="48" s="1"/>
  <c r="F46" i="48"/>
  <c r="E46" i="48"/>
  <c r="D46" i="48"/>
  <c r="C46" i="48"/>
  <c r="R46" i="48" s="1"/>
  <c r="S46" i="48" s="1"/>
  <c r="AI45" i="48"/>
  <c r="AH45" i="48"/>
  <c r="AF45" i="48"/>
  <c r="AG45" i="48" s="1"/>
  <c r="AE45" i="48"/>
  <c r="AD45" i="48"/>
  <c r="AB45" i="48"/>
  <c r="AA45" i="48"/>
  <c r="Z45" i="48"/>
  <c r="Y45" i="48"/>
  <c r="W45" i="48"/>
  <c r="X45" i="48" s="1"/>
  <c r="V45" i="48"/>
  <c r="R45" i="48"/>
  <c r="S45" i="48" s="1"/>
  <c r="Q45" i="48"/>
  <c r="P45" i="48"/>
  <c r="N45" i="48"/>
  <c r="O45" i="48" s="1"/>
  <c r="M45" i="48"/>
  <c r="L45" i="48"/>
  <c r="K45" i="48"/>
  <c r="I45" i="48"/>
  <c r="J45" i="48" s="1"/>
  <c r="H45" i="48"/>
  <c r="G45" i="48"/>
  <c r="F45" i="48"/>
  <c r="E45" i="48"/>
  <c r="D45" i="48"/>
  <c r="C45" i="48"/>
  <c r="AH44" i="48"/>
  <c r="AI44" i="48" s="1"/>
  <c r="AG44" i="48"/>
  <c r="AF44" i="48"/>
  <c r="AD44" i="48"/>
  <c r="AE44" i="48" s="1"/>
  <c r="AB44" i="48"/>
  <c r="AA44" i="48"/>
  <c r="Y44" i="48"/>
  <c r="Z44" i="48" s="1"/>
  <c r="X44" i="48"/>
  <c r="W44" i="48"/>
  <c r="V44" i="48"/>
  <c r="P44" i="48"/>
  <c r="Q44" i="48" s="1"/>
  <c r="O44" i="48"/>
  <c r="N44" i="48"/>
  <c r="M44" i="48"/>
  <c r="L44" i="48"/>
  <c r="K44" i="48"/>
  <c r="J44" i="48"/>
  <c r="I44" i="48"/>
  <c r="G44" i="48"/>
  <c r="H44" i="48" s="1"/>
  <c r="F44" i="48"/>
  <c r="E44" i="48"/>
  <c r="D44" i="48"/>
  <c r="C44" i="48"/>
  <c r="R44" i="48" s="1"/>
  <c r="S44" i="48" s="1"/>
  <c r="AI43" i="48"/>
  <c r="AH43" i="48"/>
  <c r="AF43" i="48"/>
  <c r="AG43" i="48" s="1"/>
  <c r="AE43" i="48"/>
  <c r="AD43" i="48"/>
  <c r="AB43" i="48"/>
  <c r="AA43" i="48"/>
  <c r="Z43" i="48"/>
  <c r="Y43" i="48"/>
  <c r="W43" i="48"/>
  <c r="X43" i="48" s="1"/>
  <c r="V43" i="48"/>
  <c r="R43" i="48"/>
  <c r="S43" i="48" s="1"/>
  <c r="Q43" i="48"/>
  <c r="P43" i="48"/>
  <c r="N43" i="48"/>
  <c r="O43" i="48" s="1"/>
  <c r="M43" i="48"/>
  <c r="L43" i="48"/>
  <c r="K43" i="48"/>
  <c r="I43" i="48"/>
  <c r="J43" i="48" s="1"/>
  <c r="H43" i="48"/>
  <c r="G43" i="48"/>
  <c r="F43" i="48"/>
  <c r="E43" i="48"/>
  <c r="D43" i="48"/>
  <c r="C43" i="48"/>
  <c r="AH42" i="48"/>
  <c r="AI42" i="48" s="1"/>
  <c r="AG42" i="48"/>
  <c r="AF42" i="48"/>
  <c r="AD42" i="48"/>
  <c r="AE42" i="48" s="1"/>
  <c r="AB42" i="48"/>
  <c r="AA42" i="48"/>
  <c r="Y42" i="48"/>
  <c r="Z42" i="48" s="1"/>
  <c r="X42" i="48"/>
  <c r="W42" i="48"/>
  <c r="V42" i="48"/>
  <c r="P42" i="48"/>
  <c r="Q42" i="48" s="1"/>
  <c r="O42" i="48"/>
  <c r="N42" i="48"/>
  <c r="M42" i="48"/>
  <c r="L42" i="48"/>
  <c r="K42" i="48"/>
  <c r="J42" i="48"/>
  <c r="I42" i="48"/>
  <c r="G42" i="48"/>
  <c r="H42" i="48" s="1"/>
  <c r="F42" i="48"/>
  <c r="E42" i="48"/>
  <c r="D42" i="48"/>
  <c r="C42" i="48"/>
  <c r="R42" i="48" s="1"/>
  <c r="S42" i="48" s="1"/>
  <c r="AI41" i="48"/>
  <c r="AH41" i="48"/>
  <c r="AF41" i="48"/>
  <c r="AG41" i="48" s="1"/>
  <c r="AE41" i="48"/>
  <c r="AD41" i="48"/>
  <c r="AB41" i="48"/>
  <c r="AA41" i="48"/>
  <c r="Z41" i="48"/>
  <c r="Y41" i="48"/>
  <c r="W41" i="48"/>
  <c r="X41" i="48" s="1"/>
  <c r="V41" i="48"/>
  <c r="R41" i="48"/>
  <c r="S41" i="48" s="1"/>
  <c r="Q41" i="48"/>
  <c r="P41" i="48"/>
  <c r="N41" i="48"/>
  <c r="O41" i="48" s="1"/>
  <c r="M41" i="48"/>
  <c r="L41" i="48"/>
  <c r="K41" i="48"/>
  <c r="I41" i="48"/>
  <c r="J41" i="48" s="1"/>
  <c r="H41" i="48"/>
  <c r="G41" i="48"/>
  <c r="F41" i="48"/>
  <c r="E41" i="48"/>
  <c r="D41" i="48"/>
  <c r="C41" i="48"/>
  <c r="AH40" i="48"/>
  <c r="AI40" i="48" s="1"/>
  <c r="AG40" i="48"/>
  <c r="AF40" i="48"/>
  <c r="AD40" i="48"/>
  <c r="AE40" i="48" s="1"/>
  <c r="AB40" i="48"/>
  <c r="AA40" i="48"/>
  <c r="Y40" i="48"/>
  <c r="Z40" i="48" s="1"/>
  <c r="X40" i="48"/>
  <c r="W40" i="48"/>
  <c r="V40" i="48"/>
  <c r="P40" i="48"/>
  <c r="Q40" i="48" s="1"/>
  <c r="O40" i="48"/>
  <c r="N40" i="48"/>
  <c r="M40" i="48"/>
  <c r="L40" i="48"/>
  <c r="K40" i="48"/>
  <c r="J40" i="48"/>
  <c r="I40" i="48"/>
  <c r="H40" i="48"/>
  <c r="G40" i="48"/>
  <c r="F40" i="48"/>
  <c r="E40" i="48"/>
  <c r="D40" i="48"/>
  <c r="C40" i="48"/>
  <c r="R40" i="48" s="1"/>
  <c r="S40" i="48" s="1"/>
  <c r="AI39" i="48"/>
  <c r="AH39" i="48"/>
  <c r="AG39" i="48"/>
  <c r="AF39" i="48"/>
  <c r="AE39" i="48"/>
  <c r="AD39" i="48"/>
  <c r="AB39" i="48"/>
  <c r="AA39" i="48"/>
  <c r="Z39" i="48"/>
  <c r="Y39" i="48"/>
  <c r="X39" i="48"/>
  <c r="W39" i="48"/>
  <c r="V39" i="48"/>
  <c r="R39" i="48"/>
  <c r="S39" i="48" s="1"/>
  <c r="Q39" i="48"/>
  <c r="P39" i="48"/>
  <c r="N39" i="48"/>
  <c r="O39" i="48" s="1"/>
  <c r="M39" i="48"/>
  <c r="L39" i="48"/>
  <c r="K39" i="48"/>
  <c r="I39" i="48"/>
  <c r="J39" i="48" s="1"/>
  <c r="H39" i="48"/>
  <c r="G39" i="48"/>
  <c r="F39" i="48"/>
  <c r="E39" i="48"/>
  <c r="D39" i="48"/>
  <c r="C39" i="48"/>
  <c r="AH38" i="48"/>
  <c r="AI38" i="48" s="1"/>
  <c r="AG38" i="48"/>
  <c r="AF38" i="48"/>
  <c r="AD38" i="48"/>
  <c r="AE38" i="48" s="1"/>
  <c r="AB38" i="48"/>
  <c r="AA38" i="48"/>
  <c r="Y38" i="48"/>
  <c r="Z38" i="48" s="1"/>
  <c r="X38" i="48"/>
  <c r="W38" i="48"/>
  <c r="V38" i="48"/>
  <c r="P38" i="48"/>
  <c r="Q38" i="48" s="1"/>
  <c r="O38" i="48"/>
  <c r="N38" i="48"/>
  <c r="M38" i="48"/>
  <c r="L38" i="48"/>
  <c r="K38" i="48"/>
  <c r="J38" i="48"/>
  <c r="I38" i="48"/>
  <c r="H38" i="48"/>
  <c r="G38" i="48"/>
  <c r="F38" i="48"/>
  <c r="E38" i="48"/>
  <c r="D38" i="48"/>
  <c r="C38" i="48"/>
  <c r="R38" i="48" s="1"/>
  <c r="S38" i="48" s="1"/>
  <c r="AI37" i="48"/>
  <c r="AH37" i="48"/>
  <c r="AG37" i="48"/>
  <c r="AF37" i="48"/>
  <c r="AE37" i="48"/>
  <c r="AD37" i="48"/>
  <c r="AB37" i="48"/>
  <c r="AA37" i="48"/>
  <c r="Z37" i="48"/>
  <c r="Y37" i="48"/>
  <c r="X37" i="48"/>
  <c r="W37" i="48"/>
  <c r="V37" i="48"/>
  <c r="R37" i="48"/>
  <c r="S37" i="48" s="1"/>
  <c r="Q37" i="48"/>
  <c r="P37" i="48"/>
  <c r="N37" i="48"/>
  <c r="O37" i="48" s="1"/>
  <c r="M37" i="48"/>
  <c r="L37" i="48"/>
  <c r="K37" i="48"/>
  <c r="I37" i="48"/>
  <c r="J37" i="48" s="1"/>
  <c r="H37" i="48"/>
  <c r="G37" i="48"/>
  <c r="F37" i="48"/>
  <c r="E37" i="48"/>
  <c r="D37" i="48"/>
  <c r="C37" i="48"/>
  <c r="AH36" i="48"/>
  <c r="AI36" i="48" s="1"/>
  <c r="AG36" i="48"/>
  <c r="AF36" i="48"/>
  <c r="AD36" i="48"/>
  <c r="AE36" i="48" s="1"/>
  <c r="AB36" i="48"/>
  <c r="AA36" i="48"/>
  <c r="Y36" i="48"/>
  <c r="Z36" i="48" s="1"/>
  <c r="X36" i="48"/>
  <c r="W36" i="48"/>
  <c r="V36" i="48"/>
  <c r="P36" i="48"/>
  <c r="Q36" i="48" s="1"/>
  <c r="O36" i="48"/>
  <c r="N36" i="48"/>
  <c r="M36" i="48"/>
  <c r="L36" i="48"/>
  <c r="K36" i="48"/>
  <c r="J36" i="48"/>
  <c r="I36" i="48"/>
  <c r="G36" i="48"/>
  <c r="H36" i="48" s="1"/>
  <c r="F36" i="48"/>
  <c r="E36" i="48"/>
  <c r="D36" i="48"/>
  <c r="C36" i="48"/>
  <c r="R36" i="48" s="1"/>
  <c r="S36" i="48" s="1"/>
  <c r="AI35" i="48"/>
  <c r="AH35" i="48"/>
  <c r="AF35" i="48"/>
  <c r="AG35" i="48" s="1"/>
  <c r="AE35" i="48"/>
  <c r="AD35" i="48"/>
  <c r="AB35" i="48"/>
  <c r="AA35" i="48"/>
  <c r="Z35" i="48"/>
  <c r="Y35" i="48"/>
  <c r="W35" i="48"/>
  <c r="X35" i="48" s="1"/>
  <c r="V35" i="48"/>
  <c r="R35" i="48"/>
  <c r="S35" i="48" s="1"/>
  <c r="Q35" i="48"/>
  <c r="P35" i="48"/>
  <c r="N35" i="48"/>
  <c r="O35" i="48" s="1"/>
  <c r="M35" i="48"/>
  <c r="L35" i="48"/>
  <c r="K35" i="48"/>
  <c r="I35" i="48"/>
  <c r="J35" i="48" s="1"/>
  <c r="H35" i="48"/>
  <c r="G35" i="48"/>
  <c r="F35" i="48"/>
  <c r="E35" i="48"/>
  <c r="D35" i="48"/>
  <c r="C35" i="48"/>
  <c r="AH34" i="48"/>
  <c r="AI34" i="48" s="1"/>
  <c r="AG34" i="48"/>
  <c r="AF34" i="48"/>
  <c r="AD34" i="48"/>
  <c r="AE34" i="48" s="1"/>
  <c r="AB34" i="48"/>
  <c r="AA34" i="48"/>
  <c r="Y34" i="48"/>
  <c r="Z34" i="48" s="1"/>
  <c r="X34" i="48"/>
  <c r="W34" i="48"/>
  <c r="V34" i="48"/>
  <c r="P34" i="48"/>
  <c r="Q34" i="48" s="1"/>
  <c r="O34" i="48"/>
  <c r="N34" i="48"/>
  <c r="M34" i="48"/>
  <c r="L34" i="48"/>
  <c r="K34" i="48"/>
  <c r="J34" i="48"/>
  <c r="I34" i="48"/>
  <c r="G34" i="48"/>
  <c r="H34" i="48" s="1"/>
  <c r="F34" i="48"/>
  <c r="E34" i="48"/>
  <c r="D34" i="48"/>
  <c r="C34" i="48"/>
  <c r="R34" i="48" s="1"/>
  <c r="S34" i="48" s="1"/>
  <c r="AI33" i="48"/>
  <c r="AH33" i="48"/>
  <c r="AF33" i="48"/>
  <c r="AG33" i="48" s="1"/>
  <c r="AE33" i="48"/>
  <c r="AD33" i="48"/>
  <c r="AB33" i="48"/>
  <c r="AA33" i="48"/>
  <c r="Z33" i="48"/>
  <c r="Y33" i="48"/>
  <c r="W33" i="48"/>
  <c r="X33" i="48" s="1"/>
  <c r="V33" i="48"/>
  <c r="R33" i="48"/>
  <c r="S33" i="48" s="1"/>
  <c r="Q33" i="48"/>
  <c r="P33" i="48"/>
  <c r="N33" i="48"/>
  <c r="O33" i="48" s="1"/>
  <c r="M33" i="48"/>
  <c r="L33" i="48"/>
  <c r="K33" i="48"/>
  <c r="I33" i="48"/>
  <c r="J33" i="48" s="1"/>
  <c r="H33" i="48"/>
  <c r="G33" i="48"/>
  <c r="F33" i="48"/>
  <c r="E33" i="48"/>
  <c r="D33" i="48"/>
  <c r="C33" i="48"/>
  <c r="AH32" i="48"/>
  <c r="AI32" i="48" s="1"/>
  <c r="AG32" i="48"/>
  <c r="AF32" i="48"/>
  <c r="AD32" i="48"/>
  <c r="AE32" i="48" s="1"/>
  <c r="AB32" i="48"/>
  <c r="AA32" i="48"/>
  <c r="Y32" i="48"/>
  <c r="Z32" i="48" s="1"/>
  <c r="X32" i="48"/>
  <c r="W32" i="48"/>
  <c r="V32" i="48"/>
  <c r="P32" i="48"/>
  <c r="Q32" i="48" s="1"/>
  <c r="O32" i="48"/>
  <c r="N32" i="48"/>
  <c r="M32" i="48"/>
  <c r="L32" i="48"/>
  <c r="K32" i="48"/>
  <c r="J32" i="48"/>
  <c r="I32" i="48"/>
  <c r="H32" i="48"/>
  <c r="G32" i="48"/>
  <c r="F32" i="48"/>
  <c r="E32" i="48"/>
  <c r="D32" i="48"/>
  <c r="C32" i="48"/>
  <c r="R32" i="48" s="1"/>
  <c r="S32" i="48" s="1"/>
  <c r="AI31" i="48"/>
  <c r="AH31" i="48"/>
  <c r="AG31" i="48"/>
  <c r="AF31" i="48"/>
  <c r="AE31" i="48"/>
  <c r="AD31" i="48"/>
  <c r="AB31" i="48"/>
  <c r="AA31" i="48"/>
  <c r="Z31" i="48"/>
  <c r="Y31" i="48"/>
  <c r="X31" i="48"/>
  <c r="W31" i="48"/>
  <c r="V31" i="48"/>
  <c r="R31" i="48"/>
  <c r="S31" i="48" s="1"/>
  <c r="Q31" i="48"/>
  <c r="P31" i="48"/>
  <c r="N31" i="48"/>
  <c r="O31" i="48" s="1"/>
  <c r="M31" i="48"/>
  <c r="L31" i="48"/>
  <c r="K31" i="48"/>
  <c r="I31" i="48"/>
  <c r="J31" i="48" s="1"/>
  <c r="H31" i="48"/>
  <c r="G31" i="48"/>
  <c r="F31" i="48"/>
  <c r="E31" i="48"/>
  <c r="D31" i="48"/>
  <c r="C31" i="48"/>
  <c r="AH30" i="48"/>
  <c r="AI30" i="48" s="1"/>
  <c r="AG30" i="48"/>
  <c r="AF30" i="48"/>
  <c r="AD30" i="48"/>
  <c r="AE30" i="48" s="1"/>
  <c r="AB30" i="48"/>
  <c r="AA30" i="48"/>
  <c r="Y30" i="48"/>
  <c r="Z30" i="48" s="1"/>
  <c r="X30" i="48"/>
  <c r="W30" i="48"/>
  <c r="V30" i="48"/>
  <c r="P30" i="48"/>
  <c r="Q30" i="48" s="1"/>
  <c r="O30" i="48"/>
  <c r="N30" i="48"/>
  <c r="M30" i="48"/>
  <c r="L30" i="48"/>
  <c r="K30" i="48"/>
  <c r="J30" i="48"/>
  <c r="I30" i="48"/>
  <c r="H30" i="48"/>
  <c r="G30" i="48"/>
  <c r="F30" i="48"/>
  <c r="E30" i="48"/>
  <c r="D30" i="48"/>
  <c r="C30" i="48"/>
  <c r="R30" i="48" s="1"/>
  <c r="S30" i="48" s="1"/>
  <c r="AI29" i="48"/>
  <c r="AH29" i="48"/>
  <c r="AG29" i="48"/>
  <c r="AF29" i="48"/>
  <c r="AE29" i="48"/>
  <c r="AD29" i="48"/>
  <c r="AB29" i="48"/>
  <c r="AA29" i="48"/>
  <c r="Z29" i="48"/>
  <c r="Y29" i="48"/>
  <c r="X29" i="48"/>
  <c r="W29" i="48"/>
  <c r="V29" i="48"/>
  <c r="R29" i="48"/>
  <c r="S29" i="48" s="1"/>
  <c r="Q29" i="48"/>
  <c r="P29" i="48"/>
  <c r="N29" i="48"/>
  <c r="O29" i="48" s="1"/>
  <c r="M29" i="48"/>
  <c r="L29" i="48"/>
  <c r="K29" i="48"/>
  <c r="I29" i="48"/>
  <c r="J29" i="48" s="1"/>
  <c r="H29" i="48"/>
  <c r="G29" i="48"/>
  <c r="F29" i="48"/>
  <c r="E29" i="48"/>
  <c r="D29" i="48"/>
  <c r="C29" i="48"/>
  <c r="AH28" i="48"/>
  <c r="AI28" i="48" s="1"/>
  <c r="AG28" i="48"/>
  <c r="AF28" i="48"/>
  <c r="AD28" i="48"/>
  <c r="AE28" i="48" s="1"/>
  <c r="AB28" i="48"/>
  <c r="AA28" i="48"/>
  <c r="Y28" i="48"/>
  <c r="Z28" i="48" s="1"/>
  <c r="X28" i="48"/>
  <c r="W28" i="48"/>
  <c r="V28" i="48"/>
  <c r="P28" i="48"/>
  <c r="Q28" i="48" s="1"/>
  <c r="O28" i="48"/>
  <c r="N28" i="48"/>
  <c r="M28" i="48"/>
  <c r="L28" i="48"/>
  <c r="K28" i="48"/>
  <c r="J28" i="48"/>
  <c r="I28" i="48"/>
  <c r="G28" i="48"/>
  <c r="H28" i="48" s="1"/>
  <c r="F28" i="48"/>
  <c r="E28" i="48"/>
  <c r="D28" i="48"/>
  <c r="C28" i="48"/>
  <c r="R28" i="48" s="1"/>
  <c r="S28" i="48" s="1"/>
  <c r="AI27" i="48"/>
  <c r="AH27" i="48"/>
  <c r="AF27" i="48"/>
  <c r="AG27" i="48" s="1"/>
  <c r="AE27" i="48"/>
  <c r="AD27" i="48"/>
  <c r="AB27" i="48"/>
  <c r="AA27" i="48"/>
  <c r="Z27" i="48"/>
  <c r="Y27" i="48"/>
  <c r="W27" i="48"/>
  <c r="X27" i="48" s="1"/>
  <c r="V27" i="48"/>
  <c r="R27" i="48"/>
  <c r="S27" i="48" s="1"/>
  <c r="Q27" i="48"/>
  <c r="P27" i="48"/>
  <c r="N27" i="48"/>
  <c r="O27" i="48" s="1"/>
  <c r="M27" i="48"/>
  <c r="L27" i="48"/>
  <c r="K27" i="48"/>
  <c r="I27" i="48"/>
  <c r="J27" i="48" s="1"/>
  <c r="H27" i="48"/>
  <c r="G27" i="48"/>
  <c r="F27" i="48"/>
  <c r="E27" i="48"/>
  <c r="D27" i="48"/>
  <c r="C27" i="48"/>
  <c r="AH26" i="48"/>
  <c r="AI26" i="48" s="1"/>
  <c r="AG26" i="48"/>
  <c r="AF26" i="48"/>
  <c r="AD26" i="48"/>
  <c r="AE26" i="48" s="1"/>
  <c r="AB26" i="48"/>
  <c r="AA26" i="48"/>
  <c r="Y26" i="48"/>
  <c r="Z26" i="48" s="1"/>
  <c r="X26" i="48"/>
  <c r="W26" i="48"/>
  <c r="V26" i="48"/>
  <c r="P26" i="48"/>
  <c r="Q26" i="48" s="1"/>
  <c r="O26" i="48"/>
  <c r="N26" i="48"/>
  <c r="M26" i="48"/>
  <c r="L26" i="48"/>
  <c r="K26" i="48"/>
  <c r="J26" i="48"/>
  <c r="I26" i="48"/>
  <c r="G26" i="48"/>
  <c r="H26" i="48" s="1"/>
  <c r="F26" i="48"/>
  <c r="E26" i="48"/>
  <c r="D26" i="48"/>
  <c r="C26" i="48"/>
  <c r="R26" i="48" s="1"/>
  <c r="S26" i="48" s="1"/>
  <c r="AI25" i="48"/>
  <c r="AH25" i="48"/>
  <c r="AF25" i="48"/>
  <c r="AG25" i="48" s="1"/>
  <c r="AE25" i="48"/>
  <c r="AD25" i="48"/>
  <c r="AB25" i="48"/>
  <c r="AA25" i="48"/>
  <c r="Z25" i="48"/>
  <c r="Y25" i="48"/>
  <c r="W25" i="48"/>
  <c r="X25" i="48" s="1"/>
  <c r="V25" i="48"/>
  <c r="R25" i="48"/>
  <c r="S25" i="48" s="1"/>
  <c r="Q25" i="48"/>
  <c r="P25" i="48"/>
  <c r="N25" i="48"/>
  <c r="O25" i="48" s="1"/>
  <c r="M25" i="48"/>
  <c r="L25" i="48"/>
  <c r="K25" i="48"/>
  <c r="I25" i="48"/>
  <c r="J25" i="48" s="1"/>
  <c r="H25" i="48"/>
  <c r="G25" i="48"/>
  <c r="F25" i="48"/>
  <c r="E25" i="48"/>
  <c r="D25" i="48"/>
  <c r="C25" i="48"/>
  <c r="AH24" i="48"/>
  <c r="AI24" i="48" s="1"/>
  <c r="AG24" i="48"/>
  <c r="AF24" i="48"/>
  <c r="AD24" i="48"/>
  <c r="AE24" i="48" s="1"/>
  <c r="AB24" i="48"/>
  <c r="AA24" i="48"/>
  <c r="Y24" i="48"/>
  <c r="Z24" i="48" s="1"/>
  <c r="X24" i="48"/>
  <c r="W24" i="48"/>
  <c r="V24" i="48"/>
  <c r="P24" i="48"/>
  <c r="Q24" i="48" s="1"/>
  <c r="O24" i="48"/>
  <c r="N24" i="48"/>
  <c r="M24" i="48"/>
  <c r="L24" i="48"/>
  <c r="K24" i="48"/>
  <c r="J24" i="48"/>
  <c r="I24" i="48"/>
  <c r="H24" i="48"/>
  <c r="G24" i="48"/>
  <c r="F24" i="48"/>
  <c r="E24" i="48"/>
  <c r="D24" i="48"/>
  <c r="C24" i="48"/>
  <c r="R24" i="48" s="1"/>
  <c r="S24" i="48" s="1"/>
  <c r="AI23" i="48"/>
  <c r="AH23" i="48"/>
  <c r="AG23" i="48"/>
  <c r="AF23" i="48"/>
  <c r="AE23" i="48"/>
  <c r="AD23" i="48"/>
  <c r="AB23" i="48"/>
  <c r="AA23" i="48"/>
  <c r="Z23" i="48"/>
  <c r="Y23" i="48"/>
  <c r="X23" i="48"/>
  <c r="W23" i="48"/>
  <c r="V23" i="48"/>
  <c r="P23" i="48"/>
  <c r="N23" i="48"/>
  <c r="M23" i="48"/>
  <c r="L23" i="48"/>
  <c r="K23" i="48"/>
  <c r="J23" i="48"/>
  <c r="I23" i="48"/>
  <c r="G23" i="48"/>
  <c r="H23" i="48" s="1"/>
  <c r="F23" i="48"/>
  <c r="E23" i="48"/>
  <c r="D23" i="48"/>
  <c r="C23" i="48"/>
  <c r="R23" i="48" s="1"/>
  <c r="S23" i="48" s="1"/>
  <c r="AI22" i="48"/>
  <c r="AH22" i="48"/>
  <c r="AF22" i="48"/>
  <c r="AG22" i="48" s="1"/>
  <c r="AE22" i="48"/>
  <c r="AD22" i="48"/>
  <c r="AB22" i="48"/>
  <c r="AA22" i="48"/>
  <c r="Z22" i="48"/>
  <c r="Y22" i="48"/>
  <c r="W22" i="48"/>
  <c r="X22" i="48" s="1"/>
  <c r="V22" i="48"/>
  <c r="R22" i="48"/>
  <c r="S22" i="48" s="1"/>
  <c r="Q22" i="48"/>
  <c r="P22" i="48"/>
  <c r="N22" i="48"/>
  <c r="O22" i="48" s="1"/>
  <c r="M22" i="48"/>
  <c r="L22" i="48"/>
  <c r="K22" i="48"/>
  <c r="J22" i="48"/>
  <c r="I22" i="48"/>
  <c r="H22" i="48"/>
  <c r="G22" i="48"/>
  <c r="F22" i="48"/>
  <c r="E22" i="48"/>
  <c r="D22" i="48"/>
  <c r="C22" i="48"/>
  <c r="AI21" i="48"/>
  <c r="AH21" i="48"/>
  <c r="AG21" i="48"/>
  <c r="AF21" i="48"/>
  <c r="AE21" i="48"/>
  <c r="AD21" i="48"/>
  <c r="AB21" i="48"/>
  <c r="AA21" i="48"/>
  <c r="Z21" i="48"/>
  <c r="Y21" i="48"/>
  <c r="X21" i="48"/>
  <c r="W21" i="48"/>
  <c r="V21" i="48"/>
  <c r="P21" i="48"/>
  <c r="Q21" i="48" s="1"/>
  <c r="O21" i="48"/>
  <c r="N21" i="48"/>
  <c r="M21" i="48"/>
  <c r="L21" i="48"/>
  <c r="K21" i="48"/>
  <c r="J21" i="48"/>
  <c r="I21" i="48"/>
  <c r="G21" i="48"/>
  <c r="H21" i="48" s="1"/>
  <c r="F21" i="48"/>
  <c r="E21" i="48"/>
  <c r="D21" i="48"/>
  <c r="C21" i="48"/>
  <c r="R21" i="48" s="1"/>
  <c r="S21" i="48" s="1"/>
  <c r="AI20" i="48"/>
  <c r="AH20" i="48"/>
  <c r="AF20" i="48"/>
  <c r="AG20" i="48" s="1"/>
  <c r="AE20" i="48"/>
  <c r="AD20" i="48"/>
  <c r="AB20" i="48"/>
  <c r="AA20" i="48"/>
  <c r="Z20" i="48"/>
  <c r="Y20" i="48"/>
  <c r="W20" i="48"/>
  <c r="X20" i="48" s="1"/>
  <c r="V20" i="48"/>
  <c r="R20" i="48"/>
  <c r="S20" i="48" s="1"/>
  <c r="Q20" i="48"/>
  <c r="P20" i="48"/>
  <c r="N20" i="48"/>
  <c r="O20" i="48" s="1"/>
  <c r="M20" i="48"/>
  <c r="L20" i="48"/>
  <c r="K20" i="48"/>
  <c r="J20" i="48"/>
  <c r="I20" i="48"/>
  <c r="H20" i="48"/>
  <c r="G20" i="48"/>
  <c r="F20" i="48"/>
  <c r="E20" i="48"/>
  <c r="D20" i="48"/>
  <c r="C20" i="48"/>
  <c r="AI19" i="48"/>
  <c r="AH19" i="48"/>
  <c r="AG19" i="48"/>
  <c r="AF19" i="48"/>
  <c r="AE19" i="48"/>
  <c r="AD19" i="48"/>
  <c r="AB19" i="48"/>
  <c r="AA19" i="48"/>
  <c r="Z19" i="48"/>
  <c r="Y19" i="48"/>
  <c r="X19" i="48"/>
  <c r="W19" i="48"/>
  <c r="V19" i="48"/>
  <c r="P19" i="48"/>
  <c r="Q19" i="48" s="1"/>
  <c r="O19" i="48"/>
  <c r="N19" i="48"/>
  <c r="M19" i="48"/>
  <c r="L19" i="48"/>
  <c r="K19" i="48"/>
  <c r="J19" i="48"/>
  <c r="I19" i="48"/>
  <c r="G19" i="48"/>
  <c r="H19" i="48" s="1"/>
  <c r="F19" i="48"/>
  <c r="E19" i="48"/>
  <c r="D19" i="48"/>
  <c r="C19" i="48"/>
  <c r="R19" i="48" s="1"/>
  <c r="S19" i="48" s="1"/>
  <c r="AI18" i="48"/>
  <c r="AH18" i="48"/>
  <c r="AF18" i="48"/>
  <c r="AG18" i="48" s="1"/>
  <c r="AE18" i="48"/>
  <c r="AD18" i="48"/>
  <c r="AB18" i="48"/>
  <c r="AA18" i="48"/>
  <c r="Z18" i="48"/>
  <c r="Y18" i="48"/>
  <c r="W18" i="48"/>
  <c r="X18" i="48" s="1"/>
  <c r="V18" i="48"/>
  <c r="R18" i="48"/>
  <c r="S18" i="48" s="1"/>
  <c r="Q18" i="48"/>
  <c r="P18" i="48"/>
  <c r="N18" i="48"/>
  <c r="O18" i="48" s="1"/>
  <c r="M18" i="48"/>
  <c r="L18" i="48"/>
  <c r="K18" i="48"/>
  <c r="J18" i="48"/>
  <c r="I18" i="48"/>
  <c r="H18" i="48"/>
  <c r="G18" i="48"/>
  <c r="F18" i="48"/>
  <c r="E18" i="48"/>
  <c r="D18" i="48"/>
  <c r="C18" i="48"/>
  <c r="AI17" i="48"/>
  <c r="AH17" i="48"/>
  <c r="AG17" i="48"/>
  <c r="AF17" i="48"/>
  <c r="AE17" i="48"/>
  <c r="AD17" i="48"/>
  <c r="AB17" i="48"/>
  <c r="AA17" i="48"/>
  <c r="Z17" i="48"/>
  <c r="Y17" i="48"/>
  <c r="X17" i="48"/>
  <c r="W17" i="48"/>
  <c r="V17" i="48"/>
  <c r="P17" i="48"/>
  <c r="Q17" i="48" s="1"/>
  <c r="O17" i="48"/>
  <c r="N17" i="48"/>
  <c r="M17" i="48"/>
  <c r="L17" i="48"/>
  <c r="K17" i="48"/>
  <c r="J17" i="48"/>
  <c r="I17" i="48"/>
  <c r="G17" i="48"/>
  <c r="H17" i="48" s="1"/>
  <c r="F17" i="48"/>
  <c r="E17" i="48"/>
  <c r="D17" i="48"/>
  <c r="C17" i="48"/>
  <c r="R17" i="48" s="1"/>
  <c r="S17" i="48" s="1"/>
  <c r="AI16" i="48"/>
  <c r="AH16" i="48"/>
  <c r="AF16" i="48"/>
  <c r="AG16" i="48" s="1"/>
  <c r="AE16" i="48"/>
  <c r="AD16" i="48"/>
  <c r="AB16" i="48"/>
  <c r="AA16" i="48"/>
  <c r="Z16" i="48"/>
  <c r="Y16" i="48"/>
  <c r="W16" i="48"/>
  <c r="X16" i="48" s="1"/>
  <c r="V16" i="48"/>
  <c r="R16" i="48"/>
  <c r="S16" i="48" s="1"/>
  <c r="Q16" i="48"/>
  <c r="P16" i="48"/>
  <c r="N16" i="48"/>
  <c r="O16" i="48" s="1"/>
  <c r="M16" i="48"/>
  <c r="L16" i="48"/>
  <c r="K16" i="48"/>
  <c r="J16" i="48"/>
  <c r="I16" i="48"/>
  <c r="H16" i="48"/>
  <c r="G16" i="48"/>
  <c r="F16" i="48"/>
  <c r="E16" i="48"/>
  <c r="D16" i="48"/>
  <c r="C16" i="48"/>
  <c r="AI15" i="48"/>
  <c r="AH15" i="48"/>
  <c r="AG15" i="48"/>
  <c r="AF15" i="48"/>
  <c r="AE15" i="48"/>
  <c r="AD15" i="48"/>
  <c r="AB15" i="48"/>
  <c r="AA15" i="48"/>
  <c r="Z15" i="48"/>
  <c r="Y15" i="48"/>
  <c r="X15" i="48"/>
  <c r="W15" i="48"/>
  <c r="V15" i="48"/>
  <c r="P15" i="48"/>
  <c r="Q15" i="48" s="1"/>
  <c r="O15" i="48"/>
  <c r="N15" i="48"/>
  <c r="M15" i="48"/>
  <c r="L15" i="48"/>
  <c r="K15" i="48"/>
  <c r="J15" i="48"/>
  <c r="I15" i="48"/>
  <c r="G15" i="48"/>
  <c r="H15" i="48" s="1"/>
  <c r="F15" i="48"/>
  <c r="E15" i="48"/>
  <c r="D15" i="48"/>
  <c r="C15" i="48"/>
  <c r="R15" i="48" s="1"/>
  <c r="S15" i="48" s="1"/>
  <c r="AI14" i="48"/>
  <c r="AH14" i="48"/>
  <c r="AF14" i="48"/>
  <c r="AG14" i="48" s="1"/>
  <c r="AE14" i="48"/>
  <c r="AD14" i="48"/>
  <c r="AB14" i="48"/>
  <c r="AA14" i="48"/>
  <c r="Z14" i="48"/>
  <c r="Y14" i="48"/>
  <c r="W14" i="48"/>
  <c r="X14" i="48" s="1"/>
  <c r="V14" i="48"/>
  <c r="R14" i="48"/>
  <c r="S14" i="48" s="1"/>
  <c r="Q14" i="48"/>
  <c r="P14" i="48"/>
  <c r="N14" i="48"/>
  <c r="O14" i="48" s="1"/>
  <c r="M14" i="48"/>
  <c r="L14" i="48"/>
  <c r="K14" i="48"/>
  <c r="J14" i="48"/>
  <c r="I14" i="48"/>
  <c r="H14" i="48"/>
  <c r="G14" i="48"/>
  <c r="F14" i="48"/>
  <c r="E14" i="48"/>
  <c r="D14" i="48"/>
  <c r="C14" i="48"/>
  <c r="AI13" i="48"/>
  <c r="AH13" i="48"/>
  <c r="AG13" i="48"/>
  <c r="AF13" i="48"/>
  <c r="AE13" i="48"/>
  <c r="AD13" i="48"/>
  <c r="AB13" i="48"/>
  <c r="AA13" i="48"/>
  <c r="Z13" i="48"/>
  <c r="Y13" i="48"/>
  <c r="X13" i="48"/>
  <c r="W13" i="48"/>
  <c r="V13" i="48"/>
  <c r="P13" i="48"/>
  <c r="Q13" i="48" s="1"/>
  <c r="O13" i="48"/>
  <c r="N13" i="48"/>
  <c r="M13" i="48"/>
  <c r="L13" i="48"/>
  <c r="K13" i="48"/>
  <c r="J13" i="48"/>
  <c r="I13" i="48"/>
  <c r="G13" i="48"/>
  <c r="H13" i="48" s="1"/>
  <c r="F13" i="48"/>
  <c r="E13" i="48"/>
  <c r="D13" i="48"/>
  <c r="C13" i="48"/>
  <c r="R13" i="48" s="1"/>
  <c r="S13" i="48" s="1"/>
  <c r="AI12" i="48"/>
  <c r="AH12" i="48"/>
  <c r="AF12" i="48"/>
  <c r="AG12" i="48" s="1"/>
  <c r="AE12" i="48"/>
  <c r="AD12" i="48"/>
  <c r="AB12" i="48"/>
  <c r="AA12" i="48"/>
  <c r="Z12" i="48"/>
  <c r="Y12" i="48"/>
  <c r="W12" i="48"/>
  <c r="X12" i="48" s="1"/>
  <c r="V12" i="48"/>
  <c r="R12" i="48"/>
  <c r="S12" i="48" s="1"/>
  <c r="P12" i="48"/>
  <c r="Q12" i="48" s="1"/>
  <c r="N12" i="48"/>
  <c r="O12" i="48" s="1"/>
  <c r="M12" i="48"/>
  <c r="L12" i="48"/>
  <c r="K12" i="48"/>
  <c r="J12" i="48"/>
  <c r="I12" i="48"/>
  <c r="H12" i="48"/>
  <c r="G12" i="48"/>
  <c r="F12" i="48"/>
  <c r="E12" i="48"/>
  <c r="D12" i="48"/>
  <c r="C12" i="48"/>
  <c r="AI11" i="48"/>
  <c r="AH11" i="48"/>
  <c r="AG11" i="48"/>
  <c r="AF11" i="48"/>
  <c r="AE11" i="48"/>
  <c r="AD11" i="48"/>
  <c r="AB11" i="48"/>
  <c r="AA11" i="48"/>
  <c r="Z11" i="48"/>
  <c r="Y11" i="48"/>
  <c r="X11" i="48"/>
  <c r="W11" i="48"/>
  <c r="V11" i="48"/>
  <c r="R11" i="48"/>
  <c r="S11" i="48" s="1"/>
  <c r="P11" i="48"/>
  <c r="Q11" i="48" s="1"/>
  <c r="O11" i="48"/>
  <c r="N11" i="48"/>
  <c r="M11" i="48"/>
  <c r="L11" i="48"/>
  <c r="K11" i="48"/>
  <c r="J11" i="48"/>
  <c r="I11" i="48"/>
  <c r="H11" i="48"/>
  <c r="G11" i="48"/>
  <c r="F11" i="48"/>
  <c r="E11" i="48"/>
  <c r="D11" i="48"/>
  <c r="C11" i="48"/>
  <c r="AH7" i="48"/>
  <c r="AF7" i="48"/>
  <c r="AD7" i="48"/>
  <c r="AA7" i="48"/>
  <c r="Y7" i="48"/>
  <c r="W7" i="48"/>
  <c r="R7" i="48"/>
  <c r="P7" i="48"/>
  <c r="N7" i="48"/>
  <c r="K7" i="48"/>
  <c r="I7" i="48"/>
  <c r="G7" i="48"/>
  <c r="M7" i="48" s="1"/>
  <c r="F7" i="48"/>
  <c r="L7" i="48" s="1"/>
  <c r="E7" i="48"/>
  <c r="D7" i="48"/>
</calcChain>
</file>

<file path=xl/sharedStrings.xml><?xml version="1.0" encoding="utf-8"?>
<sst xmlns="http://schemas.openxmlformats.org/spreadsheetml/2006/main" count="334" uniqueCount="143">
  <si>
    <t>東京都</t>
  </si>
  <si>
    <t>埼玉県</t>
  </si>
  <si>
    <t>千葉県</t>
  </si>
  <si>
    <t>神奈川県</t>
  </si>
  <si>
    <t>大阪府</t>
  </si>
  <si>
    <t>兵庫県</t>
  </si>
  <si>
    <t>京都府</t>
  </si>
  <si>
    <t>愛知県</t>
  </si>
  <si>
    <t>福岡県</t>
  </si>
  <si>
    <t>広島県</t>
  </si>
  <si>
    <t>山梨県</t>
  </si>
  <si>
    <t>奈良県</t>
  </si>
  <si>
    <t>和歌山県</t>
  </si>
  <si>
    <t>青森県</t>
  </si>
  <si>
    <t>岩手県</t>
  </si>
  <si>
    <t>宮城県</t>
  </si>
  <si>
    <t>秋田県</t>
  </si>
  <si>
    <t>山形県</t>
  </si>
  <si>
    <t>福島県</t>
  </si>
  <si>
    <t>茨城県</t>
  </si>
  <si>
    <t>栃木県</t>
  </si>
  <si>
    <t>群馬県</t>
  </si>
  <si>
    <t>新潟県</t>
  </si>
  <si>
    <t>富山県</t>
  </si>
  <si>
    <t>石川県</t>
  </si>
  <si>
    <t>福井県</t>
  </si>
  <si>
    <t>長野県</t>
  </si>
  <si>
    <t>岐阜県</t>
  </si>
  <si>
    <t>静岡県</t>
  </si>
  <si>
    <t>三重県</t>
  </si>
  <si>
    <t>滋賀県</t>
  </si>
  <si>
    <t>鳥取県</t>
  </si>
  <si>
    <t>島根県</t>
  </si>
  <si>
    <t>岡山県　</t>
  </si>
  <si>
    <t>山口県</t>
  </si>
  <si>
    <t>徳島県</t>
  </si>
  <si>
    <t>香川県</t>
  </si>
  <si>
    <t>愛媛県</t>
  </si>
  <si>
    <t>高知県</t>
  </si>
  <si>
    <t>佐賀県</t>
  </si>
  <si>
    <t>長崎県</t>
  </si>
  <si>
    <t>熊本県</t>
  </si>
  <si>
    <t>大分県</t>
  </si>
  <si>
    <t>宮崎県</t>
  </si>
  <si>
    <t>鹿児島県</t>
  </si>
  <si>
    <t>北海道</t>
    <rPh sb="0" eb="3">
      <t>ホッカイドウ</t>
    </rPh>
    <phoneticPr fontId="4"/>
  </si>
  <si>
    <t>沖縄県</t>
    <phoneticPr fontId="1"/>
  </si>
  <si>
    <t>A</t>
    <phoneticPr fontId="1"/>
  </si>
  <si>
    <t>B</t>
    <phoneticPr fontId="1"/>
  </si>
  <si>
    <t>C</t>
    <phoneticPr fontId="1"/>
  </si>
  <si>
    <t>D</t>
    <phoneticPr fontId="1"/>
  </si>
  <si>
    <t>E</t>
    <phoneticPr fontId="1"/>
  </si>
  <si>
    <t>時点</t>
    <rPh sb="0" eb="2">
      <t>ジテン</t>
    </rPh>
    <phoneticPr fontId="1"/>
  </si>
  <si>
    <t>J</t>
    <phoneticPr fontId="1"/>
  </si>
  <si>
    <t>H</t>
    <phoneticPr fontId="1"/>
  </si>
  <si>
    <t>I</t>
    <phoneticPr fontId="1"/>
  </si>
  <si>
    <t>F</t>
    <phoneticPr fontId="1"/>
  </si>
  <si>
    <t>単位</t>
    <rPh sb="0" eb="2">
      <t>タンイ</t>
    </rPh>
    <phoneticPr fontId="1"/>
  </si>
  <si>
    <t>千人</t>
    <rPh sb="0" eb="2">
      <t>センニン</t>
    </rPh>
    <phoneticPr fontId="1"/>
  </si>
  <si>
    <t>人口</t>
    <phoneticPr fontId="1"/>
  </si>
  <si>
    <t>※：人口推計　第４表   都道府県，男女別人口及び人口性比－総人口，日本人人口（2019年10月１日現在）</t>
    <rPh sb="2" eb="4">
      <t>ジンコウ</t>
    </rPh>
    <rPh sb="4" eb="6">
      <t>スイケイ</t>
    </rPh>
    <phoneticPr fontId="1"/>
  </si>
  <si>
    <t>2019.10</t>
    <phoneticPr fontId="1"/>
  </si>
  <si>
    <t>全国</t>
    <rPh sb="0" eb="2">
      <t>ゼンコク</t>
    </rPh>
    <phoneticPr fontId="1"/>
  </si>
  <si>
    <t>②療養者数</t>
    <rPh sb="1" eb="4">
      <t>リョウヨウシャ</t>
    </rPh>
    <rPh sb="4" eb="5">
      <t>スウ</t>
    </rPh>
    <phoneticPr fontId="1"/>
  </si>
  <si>
    <t>確保病床
使用率</t>
    <rPh sb="0" eb="2">
      <t>カクホ</t>
    </rPh>
    <rPh sb="2" eb="4">
      <t>ビョウショウ</t>
    </rPh>
    <rPh sb="5" eb="8">
      <t>シヨウリツ</t>
    </rPh>
    <phoneticPr fontId="1"/>
  </si>
  <si>
    <t>確保想定
病床使用率</t>
    <rPh sb="0" eb="2">
      <t>カクホ</t>
    </rPh>
    <rPh sb="2" eb="4">
      <t>ソウテイ</t>
    </rPh>
    <rPh sb="5" eb="7">
      <t>ビョウショウ</t>
    </rPh>
    <rPh sb="7" eb="10">
      <t>シヨウリツ</t>
    </rPh>
    <phoneticPr fontId="1"/>
  </si>
  <si>
    <t>確保病床
使用率
【重症患者】</t>
    <rPh sb="0" eb="2">
      <t>カクホ</t>
    </rPh>
    <rPh sb="2" eb="4">
      <t>ビョウショウ</t>
    </rPh>
    <rPh sb="5" eb="8">
      <t>シヨウリツ</t>
    </rPh>
    <rPh sb="10" eb="12">
      <t>ジュウショウ</t>
    </rPh>
    <rPh sb="12" eb="14">
      <t>カンジャ</t>
    </rPh>
    <phoneticPr fontId="1"/>
  </si>
  <si>
    <t>確保想定
病床使用率
【重症患者】</t>
    <rPh sb="0" eb="2">
      <t>カクホ</t>
    </rPh>
    <rPh sb="2" eb="4">
      <t>ソウテイ</t>
    </rPh>
    <rPh sb="5" eb="7">
      <t>ビョウショウ</t>
    </rPh>
    <rPh sb="7" eb="10">
      <t>シヨウリツ</t>
    </rPh>
    <rPh sb="12" eb="14">
      <t>ジュウショウ</t>
    </rPh>
    <rPh sb="14" eb="16">
      <t>カンジャ</t>
    </rPh>
    <phoneticPr fontId="1"/>
  </si>
  <si>
    <t>※：陽性者数は、感染症法に基づく陽性者数の累積（各都道府県の発表日ベース）を記載。自治体に確認を得てない暫定値であることに留意。</t>
    <rPh sb="2" eb="5">
      <t>ヨウセイシャ</t>
    </rPh>
    <rPh sb="5" eb="6">
      <t>スウ</t>
    </rPh>
    <rPh sb="8" eb="12">
      <t>カンセンショウホウ</t>
    </rPh>
    <rPh sb="13" eb="14">
      <t>モト</t>
    </rPh>
    <rPh sb="16" eb="19">
      <t>ヨウセイシャ</t>
    </rPh>
    <rPh sb="19" eb="20">
      <t>スウ</t>
    </rPh>
    <rPh sb="21" eb="23">
      <t>ルイセキ</t>
    </rPh>
    <rPh sb="24" eb="25">
      <t>カク</t>
    </rPh>
    <rPh sb="25" eb="29">
      <t>トドウフケン</t>
    </rPh>
    <rPh sb="30" eb="32">
      <t>ハッピョウ</t>
    </rPh>
    <rPh sb="32" eb="33">
      <t>ビ</t>
    </rPh>
    <rPh sb="38" eb="40">
      <t>キサイ</t>
    </rPh>
    <rPh sb="41" eb="44">
      <t>ジチタイ</t>
    </rPh>
    <rPh sb="45" eb="47">
      <t>カクニン</t>
    </rPh>
    <rPh sb="48" eb="49">
      <t>エ</t>
    </rPh>
    <rPh sb="52" eb="54">
      <t>ザンテイ</t>
    </rPh>
    <rPh sb="54" eb="55">
      <t>アタイ</t>
    </rPh>
    <rPh sb="61" eb="63">
      <t>リュウイ</t>
    </rPh>
    <phoneticPr fontId="1"/>
  </si>
  <si>
    <t>【　　　　　　　感染の状況　　　　　　　】</t>
    <rPh sb="8" eb="10">
      <t>カンセン</t>
    </rPh>
    <rPh sb="11" eb="13">
      <t>ジョウキョウ</t>
    </rPh>
    <phoneticPr fontId="1"/>
  </si>
  <si>
    <t>④直近１週間の陽性者数</t>
    <rPh sb="1" eb="3">
      <t>チョッキン</t>
    </rPh>
    <rPh sb="4" eb="6">
      <t>シュウカン</t>
    </rPh>
    <rPh sb="7" eb="10">
      <t>ヨウセイシャ</t>
    </rPh>
    <rPh sb="10" eb="11">
      <t>スウ</t>
    </rPh>
    <phoneticPr fontId="1"/>
  </si>
  <si>
    <t>⑤直近１週間
とその前１週間の比</t>
    <rPh sb="1" eb="3">
      <t>チョッキン</t>
    </rPh>
    <rPh sb="4" eb="6">
      <t>シュウカン</t>
    </rPh>
    <rPh sb="10" eb="11">
      <t>マエ</t>
    </rPh>
    <rPh sb="12" eb="14">
      <t>シュウカン</t>
    </rPh>
    <rPh sb="15" eb="16">
      <t>ヒ</t>
    </rPh>
    <phoneticPr fontId="1"/>
  </si>
  <si>
    <t>⑥感染経路
不明な者の
割合</t>
    <rPh sb="1" eb="3">
      <t>カンセン</t>
    </rPh>
    <rPh sb="3" eb="5">
      <t>ケイロ</t>
    </rPh>
    <rPh sb="6" eb="8">
      <t>フメイ</t>
    </rPh>
    <rPh sb="9" eb="10">
      <t>シャ</t>
    </rPh>
    <rPh sb="12" eb="14">
      <t>ワリアイ</t>
    </rPh>
    <phoneticPr fontId="1"/>
  </si>
  <si>
    <t>ステージⅢの指標</t>
    <rPh sb="6" eb="8">
      <t>シヒョウ</t>
    </rPh>
    <phoneticPr fontId="1"/>
  </si>
  <si>
    <t>ステージⅣの指標</t>
    <rPh sb="6" eb="8">
      <t>シヒョウ</t>
    </rPh>
    <phoneticPr fontId="1"/>
  </si>
  <si>
    <t>％(前週差）</t>
    <rPh sb="2" eb="4">
      <t>ゼンシュウ</t>
    </rPh>
    <rPh sb="4" eb="5">
      <t>サ</t>
    </rPh>
    <phoneticPr fontId="1"/>
  </si>
  <si>
    <t>対人口10万人
(前週差)</t>
    <rPh sb="0" eb="1">
      <t>タイ</t>
    </rPh>
    <rPh sb="1" eb="3">
      <t>ジンコウ</t>
    </rPh>
    <rPh sb="5" eb="7">
      <t>マンニン</t>
    </rPh>
    <rPh sb="9" eb="11">
      <t>ゼンシュウ</t>
    </rPh>
    <rPh sb="11" eb="12">
      <t>サ</t>
    </rPh>
    <phoneticPr fontId="1"/>
  </si>
  <si>
    <r>
      <t xml:space="preserve">③陽性者数／
PCR検査件数
</t>
    </r>
    <r>
      <rPr>
        <b/>
        <sz val="18"/>
        <color theme="0"/>
        <rFont val="Meiryo UI"/>
        <family val="3"/>
        <charset val="128"/>
      </rPr>
      <t>（最近１週間）</t>
    </r>
    <phoneticPr fontId="1"/>
  </si>
  <si>
    <t>（前週差）</t>
    <rPh sb="1" eb="3">
      <t>ゼンシュウ</t>
    </rPh>
    <rPh sb="3" eb="4">
      <t>サ</t>
    </rPh>
    <phoneticPr fontId="1"/>
  </si>
  <si>
    <t>対人口10万人
（前週差）</t>
    <rPh sb="0" eb="1">
      <t>タイ</t>
    </rPh>
    <rPh sb="1" eb="3">
      <t>ジンコウ</t>
    </rPh>
    <rPh sb="5" eb="7">
      <t>マンニン</t>
    </rPh>
    <rPh sb="9" eb="11">
      <t>ゼンシュウ</t>
    </rPh>
    <rPh sb="11" eb="12">
      <t>サ</t>
    </rPh>
    <phoneticPr fontId="1"/>
  </si>
  <si>
    <t>※：重症者数は、集中治療室（ICU）等での管理、人工呼吸器管理又は体外式心肺補助（ECMO）による管理が必要な患者数。</t>
    <rPh sb="37" eb="38">
      <t>ハイ</t>
    </rPh>
    <phoneticPr fontId="1"/>
  </si>
  <si>
    <t>※：⑤と⑥について、分母が０の場合は、「－」と記載している。</t>
    <rPh sb="10" eb="12">
      <t>ブンボ</t>
    </rPh>
    <rPh sb="15" eb="17">
      <t>バアイ</t>
    </rPh>
    <rPh sb="23" eb="25">
      <t>キサイ</t>
    </rPh>
    <phoneticPr fontId="1"/>
  </si>
  <si>
    <t>※：確保病床使用率、確保想定病床使用率、療養者数は、厚生労働省「新型コロナウイルス感染症患者の療養状況等及び入院患者受入病床数等に関する調査」による。</t>
    <rPh sb="2" eb="4">
      <t>カクホ</t>
    </rPh>
    <rPh sb="4" eb="6">
      <t>ビョウショウ</t>
    </rPh>
    <rPh sb="6" eb="9">
      <t>シヨウリツ</t>
    </rPh>
    <rPh sb="10" eb="12">
      <t>カクホ</t>
    </rPh>
    <rPh sb="12" eb="14">
      <t>ソウテイ</t>
    </rPh>
    <rPh sb="14" eb="16">
      <t>ビョウショウ</t>
    </rPh>
    <rPh sb="16" eb="19">
      <t>シヨウリツ</t>
    </rPh>
    <rPh sb="20" eb="23">
      <t>リョウヨウシャ</t>
    </rPh>
    <rPh sb="23" eb="24">
      <t>スウ</t>
    </rPh>
    <rPh sb="26" eb="28">
      <t>コウセイ</t>
    </rPh>
    <rPh sb="28" eb="31">
      <t>ロウドウショウ</t>
    </rPh>
    <rPh sb="32" eb="34">
      <t>シンガタ</t>
    </rPh>
    <rPh sb="41" eb="44">
      <t>カンセンショウ</t>
    </rPh>
    <rPh sb="44" eb="46">
      <t>カンジャ</t>
    </rPh>
    <rPh sb="47" eb="49">
      <t>リョウヨウ</t>
    </rPh>
    <rPh sb="49" eb="51">
      <t>ジョウキョウ</t>
    </rPh>
    <rPh sb="51" eb="52">
      <t>トウ</t>
    </rPh>
    <rPh sb="52" eb="53">
      <t>オヨ</t>
    </rPh>
    <rPh sb="54" eb="56">
      <t>ニュウイン</t>
    </rPh>
    <rPh sb="56" eb="58">
      <t>カンジャ</t>
    </rPh>
    <rPh sb="58" eb="60">
      <t>ウケイレ</t>
    </rPh>
    <rPh sb="60" eb="63">
      <t>ビョウショウスウ</t>
    </rPh>
    <rPh sb="63" eb="64">
      <t>トウ</t>
    </rPh>
    <rPh sb="65" eb="66">
      <t>カン</t>
    </rPh>
    <rPh sb="68" eb="70">
      <t>チョウサ</t>
    </rPh>
    <phoneticPr fontId="1"/>
  </si>
  <si>
    <t>※：ＰＣＲ検査件数は、厚生労働省において把握した、地方衛生研究所・保健所、民間検査会社、大学等及び医療機関における検査件数の合計値。</t>
    <rPh sb="5" eb="7">
      <t>ケンサ</t>
    </rPh>
    <rPh sb="7" eb="9">
      <t>ケンスウ</t>
    </rPh>
    <rPh sb="11" eb="13">
      <t>コウセイ</t>
    </rPh>
    <rPh sb="13" eb="16">
      <t>ロウドウショウ</t>
    </rPh>
    <rPh sb="20" eb="22">
      <t>ハアク</t>
    </rPh>
    <rPh sb="25" eb="27">
      <t>チホウ</t>
    </rPh>
    <rPh sb="27" eb="29">
      <t>エイセイ</t>
    </rPh>
    <rPh sb="29" eb="32">
      <t>ケンキュウショ</t>
    </rPh>
    <rPh sb="33" eb="36">
      <t>ホケンショ</t>
    </rPh>
    <rPh sb="37" eb="39">
      <t>ミンカン</t>
    </rPh>
    <rPh sb="39" eb="41">
      <t>ケンサ</t>
    </rPh>
    <rPh sb="41" eb="43">
      <t>カイシャ</t>
    </rPh>
    <rPh sb="44" eb="47">
      <t>ダイガクトウ</t>
    </rPh>
    <rPh sb="47" eb="48">
      <t>オヨ</t>
    </rPh>
    <rPh sb="49" eb="51">
      <t>イリョウ</t>
    </rPh>
    <rPh sb="51" eb="53">
      <t>キカン</t>
    </rPh>
    <rPh sb="57" eb="59">
      <t>ケンサ</t>
    </rPh>
    <rPh sb="59" eb="61">
      <t>ケンスウ</t>
    </rPh>
    <rPh sb="62" eb="64">
      <t>ゴウケイ</t>
    </rPh>
    <rPh sb="64" eb="65">
      <t>アタイ</t>
    </rPh>
    <phoneticPr fontId="1"/>
  </si>
  <si>
    <t>※：各数値は、資料掲載時点において把握している最新の値としている。掲載時以降に数値が更新されることにより、前週差が前週公表の値との差と一致しない場合がある。</t>
    <rPh sb="2" eb="5">
      <t>カクスウチ</t>
    </rPh>
    <rPh sb="7" eb="9">
      <t>シリョウ</t>
    </rPh>
    <rPh sb="9" eb="11">
      <t>ケイサイ</t>
    </rPh>
    <rPh sb="11" eb="13">
      <t>ジテン</t>
    </rPh>
    <rPh sb="17" eb="19">
      <t>ハアク</t>
    </rPh>
    <rPh sb="23" eb="25">
      <t>サイシン</t>
    </rPh>
    <rPh sb="26" eb="27">
      <t>アタイ</t>
    </rPh>
    <rPh sb="33" eb="35">
      <t>ケイサイ</t>
    </rPh>
    <rPh sb="35" eb="36">
      <t>ジ</t>
    </rPh>
    <rPh sb="36" eb="38">
      <t>イコウ</t>
    </rPh>
    <rPh sb="39" eb="41">
      <t>スウチ</t>
    </rPh>
    <rPh sb="42" eb="44">
      <t>コウシン</t>
    </rPh>
    <rPh sb="53" eb="55">
      <t>ゼンシュウ</t>
    </rPh>
    <rPh sb="55" eb="56">
      <t>サ</t>
    </rPh>
    <rPh sb="57" eb="59">
      <t>ゼンシュウ</t>
    </rPh>
    <rPh sb="59" eb="61">
      <t>コウヒョウ</t>
    </rPh>
    <rPh sb="62" eb="63">
      <t>アタイ</t>
    </rPh>
    <rPh sb="65" eb="66">
      <t>サ</t>
    </rPh>
    <rPh sb="67" eb="69">
      <t>イッチ</t>
    </rPh>
    <rPh sb="72" eb="74">
      <t>バアイ</t>
    </rPh>
    <phoneticPr fontId="1"/>
  </si>
  <si>
    <t>　　　8/21公表分からは、国の基準に則って、集中治療室（ICU）等での管理が必要な患者も含めた数値が報告されている。</t>
    <phoneticPr fontId="1"/>
  </si>
  <si>
    <t>　　　確保想定病床使用率は、同調査における「最終フェーズにおける即応病床（計画）数」を用いて計算している。同調査では、記載日の翌日 00:00時点としてとりまとめている。</t>
    <rPh sb="3" eb="5">
      <t>カクホ</t>
    </rPh>
    <rPh sb="5" eb="7">
      <t>ソウテイ</t>
    </rPh>
    <rPh sb="7" eb="9">
      <t>ビョウショウ</t>
    </rPh>
    <rPh sb="9" eb="12">
      <t>シヨウリツ</t>
    </rPh>
    <rPh sb="14" eb="15">
      <t>ドウ</t>
    </rPh>
    <rPh sb="15" eb="17">
      <t>チョウサ</t>
    </rPh>
    <rPh sb="43" eb="44">
      <t>モチ</t>
    </rPh>
    <rPh sb="46" eb="48">
      <t>ケイサン</t>
    </rPh>
    <phoneticPr fontId="1"/>
  </si>
  <si>
    <t/>
  </si>
  <si>
    <t>全入院者</t>
    <rPh sb="0" eb="1">
      <t>ゼン</t>
    </rPh>
    <rPh sb="1" eb="4">
      <t>ニュウインシャ</t>
    </rPh>
    <phoneticPr fontId="1"/>
  </si>
  <si>
    <t>重症患者</t>
    <rPh sb="0" eb="2">
      <t>ジュウショウ</t>
    </rPh>
    <rPh sb="2" eb="4">
      <t>カンジャ</t>
    </rPh>
    <phoneticPr fontId="1"/>
  </si>
  <si>
    <t>【監視体制】</t>
    <phoneticPr fontId="1"/>
  </si>
  <si>
    <t>【　　　　　　　　　　医療提供体制　　　　　　　　　　】</t>
    <phoneticPr fontId="1"/>
  </si>
  <si>
    <t>①病床のひっ迫具合</t>
    <phoneticPr fontId="1"/>
  </si>
  <si>
    <t>G</t>
    <phoneticPr fontId="1"/>
  </si>
  <si>
    <t>※：確保病床数が確保想定病床数を超える場合には、確保想定病床数は確保病床数と同数として計算している。</t>
    <rPh sb="43" eb="45">
      <t>ケイサン</t>
    </rPh>
    <phoneticPr fontId="1"/>
  </si>
  <si>
    <t>（参考）都道府県の医療提供体制等の状況（医療提供体制・監視体制・感染の状況）</t>
    <rPh sb="1" eb="3">
      <t>サンコウ</t>
    </rPh>
    <rPh sb="4" eb="8">
      <t>トドウフケン</t>
    </rPh>
    <rPh sb="9" eb="11">
      <t>イリョウ</t>
    </rPh>
    <rPh sb="11" eb="13">
      <t>テイキョウ</t>
    </rPh>
    <rPh sb="13" eb="15">
      <t>タイセイ</t>
    </rPh>
    <rPh sb="15" eb="16">
      <t>トウ</t>
    </rPh>
    <rPh sb="17" eb="19">
      <t>ジョウキョウ</t>
    </rPh>
    <rPh sb="20" eb="22">
      <t>イリョウ</t>
    </rPh>
    <rPh sb="22" eb="24">
      <t>テイキョウ</t>
    </rPh>
    <rPh sb="24" eb="26">
      <t>タイセイ</t>
    </rPh>
    <phoneticPr fontId="1"/>
  </si>
  <si>
    <t>※：2020年12月18日以降に新たに厚生労働省が公表している岡山県のアンリンク割合については、</t>
    <rPh sb="6" eb="7">
      <t>ネン</t>
    </rPh>
    <rPh sb="9" eb="10">
      <t>ガツ</t>
    </rPh>
    <rPh sb="12" eb="13">
      <t>ニチ</t>
    </rPh>
    <rPh sb="13" eb="15">
      <t>イコウ</t>
    </rPh>
    <rPh sb="16" eb="17">
      <t>アラ</t>
    </rPh>
    <rPh sb="19" eb="21">
      <t>コウセイ</t>
    </rPh>
    <rPh sb="21" eb="24">
      <t>ロウドウショウ</t>
    </rPh>
    <rPh sb="25" eb="27">
      <t>コウヒョウ</t>
    </rPh>
    <phoneticPr fontId="1"/>
  </si>
  <si>
    <t>　　　木曜日から水曜日までの新規感染者について翌週に報告されたものであり、他の都道府県と対象の期間が異なる点に留意。　</t>
    <phoneticPr fontId="1"/>
  </si>
  <si>
    <t>※：東京都、滋賀県、京都府、福岡県及び沖縄県の重症者数については、これまで都府県独自の基準に則って報告された数値を掲載していたが、</t>
    <rPh sb="2" eb="5">
      <t>トウキョウト</t>
    </rPh>
    <phoneticPr fontId="1"/>
  </si>
  <si>
    <r>
      <rPr>
        <sz val="22"/>
        <rFont val="ＭＳ 明朝"/>
        <family val="1"/>
        <charset val="128"/>
      </rPr>
      <t>注</t>
    </r>
    <r>
      <rPr>
        <sz val="22"/>
        <rFont val="Meiryo UI"/>
        <family val="3"/>
        <charset val="128"/>
      </rPr>
      <t xml:space="preserve"> </t>
    </r>
    <r>
      <rPr>
        <b/>
        <sz val="22"/>
        <rFont val="Meiryo UI"/>
        <family val="3"/>
        <charset val="128"/>
      </rPr>
      <t>(▲5.8)</t>
    </r>
    <rPh sb="0" eb="1">
      <t>チュウ</t>
    </rPh>
    <phoneticPr fontId="1"/>
  </si>
  <si>
    <r>
      <rPr>
        <sz val="22"/>
        <rFont val="ＭＳ 明朝"/>
        <family val="1"/>
        <charset val="128"/>
      </rPr>
      <t>注</t>
    </r>
    <r>
      <rPr>
        <sz val="22"/>
        <rFont val="Meiryo UI"/>
        <family val="3"/>
        <charset val="128"/>
      </rPr>
      <t xml:space="preserve"> </t>
    </r>
    <r>
      <rPr>
        <b/>
        <sz val="22"/>
        <rFont val="Meiryo UI"/>
        <family val="3"/>
        <charset val="128"/>
      </rPr>
      <t>(▲13.4)</t>
    </r>
    <rPh sb="0" eb="1">
      <t>チュウ</t>
    </rPh>
    <phoneticPr fontId="1"/>
  </si>
  <si>
    <t>-</t>
  </si>
  <si>
    <t>~2/12(1W)</t>
  </si>
  <si>
    <t>~2/18(1W)</t>
  </si>
  <si>
    <t>~2/14(1W)</t>
  </si>
  <si>
    <t>注：「新型コロナウイルス感染症患者の療養状況等及び入院患者受入病床数等に関する調査」（令和3年2月19日公表）では、東京都の使用率について、</t>
    <rPh sb="0" eb="1">
      <t>チュウ</t>
    </rPh>
    <phoneticPr fontId="1"/>
  </si>
  <si>
    <t>　　　「重症者数431は本調査のために国基準で集計されたものであり、確保病床数500と単純に比較できない。」とされている。</t>
    <phoneticPr fontId="1"/>
  </si>
  <si>
    <r>
      <rPr>
        <sz val="22"/>
        <rFont val="ＭＳ 明朝"/>
        <family val="1"/>
        <charset val="128"/>
      </rPr>
      <t>注</t>
    </r>
    <r>
      <rPr>
        <sz val="22"/>
        <rFont val="Meiryo UI"/>
        <family val="3"/>
        <charset val="128"/>
      </rPr>
      <t xml:space="preserve"> </t>
    </r>
    <r>
      <rPr>
        <b/>
        <sz val="22"/>
        <rFont val="Meiryo UI"/>
        <family val="3"/>
        <charset val="128"/>
      </rPr>
      <t>(▲5.4)</t>
    </r>
    <rPh sb="0" eb="1">
      <t>チュウ</t>
    </rPh>
    <phoneticPr fontId="1"/>
  </si>
  <si>
    <t>【　　　　　　　　　　医療提供体制　　　　　　　　　　】</t>
    <rPh sb="11" eb="13">
      <t>イリョウ</t>
    </rPh>
    <rPh sb="13" eb="15">
      <t>テイキョウ</t>
    </rPh>
    <rPh sb="15" eb="17">
      <t>タイセイ</t>
    </rPh>
    <phoneticPr fontId="1"/>
  </si>
  <si>
    <t>【監視体制】</t>
    <rPh sb="1" eb="3">
      <t>カンシ</t>
    </rPh>
    <rPh sb="3" eb="5">
      <t>タイセイ</t>
    </rPh>
    <phoneticPr fontId="1"/>
  </si>
  <si>
    <t>【　　　参考指標　　　】</t>
    <rPh sb="4" eb="6">
      <t>サンコウ</t>
    </rPh>
    <rPh sb="6" eb="8">
      <t>シヒョウ</t>
    </rPh>
    <phoneticPr fontId="1"/>
  </si>
  <si>
    <t>K</t>
    <phoneticPr fontId="1"/>
  </si>
  <si>
    <t>L</t>
    <phoneticPr fontId="1"/>
  </si>
  <si>
    <t>①病床のひっ迫具合</t>
    <rPh sb="1" eb="3">
      <t>ビョウショウ</t>
    </rPh>
    <rPh sb="6" eb="7">
      <t>パク</t>
    </rPh>
    <rPh sb="7" eb="9">
      <t>グアイ</t>
    </rPh>
    <phoneticPr fontId="1"/>
  </si>
  <si>
    <r>
      <t>③陽性者数／PCR検査件数</t>
    </r>
    <r>
      <rPr>
        <b/>
        <sz val="18"/>
        <color theme="0"/>
        <rFont val="Meiryo UI"/>
        <family val="3"/>
        <charset val="128"/>
      </rPr>
      <t>（最近１週間）</t>
    </r>
    <rPh sb="14" eb="16">
      <t>サイキン</t>
    </rPh>
    <phoneticPr fontId="1"/>
  </si>
  <si>
    <r>
      <t xml:space="preserve">⑦救急搬送
困難事例
</t>
    </r>
    <r>
      <rPr>
        <b/>
        <sz val="18"/>
        <color theme="0"/>
        <rFont val="Meiryo UI"/>
        <family val="3"/>
        <charset val="128"/>
      </rPr>
      <t>(対前年同週）
【大都市圏】</t>
    </r>
    <rPh sb="1" eb="3">
      <t>キュウキュウ</t>
    </rPh>
    <rPh sb="3" eb="5">
      <t>ハンソウ</t>
    </rPh>
    <rPh sb="6" eb="8">
      <t>コンナン</t>
    </rPh>
    <rPh sb="8" eb="10">
      <t>ジレイ</t>
    </rPh>
    <rPh sb="12" eb="13">
      <t>タイ</t>
    </rPh>
    <rPh sb="13" eb="15">
      <t>ゼンネン</t>
    </rPh>
    <rPh sb="15" eb="16">
      <t>ドウ</t>
    </rPh>
    <rPh sb="16" eb="17">
      <t>シュウ</t>
    </rPh>
    <rPh sb="20" eb="24">
      <t>ダイトシケン</t>
    </rPh>
    <phoneticPr fontId="1"/>
  </si>
  <si>
    <r>
      <t xml:space="preserve">⑧発症から診断までの日数
</t>
    </r>
    <r>
      <rPr>
        <b/>
        <sz val="18"/>
        <color theme="0"/>
        <rFont val="Meiryo UI"/>
        <family val="3"/>
        <charset val="128"/>
      </rPr>
      <t>【大都市圏】</t>
    </r>
    <rPh sb="1" eb="3">
      <t>ハッショウ</t>
    </rPh>
    <rPh sb="5" eb="7">
      <t>シンダン</t>
    </rPh>
    <rPh sb="10" eb="12">
      <t>ニッスウ</t>
    </rPh>
    <rPh sb="14" eb="18">
      <t>ダイトシケン</t>
    </rPh>
    <phoneticPr fontId="1"/>
  </si>
  <si>
    <t>入院者数</t>
  </si>
  <si>
    <t>確保病床数</t>
  </si>
  <si>
    <t>確保想定
病床数</t>
  </si>
  <si>
    <t>入院者数
【重症患者】</t>
    <rPh sb="0" eb="3">
      <t>ニュウインシャ</t>
    </rPh>
    <rPh sb="3" eb="4">
      <t>スウ</t>
    </rPh>
    <rPh sb="6" eb="8">
      <t>ジュウショウ</t>
    </rPh>
    <rPh sb="8" eb="10">
      <t>カンジャ</t>
    </rPh>
    <phoneticPr fontId="1"/>
  </si>
  <si>
    <t>確保病床数
【重症患者】</t>
    <rPh sb="0" eb="2">
      <t>カクホ</t>
    </rPh>
    <rPh sb="2" eb="5">
      <t>ビョウショウスウ</t>
    </rPh>
    <rPh sb="7" eb="9">
      <t>ジュウショウ</t>
    </rPh>
    <rPh sb="9" eb="11">
      <t>カンジャ</t>
    </rPh>
    <phoneticPr fontId="1"/>
  </si>
  <si>
    <t>確保想定
病床数
【重症患者】</t>
    <rPh sb="0" eb="2">
      <t>カクホ</t>
    </rPh>
    <rPh sb="2" eb="4">
      <t>ソウテイ</t>
    </rPh>
    <rPh sb="5" eb="8">
      <t>ビョウショウスウ</t>
    </rPh>
    <rPh sb="10" eb="12">
      <t>ジュウショウ</t>
    </rPh>
    <rPh sb="12" eb="14">
      <t>カンジャ</t>
    </rPh>
    <phoneticPr fontId="1"/>
  </si>
  <si>
    <t>陽性者数</t>
    <rPh sb="0" eb="2">
      <t>ヨウセイ</t>
    </rPh>
    <rPh sb="2" eb="3">
      <t>シャ</t>
    </rPh>
    <rPh sb="3" eb="4">
      <t>スウ</t>
    </rPh>
    <phoneticPr fontId="1"/>
  </si>
  <si>
    <t>PCR検査件数</t>
    <rPh sb="3" eb="5">
      <t>ケンサ</t>
    </rPh>
    <rPh sb="5" eb="7">
      <t>ケンスウ</t>
    </rPh>
    <phoneticPr fontId="1"/>
  </si>
  <si>
    <t>~7/26(１W)</t>
    <phoneticPr fontId="1"/>
  </si>
  <si>
    <t>~7/19(１W)</t>
    <phoneticPr fontId="1"/>
  </si>
  <si>
    <t>人</t>
  </si>
  <si>
    <t>人</t>
    <rPh sb="0" eb="1">
      <t>ニン</t>
    </rPh>
    <phoneticPr fontId="1"/>
  </si>
  <si>
    <t>人(前週差)</t>
    <rPh sb="0" eb="1">
      <t>ニン</t>
    </rPh>
    <rPh sb="2" eb="4">
      <t>ゼンシュウ</t>
    </rPh>
    <rPh sb="4" eb="5">
      <t>サ</t>
    </rPh>
    <phoneticPr fontId="1"/>
  </si>
  <si>
    <t>％</t>
    <phoneticPr fontId="1"/>
  </si>
  <si>
    <t>日</t>
    <rPh sb="0" eb="1">
      <t>ニチ</t>
    </rPh>
    <phoneticPr fontId="1"/>
  </si>
  <si>
    <t>15</t>
    <phoneticPr fontId="1"/>
  </si>
  <si>
    <t>10％</t>
    <phoneticPr fontId="1"/>
  </si>
  <si>
    <t>7日</t>
    <rPh sb="1" eb="2">
      <t>ニチ</t>
    </rPh>
    <phoneticPr fontId="1"/>
  </si>
  <si>
    <t>25</t>
    <phoneticPr fontId="1"/>
  </si>
  <si>
    <t>10日</t>
    <rPh sb="2" eb="3">
      <t>ニチ</t>
    </rPh>
    <phoneticPr fontId="1"/>
  </si>
  <si>
    <t>皆増</t>
    <rPh sb="0" eb="1">
      <t>ミナ</t>
    </rPh>
    <rPh sb="1" eb="2">
      <t>ゾウ</t>
    </rPh>
    <phoneticPr fontId="1"/>
  </si>
  <si>
    <t>ｰ</t>
    <phoneticPr fontId="1"/>
  </si>
  <si>
    <t>皆減</t>
    <rPh sb="0" eb="1">
      <t>ミナ</t>
    </rPh>
    <rPh sb="1" eb="2">
      <t>ゲン</t>
    </rPh>
    <phoneticPr fontId="1"/>
  </si>
  <si>
    <t>5.2</t>
    <phoneticPr fontId="1"/>
  </si>
  <si>
    <t>※：東京都、滋賀県、京都府、福岡県及び沖縄県の重症者数については、これまで都府県独自の基準に則って報告された数値を掲載していたが、</t>
    <phoneticPr fontId="1"/>
  </si>
  <si>
    <t>※：入院患者・入院確定数、宿泊患者数については、８都道府県については5/15時点、それ以外の県については5/13時点。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</si>
</sst>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76" formatCode="#,##0.0;[Red]\-#,##0.0"/>
    <numFmt numFmtId="177" formatCode="0_);[Red]\(0\)"/>
    <numFmt numFmtId="178" formatCode="#,##0.00_ ;[Red]\-#,##0.00\ "/>
    <numFmt numFmtId="179" formatCode="0.0%"/>
    <numFmt numFmtId="180" formatCode="m/d;@"/>
    <numFmt numFmtId="181" formatCode="0_ "/>
    <numFmt numFmtId="182" formatCode="\(\+0.0\);\(\▲0.0\)"/>
    <numFmt numFmtId="183" formatCode="\(\+0.00\);\(\▲0.00\)"/>
    <numFmt numFmtId="184" formatCode="\(\+0\);\(\▲0\)"/>
    <numFmt numFmtId="185" formatCode="\(\+#,##0\);\(\▲0\)"/>
  </numFmts>
  <fonts count="35" x14ac:knownFonts="1">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9"/>
      <color theme="1"/>
      <name val="ＭＳ Ｐゴシック"/>
      <family val="3"/>
      <charset val="128"/>
    </font>
    <font>
      <sz val="11"/>
      <name val="ＭＳ 明朝"/>
      <family val="1"/>
      <charset val="128"/>
    </font>
    <font>
      <sz val="11"/>
      <name val="ＭＳ Ｐゴシック"/>
      <family val="3"/>
      <charset val="128"/>
    </font>
    <font>
      <sz val="14"/>
      <color theme="1"/>
      <name val="游ゴシック"/>
      <family val="2"/>
      <charset val="128"/>
      <scheme val="minor"/>
    </font>
    <font>
      <sz val="12"/>
      <name val="Meiryo UI"/>
      <family val="3"/>
      <charset val="128"/>
    </font>
    <font>
      <sz val="11"/>
      <name val="Meiryo UI"/>
      <family val="3"/>
      <charset val="128"/>
    </font>
    <font>
      <sz val="9"/>
      <color theme="1"/>
      <name val="Meiryo UI"/>
      <family val="3"/>
      <charset val="128"/>
    </font>
    <font>
      <sz val="11"/>
      <color theme="1"/>
      <name val="Meiryo UI"/>
      <family val="3"/>
      <charset val="128"/>
    </font>
    <font>
      <b/>
      <sz val="20"/>
      <name val="Meiryo UI"/>
      <family val="3"/>
      <charset val="128"/>
    </font>
    <font>
      <sz val="20"/>
      <name val="Meiryo UI"/>
      <family val="3"/>
      <charset val="128"/>
    </font>
    <font>
      <sz val="20"/>
      <color theme="1"/>
      <name val="游ゴシック"/>
      <family val="2"/>
      <charset val="128"/>
      <scheme val="minor"/>
    </font>
    <font>
      <sz val="12"/>
      <color theme="1"/>
      <name val="Meiryo UI"/>
      <family val="3"/>
      <charset val="128"/>
    </font>
    <font>
      <b/>
      <sz val="16"/>
      <color theme="0"/>
      <name val="Meiryo UI"/>
      <family val="3"/>
      <charset val="128"/>
    </font>
    <font>
      <sz val="16"/>
      <name val="Meiryo UI"/>
      <family val="3"/>
      <charset val="128"/>
    </font>
    <font>
      <b/>
      <sz val="18"/>
      <name val="Meiryo UI"/>
      <family val="3"/>
      <charset val="128"/>
    </font>
    <font>
      <sz val="16"/>
      <color theme="1"/>
      <name val="Meiryo UI"/>
      <family val="3"/>
      <charset val="128"/>
    </font>
    <font>
      <b/>
      <sz val="18"/>
      <color theme="0"/>
      <name val="Meiryo UI"/>
      <family val="3"/>
      <charset val="128"/>
    </font>
    <font>
      <sz val="18"/>
      <color theme="1"/>
      <name val="游ゴシック"/>
      <family val="2"/>
      <charset val="128"/>
      <scheme val="minor"/>
    </font>
    <font>
      <sz val="18"/>
      <color theme="1"/>
      <name val="Meiryo UI"/>
      <family val="3"/>
      <charset val="128"/>
    </font>
    <font>
      <b/>
      <sz val="28"/>
      <name val="Meiryo UI"/>
      <family val="3"/>
      <charset val="128"/>
    </font>
    <font>
      <b/>
      <sz val="20"/>
      <color theme="0"/>
      <name val="Meiryo UI"/>
      <family val="3"/>
      <charset val="128"/>
    </font>
    <font>
      <sz val="18"/>
      <color theme="0"/>
      <name val="Meiryo UI"/>
      <family val="3"/>
      <charset val="128"/>
    </font>
    <font>
      <sz val="20"/>
      <color theme="0"/>
      <name val="Meiryo UI"/>
      <family val="3"/>
      <charset val="128"/>
    </font>
    <font>
      <b/>
      <sz val="22"/>
      <name val="Meiryo UI"/>
      <family val="3"/>
      <charset val="128"/>
    </font>
    <font>
      <sz val="28"/>
      <color theme="1"/>
      <name val="Meiryo UI"/>
      <family val="3"/>
      <charset val="128"/>
    </font>
    <font>
      <sz val="28"/>
      <name val="Meiryo UI"/>
      <family val="3"/>
      <charset val="128"/>
    </font>
    <font>
      <sz val="28"/>
      <color theme="1"/>
      <name val="游ゴシック"/>
      <family val="2"/>
      <charset val="128"/>
      <scheme val="minor"/>
    </font>
    <font>
      <b/>
      <sz val="22"/>
      <color rgb="FFFF0000"/>
      <name val="Meiryo UI"/>
      <family val="3"/>
      <charset val="128"/>
    </font>
    <font>
      <b/>
      <sz val="22"/>
      <color theme="5"/>
      <name val="Meiryo UI"/>
      <family val="3"/>
      <charset val="128"/>
    </font>
    <font>
      <b/>
      <sz val="23"/>
      <name val="Meiryo UI"/>
      <family val="3"/>
      <charset val="128"/>
    </font>
    <font>
      <sz val="22"/>
      <name val="ＭＳ 明朝"/>
      <family val="1"/>
      <charset val="128"/>
    </font>
    <font>
      <sz val="22"/>
      <name val="Meiryo UI"/>
      <family val="3"/>
      <charset val="128"/>
    </font>
  </fonts>
  <fills count="8">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4" tint="-0.499984740745262"/>
        <bgColor indexed="64"/>
      </patternFill>
    </fill>
    <fill>
      <patternFill patternType="solid">
        <fgColor rgb="FFFF0000"/>
        <bgColor indexed="64"/>
      </patternFill>
    </fill>
    <fill>
      <patternFill patternType="solid">
        <fgColor theme="7"/>
        <bgColor indexed="64"/>
      </patternFill>
    </fill>
    <fill>
      <patternFill patternType="solid">
        <fgColor theme="0" tint="-0.249977111117893"/>
        <bgColor indexed="64"/>
      </patternFill>
    </fill>
  </fills>
  <borders count="64">
    <border>
      <left/>
      <right/>
      <top/>
      <bottom/>
      <diagonal/>
    </border>
    <border>
      <left/>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theme="0"/>
      </left>
      <right style="thin">
        <color theme="0"/>
      </right>
      <top style="thin">
        <color theme="0"/>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theme="0"/>
      </left>
      <right/>
      <top style="thin">
        <color theme="0"/>
      </top>
      <bottom style="thin">
        <color theme="0"/>
      </bottom>
      <diagonal/>
    </border>
    <border>
      <left style="thin">
        <color theme="0"/>
      </left>
      <right style="thin">
        <color theme="0"/>
      </right>
      <top/>
      <bottom/>
      <diagonal/>
    </border>
    <border>
      <left style="thin">
        <color theme="0"/>
      </left>
      <right style="thin">
        <color theme="0"/>
      </right>
      <top style="thin">
        <color indexed="64"/>
      </top>
      <bottom/>
      <diagonal/>
    </border>
    <border>
      <left style="thin">
        <color theme="0"/>
      </left>
      <right style="thin">
        <color theme="0"/>
      </right>
      <top/>
      <bottom style="thin">
        <color theme="0"/>
      </bottom>
      <diagonal/>
    </border>
    <border>
      <left style="thin">
        <color indexed="64"/>
      </left>
      <right style="thin">
        <color theme="0"/>
      </right>
      <top style="thin">
        <color indexed="64"/>
      </top>
      <bottom/>
      <diagonal/>
    </border>
    <border>
      <left style="thin">
        <color indexed="64"/>
      </left>
      <right style="thin">
        <color theme="0"/>
      </right>
      <top/>
      <bottom style="thin">
        <color theme="0"/>
      </bottom>
      <diagonal/>
    </border>
    <border>
      <left style="thin">
        <color theme="0"/>
      </left>
      <right/>
      <top/>
      <bottom style="thin">
        <color theme="0"/>
      </bottom>
      <diagonal/>
    </border>
    <border>
      <left/>
      <right style="thin">
        <color indexed="64"/>
      </right>
      <top/>
      <bottom style="thin">
        <color theme="0"/>
      </bottom>
      <diagonal/>
    </border>
    <border>
      <left style="thin">
        <color indexed="64"/>
      </left>
      <right style="thin">
        <color theme="0"/>
      </right>
      <top style="thin">
        <color theme="0"/>
      </top>
      <bottom/>
      <diagonal/>
    </border>
    <border>
      <left/>
      <right style="thin">
        <color theme="0"/>
      </right>
      <top style="thin">
        <color theme="0"/>
      </top>
      <bottom style="thin">
        <color theme="0"/>
      </bottom>
      <diagonal/>
    </border>
    <border>
      <left/>
      <right/>
      <top style="thin">
        <color theme="0"/>
      </top>
      <bottom style="thin">
        <color theme="0"/>
      </bottom>
      <diagonal/>
    </border>
    <border>
      <left/>
      <right/>
      <top/>
      <bottom style="thin">
        <color theme="0"/>
      </bottom>
      <diagonal/>
    </border>
    <border>
      <left/>
      <right style="thin">
        <color theme="0"/>
      </right>
      <top style="thin">
        <color indexed="64"/>
      </top>
      <bottom/>
      <diagonal/>
    </border>
    <border>
      <left/>
      <right style="thin">
        <color theme="0"/>
      </right>
      <top/>
      <bottom style="thin">
        <color theme="0"/>
      </bottom>
      <diagonal/>
    </border>
    <border>
      <left style="thin">
        <color indexed="64"/>
      </left>
      <right style="thin">
        <color theme="0"/>
      </right>
      <top/>
      <bottom/>
      <diagonal/>
    </border>
    <border>
      <left style="thin">
        <color theme="0"/>
      </left>
      <right/>
      <top/>
      <bottom/>
      <diagonal/>
    </border>
    <border>
      <left style="thin">
        <color theme="0"/>
      </left>
      <right/>
      <top style="thin">
        <color theme="0"/>
      </top>
      <bottom style="thin">
        <color indexed="64"/>
      </bottom>
      <diagonal/>
    </border>
    <border>
      <left/>
      <right style="thin">
        <color theme="0"/>
      </right>
      <top style="thin">
        <color theme="0"/>
      </top>
      <bottom style="thin">
        <color indexed="64"/>
      </bottom>
      <diagonal/>
    </border>
    <border>
      <left/>
      <right/>
      <top style="thin">
        <color theme="0"/>
      </top>
      <bottom style="thin">
        <color indexed="64"/>
      </bottom>
      <diagonal/>
    </border>
    <border>
      <left/>
      <right style="thin">
        <color theme="0"/>
      </right>
      <top/>
      <bottom/>
      <diagonal/>
    </border>
    <border>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theme="0"/>
      </left>
      <right/>
      <top style="thin">
        <color theme="0"/>
      </top>
      <bottom/>
      <diagonal/>
    </border>
    <border>
      <left/>
      <right style="thin">
        <color theme="0"/>
      </right>
      <top style="thin">
        <color theme="0"/>
      </top>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right/>
      <top style="thin">
        <color theme="0"/>
      </top>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theme="1"/>
      </top>
      <bottom style="thin">
        <color theme="1"/>
      </bottom>
      <diagonal/>
    </border>
    <border>
      <left/>
      <right style="thin">
        <color indexed="64"/>
      </right>
      <top style="thin">
        <color theme="1"/>
      </top>
      <bottom style="thin">
        <color theme="1"/>
      </bottom>
      <diagonal/>
    </border>
    <border>
      <left/>
      <right style="thin">
        <color indexed="64"/>
      </right>
      <top/>
      <bottom style="double">
        <color indexed="64"/>
      </bottom>
      <diagonal/>
    </border>
    <border>
      <left style="thin">
        <color indexed="64"/>
      </left>
      <right/>
      <top/>
      <bottom style="double">
        <color indexed="64"/>
      </bottom>
      <diagonal/>
    </border>
    <border>
      <left style="double">
        <color theme="0"/>
      </left>
      <right style="thin">
        <color indexed="64"/>
      </right>
      <top style="thin">
        <color indexed="64"/>
      </top>
      <bottom style="thin">
        <color indexed="64"/>
      </bottom>
      <diagonal/>
    </border>
    <border>
      <left/>
      <right style="thin">
        <color indexed="64"/>
      </right>
      <top style="thin">
        <color theme="0"/>
      </top>
      <bottom/>
      <diagonal/>
    </border>
    <border>
      <left/>
      <right style="thin">
        <color indexed="64"/>
      </right>
      <top style="thin">
        <color theme="0"/>
      </top>
      <bottom style="thin">
        <color theme="0"/>
      </bottom>
      <diagonal/>
    </border>
    <border>
      <left style="thin">
        <color theme="0"/>
      </left>
      <right/>
      <top style="thin">
        <color indexed="64"/>
      </top>
      <bottom/>
      <diagonal/>
    </border>
    <border>
      <left style="thin">
        <color indexed="64"/>
      </left>
      <right/>
      <top style="thin">
        <color theme="0"/>
      </top>
      <bottom style="thin">
        <color theme="0"/>
      </bottom>
      <diagonal/>
    </border>
    <border>
      <left style="thin">
        <color indexed="64"/>
      </left>
      <right/>
      <top/>
      <bottom style="thin">
        <color theme="0"/>
      </bottom>
      <diagonal/>
    </border>
    <border>
      <left style="thin">
        <color theme="0"/>
      </left>
      <right style="thin">
        <color theme="0"/>
      </right>
      <top style="thin">
        <color theme="0"/>
      </top>
      <bottom style="thin">
        <color theme="0"/>
      </bottom>
      <diagonal/>
    </border>
    <border diagonalUp="1">
      <left style="thin">
        <color indexed="64"/>
      </left>
      <right style="thin">
        <color indexed="64"/>
      </right>
      <top/>
      <bottom style="thin">
        <color indexed="64"/>
      </bottom>
      <diagonal style="thin">
        <color indexed="64"/>
      </diagonal>
    </border>
    <border diagonalUp="1">
      <left style="thin">
        <color indexed="64"/>
      </left>
      <right/>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double">
        <color indexed="64"/>
      </bottom>
      <diagonal style="thin">
        <color indexed="64"/>
      </diagonal>
    </border>
    <border>
      <left style="thin">
        <color indexed="64"/>
      </left>
      <right style="thin">
        <color indexed="64"/>
      </right>
      <top style="double">
        <color indexed="64"/>
      </top>
      <bottom style="thin">
        <color indexed="64"/>
      </bottom>
      <diagonal/>
    </border>
  </borders>
  <cellStyleXfs count="5">
    <xf numFmtId="0" fontId="0"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38" fontId="5" fillId="0" borderId="0" applyFont="0" applyFill="0" applyBorder="0" applyAlignment="0" applyProtection="0"/>
    <xf numFmtId="0" fontId="5" fillId="0" borderId="0"/>
  </cellStyleXfs>
  <cellXfs count="289">
    <xf numFmtId="0" fontId="0" fillId="0" borderId="0" xfId="0">
      <alignment vertical="center"/>
    </xf>
    <xf numFmtId="0" fontId="0" fillId="0" borderId="0" xfId="0">
      <alignment vertical="center"/>
    </xf>
    <xf numFmtId="0" fontId="6" fillId="0" borderId="0" xfId="0" applyFont="1">
      <alignment vertical="center"/>
    </xf>
    <xf numFmtId="0" fontId="5" fillId="0" borderId="0" xfId="0" applyFont="1">
      <alignment vertical="center"/>
    </xf>
    <xf numFmtId="177" fontId="9" fillId="0" borderId="0" xfId="0" applyNumberFormat="1" applyFont="1" applyAlignment="1">
      <alignment vertical="center" wrapText="1"/>
    </xf>
    <xf numFmtId="177" fontId="3" fillId="0" borderId="0" xfId="0" applyNumberFormat="1" applyFont="1" applyAlignment="1">
      <alignment vertical="center" wrapText="1"/>
    </xf>
    <xf numFmtId="0" fontId="8" fillId="0" borderId="0" xfId="0" applyFont="1">
      <alignment vertical="center"/>
    </xf>
    <xf numFmtId="0" fontId="10" fillId="0" borderId="0" xfId="0" applyFont="1">
      <alignment vertical="center"/>
    </xf>
    <xf numFmtId="0" fontId="14" fillId="0" borderId="0" xfId="0" applyFont="1">
      <alignment vertical="center"/>
    </xf>
    <xf numFmtId="177" fontId="3" fillId="2" borderId="0" xfId="0" applyNumberFormat="1" applyFont="1" applyFill="1" applyAlignment="1">
      <alignment vertical="center" wrapText="1"/>
    </xf>
    <xf numFmtId="0" fontId="5" fillId="2" borderId="0" xfId="0" applyFont="1" applyFill="1">
      <alignment vertical="center"/>
    </xf>
    <xf numFmtId="0" fontId="7" fillId="2" borderId="0" xfId="0" applyFont="1" applyFill="1" applyBorder="1" applyAlignment="1">
      <alignment horizontal="left" vertical="center" wrapText="1"/>
    </xf>
    <xf numFmtId="0" fontId="7" fillId="2" borderId="0" xfId="0" applyFont="1" applyFill="1">
      <alignment vertical="center"/>
    </xf>
    <xf numFmtId="177" fontId="9" fillId="2" borderId="0" xfId="0" applyNumberFormat="1" applyFont="1" applyFill="1" applyAlignment="1">
      <alignment vertical="center" wrapText="1"/>
    </xf>
    <xf numFmtId="177" fontId="9" fillId="2" borderId="0" xfId="0" applyNumberFormat="1" applyFont="1" applyFill="1" applyBorder="1" applyAlignment="1">
      <alignment vertical="center" wrapText="1"/>
    </xf>
    <xf numFmtId="177" fontId="14" fillId="2" borderId="0" xfId="0" applyNumberFormat="1" applyFont="1" applyFill="1" applyAlignment="1">
      <alignment vertical="center" wrapText="1"/>
    </xf>
    <xf numFmtId="0" fontId="20" fillId="0" borderId="0" xfId="0" applyFont="1">
      <alignment vertical="center"/>
    </xf>
    <xf numFmtId="0" fontId="16" fillId="0" borderId="0" xfId="0" applyFont="1">
      <alignment vertical="center"/>
    </xf>
    <xf numFmtId="0" fontId="11" fillId="3" borderId="10" xfId="0" applyFont="1" applyFill="1" applyBorder="1" applyAlignment="1">
      <alignment horizontal="center" vertical="center" wrapText="1"/>
    </xf>
    <xf numFmtId="0" fontId="18" fillId="2" borderId="0" xfId="0" applyFont="1" applyFill="1">
      <alignment vertical="center"/>
    </xf>
    <xf numFmtId="0" fontId="16" fillId="2" borderId="0" xfId="0" applyFont="1" applyFill="1">
      <alignment vertical="center"/>
    </xf>
    <xf numFmtId="177" fontId="21" fillId="2" borderId="0" xfId="0" applyNumberFormat="1" applyFont="1" applyFill="1" applyAlignment="1">
      <alignment vertical="center" wrapText="1"/>
    </xf>
    <xf numFmtId="0" fontId="17" fillId="2" borderId="11" xfId="0" applyFont="1" applyFill="1" applyBorder="1" applyAlignment="1">
      <alignment horizontal="center" vertical="center" wrapText="1"/>
    </xf>
    <xf numFmtId="177" fontId="27" fillId="2" borderId="0" xfId="0" applyNumberFormat="1" applyFont="1" applyFill="1" applyAlignment="1">
      <alignment vertical="center" wrapText="1"/>
    </xf>
    <xf numFmtId="0" fontId="22" fillId="2" borderId="0" xfId="0" applyFont="1" applyFill="1" applyBorder="1">
      <alignment vertical="center"/>
    </xf>
    <xf numFmtId="0" fontId="28" fillId="2" borderId="0" xfId="0" applyFont="1" applyFill="1" applyBorder="1">
      <alignment vertical="center"/>
    </xf>
    <xf numFmtId="0" fontId="28" fillId="2" borderId="0" xfId="0" applyFont="1" applyFill="1" applyBorder="1" applyAlignment="1">
      <alignment horizontal="center" vertical="center"/>
    </xf>
    <xf numFmtId="0" fontId="28" fillId="2" borderId="0" xfId="0" applyFont="1" applyFill="1" applyBorder="1" applyAlignment="1">
      <alignment horizontal="left" vertical="center"/>
    </xf>
    <xf numFmtId="0" fontId="29" fillId="0" borderId="0" xfId="0" applyFont="1">
      <alignment vertical="center"/>
    </xf>
    <xf numFmtId="0" fontId="16" fillId="2" borderId="0" xfId="0" applyFont="1" applyFill="1" applyAlignment="1">
      <alignment vertical="center"/>
    </xf>
    <xf numFmtId="180" fontId="25" fillId="2" borderId="0" xfId="0" applyNumberFormat="1" applyFont="1" applyFill="1" applyBorder="1" applyAlignment="1">
      <alignment horizontal="center" vertical="center" wrapText="1"/>
    </xf>
    <xf numFmtId="0" fontId="11" fillId="3" borderId="8" xfId="0" applyFont="1" applyFill="1" applyBorder="1" applyAlignment="1">
      <alignment horizontal="center" vertical="center" wrapText="1"/>
    </xf>
    <xf numFmtId="0" fontId="11" fillId="3" borderId="5" xfId="0" applyFont="1" applyFill="1" applyBorder="1" applyAlignment="1">
      <alignment horizontal="center" vertical="center" wrapText="1"/>
    </xf>
    <xf numFmtId="0" fontId="11" fillId="3" borderId="37" xfId="0" applyFont="1" applyFill="1" applyBorder="1" applyAlignment="1">
      <alignment horizontal="center" vertical="center" wrapText="1"/>
    </xf>
    <xf numFmtId="0" fontId="17" fillId="2" borderId="0" xfId="0" applyFont="1" applyFill="1" applyBorder="1" applyAlignment="1">
      <alignment horizontal="center" vertical="center" wrapText="1"/>
    </xf>
    <xf numFmtId="0" fontId="5" fillId="2" borderId="0" xfId="0" applyFont="1" applyFill="1" applyBorder="1">
      <alignment vertical="center"/>
    </xf>
    <xf numFmtId="0" fontId="7" fillId="2" borderId="0" xfId="0" applyFont="1" applyFill="1" applyBorder="1">
      <alignment vertical="center"/>
    </xf>
    <xf numFmtId="0" fontId="8" fillId="2" borderId="0" xfId="0" applyFont="1" applyFill="1" applyBorder="1">
      <alignment vertical="center"/>
    </xf>
    <xf numFmtId="0" fontId="23" fillId="2" borderId="0" xfId="0" applyFont="1" applyFill="1" applyBorder="1" applyAlignment="1">
      <alignment horizontal="center" vertical="center" wrapText="1"/>
    </xf>
    <xf numFmtId="0" fontId="13" fillId="2" borderId="0" xfId="0" applyFont="1" applyFill="1" applyBorder="1" applyAlignment="1">
      <alignment horizontal="center" vertical="center" wrapText="1"/>
    </xf>
    <xf numFmtId="180" fontId="12" fillId="2" borderId="0" xfId="0" applyNumberFormat="1" applyFont="1" applyFill="1" applyBorder="1" applyAlignment="1">
      <alignment horizontal="center" vertical="center" wrapText="1"/>
    </xf>
    <xf numFmtId="0" fontId="25" fillId="4" borderId="24" xfId="0" applyFont="1" applyFill="1" applyBorder="1" applyAlignment="1">
      <alignment horizontal="center" vertical="center" wrapText="1"/>
    </xf>
    <xf numFmtId="49" fontId="24" fillId="4" borderId="11" xfId="0" applyNumberFormat="1" applyFont="1" applyFill="1" applyBorder="1" applyAlignment="1">
      <alignment horizontal="center" vertical="center" wrapText="1"/>
    </xf>
    <xf numFmtId="180" fontId="25" fillId="4" borderId="11" xfId="0" applyNumberFormat="1" applyFont="1" applyFill="1" applyBorder="1" applyAlignment="1">
      <alignment horizontal="center" vertical="center" wrapText="1"/>
    </xf>
    <xf numFmtId="0" fontId="26" fillId="2" borderId="0" xfId="0" applyFont="1" applyFill="1" applyBorder="1" applyAlignment="1">
      <alignment horizontal="center" vertical="center" wrapText="1"/>
    </xf>
    <xf numFmtId="180" fontId="12" fillId="2" borderId="25" xfId="0" applyNumberFormat="1" applyFont="1" applyFill="1" applyBorder="1" applyAlignment="1">
      <alignment horizontal="center" vertical="center" wrapText="1"/>
    </xf>
    <xf numFmtId="177" fontId="26" fillId="2" borderId="0" xfId="2" applyNumberFormat="1" applyFont="1" applyFill="1" applyBorder="1" applyAlignment="1">
      <alignment horizontal="center" vertical="center"/>
    </xf>
    <xf numFmtId="0" fontId="23" fillId="0" borderId="3" xfId="0" applyFont="1" applyFill="1" applyBorder="1" applyAlignment="1">
      <alignment horizontal="center" vertical="center" wrapText="1"/>
    </xf>
    <xf numFmtId="180" fontId="25" fillId="0" borderId="3" xfId="0" applyNumberFormat="1" applyFont="1" applyFill="1" applyBorder="1" applyAlignment="1">
      <alignment horizontal="center" vertical="center" wrapText="1"/>
    </xf>
    <xf numFmtId="180" fontId="24" fillId="0" borderId="3" xfId="0" applyNumberFormat="1" applyFont="1" applyFill="1" applyBorder="1" applyAlignment="1">
      <alignment horizontal="center" vertical="center" wrapText="1"/>
    </xf>
    <xf numFmtId="49" fontId="31" fillId="0" borderId="3" xfId="0" applyNumberFormat="1" applyFont="1" applyFill="1" applyBorder="1" applyAlignment="1">
      <alignment horizontal="center" vertical="center" wrapText="1"/>
    </xf>
    <xf numFmtId="49" fontId="30" fillId="0" borderId="3" xfId="0" applyNumberFormat="1" applyFont="1" applyFill="1" applyBorder="1" applyAlignment="1">
      <alignment horizontal="center" vertical="center" wrapText="1"/>
    </xf>
    <xf numFmtId="182" fontId="26" fillId="0" borderId="3" xfId="1" applyNumberFormat="1" applyFont="1" applyFill="1" applyBorder="1" applyAlignment="1">
      <alignment horizontal="left" vertical="center" wrapText="1"/>
    </xf>
    <xf numFmtId="179" fontId="26" fillId="2" borderId="42" xfId="1" applyNumberFormat="1" applyFont="1" applyFill="1" applyBorder="1" applyAlignment="1">
      <alignment horizontal="right" vertical="center" wrapText="1"/>
    </xf>
    <xf numFmtId="179" fontId="26" fillId="2" borderId="9" xfId="1" applyNumberFormat="1" applyFont="1" applyFill="1" applyBorder="1" applyAlignment="1">
      <alignment horizontal="right" vertical="center" wrapText="1"/>
    </xf>
    <xf numFmtId="178" fontId="26" fillId="0" borderId="7" xfId="1" applyNumberFormat="1" applyFont="1" applyFill="1" applyBorder="1" applyAlignment="1">
      <alignment horizontal="right" vertical="center" wrapText="1"/>
    </xf>
    <xf numFmtId="178" fontId="26" fillId="2" borderId="9" xfId="1" applyNumberFormat="1" applyFont="1" applyFill="1" applyBorder="1" applyAlignment="1">
      <alignment horizontal="right" vertical="center" wrapText="1"/>
    </xf>
    <xf numFmtId="179" fontId="26" fillId="2" borderId="46" xfId="1" applyNumberFormat="1" applyFont="1" applyFill="1" applyBorder="1" applyAlignment="1">
      <alignment horizontal="right" vertical="center" wrapText="1"/>
    </xf>
    <xf numFmtId="176" fontId="26" fillId="2" borderId="13" xfId="1" applyNumberFormat="1" applyFont="1" applyFill="1" applyBorder="1" applyAlignment="1">
      <alignment horizontal="right" vertical="center" wrapText="1"/>
    </xf>
    <xf numFmtId="176" fontId="26" fillId="2" borderId="9" xfId="1" applyNumberFormat="1" applyFont="1" applyFill="1" applyBorder="1" applyAlignment="1">
      <alignment horizontal="right" vertical="center" wrapText="1"/>
    </xf>
    <xf numFmtId="176" fontId="26" fillId="2" borderId="2" xfId="1" applyNumberFormat="1" applyFont="1" applyFill="1" applyBorder="1" applyAlignment="1">
      <alignment horizontal="right" vertical="center" wrapText="1"/>
    </xf>
    <xf numFmtId="176" fontId="26" fillId="2" borderId="42" xfId="1" applyNumberFormat="1" applyFont="1" applyFill="1" applyBorder="1" applyAlignment="1">
      <alignment horizontal="right" vertical="center" wrapText="1"/>
    </xf>
    <xf numFmtId="176" fontId="26" fillId="2" borderId="46" xfId="1" applyNumberFormat="1" applyFont="1" applyFill="1" applyBorder="1" applyAlignment="1">
      <alignment horizontal="right" vertical="center" wrapText="1"/>
    </xf>
    <xf numFmtId="0" fontId="28" fillId="0" borderId="0" xfId="0" applyFont="1" applyFill="1" applyBorder="1">
      <alignment vertical="center"/>
    </xf>
    <xf numFmtId="0" fontId="17" fillId="0" borderId="0" xfId="0" applyFont="1" applyFill="1" applyBorder="1" applyAlignment="1">
      <alignment horizontal="center" vertical="center" wrapText="1"/>
    </xf>
    <xf numFmtId="0" fontId="28" fillId="0" borderId="0" xfId="0" applyFont="1" applyFill="1" applyBorder="1" applyAlignment="1">
      <alignment horizontal="center" vertical="center"/>
    </xf>
    <xf numFmtId="179" fontId="26" fillId="2" borderId="13" xfId="1" applyNumberFormat="1" applyFont="1" applyFill="1" applyBorder="1" applyAlignment="1">
      <alignment horizontal="right" vertical="center" wrapText="1"/>
    </xf>
    <xf numFmtId="179" fontId="26" fillId="2" borderId="9" xfId="2" applyNumberFormat="1" applyFont="1" applyFill="1" applyBorder="1" applyAlignment="1">
      <alignment horizontal="right" vertical="center"/>
    </xf>
    <xf numFmtId="180" fontId="31" fillId="2" borderId="0" xfId="0" applyNumberFormat="1" applyFont="1" applyFill="1" applyBorder="1" applyAlignment="1">
      <alignment horizontal="center" vertical="center" wrapText="1"/>
    </xf>
    <xf numFmtId="180" fontId="30" fillId="2" borderId="6" xfId="0" applyNumberFormat="1" applyFont="1" applyFill="1" applyBorder="1" applyAlignment="1">
      <alignment horizontal="center" vertical="center" wrapText="1"/>
    </xf>
    <xf numFmtId="0" fontId="32" fillId="2" borderId="0" xfId="0" applyFont="1" applyFill="1" applyBorder="1">
      <alignment vertical="center"/>
    </xf>
    <xf numFmtId="178" fontId="26" fillId="0" borderId="13" xfId="1" applyNumberFormat="1" applyFont="1" applyFill="1" applyBorder="1" applyAlignment="1">
      <alignment horizontal="right" vertical="center" wrapText="1"/>
    </xf>
    <xf numFmtId="179" fontId="26" fillId="0" borderId="9" xfId="2" applyNumberFormat="1" applyFont="1" applyFill="1" applyBorder="1" applyAlignment="1">
      <alignment horizontal="right" vertical="center"/>
    </xf>
    <xf numFmtId="178" fontId="26" fillId="0" borderId="14" xfId="1" applyNumberFormat="1" applyFont="1" applyFill="1" applyBorder="1" applyAlignment="1">
      <alignment horizontal="right" vertical="center" wrapText="1"/>
    </xf>
    <xf numFmtId="178" fontId="26" fillId="0" borderId="2" xfId="1" applyNumberFormat="1" applyFont="1" applyFill="1" applyBorder="1" applyAlignment="1">
      <alignment horizontal="right" vertical="center" wrapText="1"/>
    </xf>
    <xf numFmtId="178" fontId="26" fillId="0" borderId="1" xfId="1" applyNumberFormat="1" applyFont="1" applyFill="1" applyBorder="1" applyAlignment="1">
      <alignment horizontal="right" vertical="center" wrapText="1"/>
    </xf>
    <xf numFmtId="178" fontId="26" fillId="0" borderId="51" xfId="1" applyNumberFormat="1" applyFont="1" applyFill="1" applyBorder="1" applyAlignment="1">
      <alignment horizontal="right" vertical="center" wrapText="1"/>
    </xf>
    <xf numFmtId="178" fontId="26" fillId="0" borderId="44" xfId="1" applyNumberFormat="1" applyFont="1" applyFill="1" applyBorder="1" applyAlignment="1">
      <alignment horizontal="right" vertical="center" wrapText="1"/>
    </xf>
    <xf numFmtId="179" fontId="26" fillId="0" borderId="42" xfId="2" applyNumberFormat="1" applyFont="1" applyFill="1" applyBorder="1" applyAlignment="1">
      <alignment horizontal="right" vertical="center"/>
    </xf>
    <xf numFmtId="178" fontId="26" fillId="0" borderId="9" xfId="1" applyNumberFormat="1" applyFont="1" applyFill="1" applyBorder="1" applyAlignment="1">
      <alignment horizontal="right" vertical="center" wrapText="1"/>
    </xf>
    <xf numFmtId="0" fontId="28" fillId="2" borderId="0" xfId="0" applyFont="1" applyFill="1" applyBorder="1" applyAlignment="1">
      <alignment horizontal="right" vertical="center"/>
    </xf>
    <xf numFmtId="182" fontId="26" fillId="2" borderId="12" xfId="1" applyNumberFormat="1" applyFont="1" applyFill="1" applyBorder="1" applyAlignment="1">
      <alignment horizontal="right" vertical="center" wrapText="1"/>
    </xf>
    <xf numFmtId="182" fontId="26" fillId="0" borderId="36" xfId="1" applyNumberFormat="1" applyFont="1" applyFill="1" applyBorder="1" applyAlignment="1">
      <alignment horizontal="right" vertical="center" wrapText="1"/>
    </xf>
    <xf numFmtId="182" fontId="26" fillId="0" borderId="3" xfId="1" applyNumberFormat="1" applyFont="1" applyFill="1" applyBorder="1" applyAlignment="1">
      <alignment horizontal="right" vertical="center" wrapText="1"/>
    </xf>
    <xf numFmtId="182" fontId="26" fillId="0" borderId="47" xfId="1" applyNumberFormat="1" applyFont="1" applyFill="1" applyBorder="1" applyAlignment="1">
      <alignment horizontal="right" vertical="center" wrapText="1"/>
    </xf>
    <xf numFmtId="0" fontId="5" fillId="2" borderId="0" xfId="0" applyFont="1" applyFill="1" applyAlignment="1">
      <alignment horizontal="right" vertical="center"/>
    </xf>
    <xf numFmtId="0" fontId="7" fillId="2" borderId="0" xfId="0" applyFont="1" applyFill="1" applyBorder="1" applyAlignment="1">
      <alignment horizontal="right" vertical="center" wrapText="1"/>
    </xf>
    <xf numFmtId="0" fontId="7" fillId="2" borderId="0" xfId="0" applyFont="1" applyFill="1" applyAlignment="1">
      <alignment horizontal="right" vertical="center"/>
    </xf>
    <xf numFmtId="0" fontId="8" fillId="0" borderId="0" xfId="0" applyFont="1" applyAlignment="1">
      <alignment horizontal="right" vertical="center"/>
    </xf>
    <xf numFmtId="0" fontId="5" fillId="0" borderId="0" xfId="0" applyFont="1" applyAlignment="1">
      <alignment horizontal="right" vertical="center"/>
    </xf>
    <xf numFmtId="182" fontId="26" fillId="2" borderId="36" xfId="1" applyNumberFormat="1" applyFont="1" applyFill="1" applyBorder="1" applyAlignment="1">
      <alignment horizontal="right" vertical="center" wrapText="1"/>
    </xf>
    <xf numFmtId="182" fontId="26" fillId="0" borderId="52" xfId="1" applyNumberFormat="1" applyFont="1" applyFill="1" applyBorder="1" applyAlignment="1">
      <alignment horizontal="right" vertical="center" wrapText="1"/>
    </xf>
    <xf numFmtId="182" fontId="26" fillId="0" borderId="50" xfId="1" applyNumberFormat="1" applyFont="1" applyFill="1" applyBorder="1" applyAlignment="1">
      <alignment horizontal="right" vertical="center" wrapText="1"/>
    </xf>
    <xf numFmtId="183" fontId="26" fillId="2" borderId="7" xfId="1" applyNumberFormat="1" applyFont="1" applyFill="1" applyBorder="1" applyAlignment="1">
      <alignment horizontal="right" vertical="center" wrapText="1"/>
    </xf>
    <xf numFmtId="183" fontId="26" fillId="0" borderId="7" xfId="1" applyNumberFormat="1" applyFont="1" applyFill="1" applyBorder="1" applyAlignment="1">
      <alignment horizontal="right" vertical="center" wrapText="1"/>
    </xf>
    <xf numFmtId="183" fontId="26" fillId="0" borderId="43" xfId="1" applyNumberFormat="1" applyFont="1" applyFill="1" applyBorder="1" applyAlignment="1">
      <alignment horizontal="right" vertical="center" wrapText="1"/>
    </xf>
    <xf numFmtId="183" fontId="26" fillId="0" borderId="36" xfId="1" applyNumberFormat="1" applyFont="1" applyFill="1" applyBorder="1" applyAlignment="1">
      <alignment horizontal="right" vertical="center" wrapText="1"/>
    </xf>
    <xf numFmtId="182" fontId="26" fillId="2" borderId="36" xfId="2" applyNumberFormat="1" applyFont="1" applyFill="1" applyBorder="1" applyAlignment="1">
      <alignment horizontal="right" vertical="center"/>
    </xf>
    <xf numFmtId="182" fontId="26" fillId="0" borderId="12" xfId="2" applyNumberFormat="1" applyFont="1" applyFill="1" applyBorder="1" applyAlignment="1">
      <alignment horizontal="right" vertical="center"/>
    </xf>
    <xf numFmtId="182" fontId="26" fillId="0" borderId="43" xfId="2" applyNumberFormat="1" applyFont="1" applyFill="1" applyBorder="1" applyAlignment="1">
      <alignment horizontal="right" vertical="center"/>
    </xf>
    <xf numFmtId="182" fontId="26" fillId="0" borderId="36" xfId="2" applyNumberFormat="1" applyFont="1" applyFill="1" applyBorder="1" applyAlignment="1">
      <alignment horizontal="right" vertical="center"/>
    </xf>
    <xf numFmtId="38" fontId="17" fillId="3" borderId="8" xfId="1" applyFont="1" applyFill="1" applyBorder="1" applyAlignment="1">
      <alignment horizontal="right" vertical="center" wrapText="1"/>
    </xf>
    <xf numFmtId="38" fontId="17" fillId="3" borderId="10" xfId="1" applyFont="1" applyFill="1" applyBorder="1" applyAlignment="1">
      <alignment horizontal="right" vertical="center" wrapText="1"/>
    </xf>
    <xf numFmtId="38" fontId="17" fillId="3" borderId="5" xfId="1" applyFont="1" applyFill="1" applyBorder="1" applyAlignment="1">
      <alignment horizontal="right" vertical="center" wrapText="1"/>
    </xf>
    <xf numFmtId="38" fontId="17" fillId="3" borderId="37" xfId="1" applyFont="1" applyFill="1" applyBorder="1" applyAlignment="1">
      <alignment horizontal="right" vertical="center" wrapText="1"/>
    </xf>
    <xf numFmtId="9" fontId="26" fillId="0" borderId="0" xfId="1" applyNumberFormat="1" applyFont="1" applyFill="1" applyBorder="1" applyAlignment="1">
      <alignment horizontal="right" vertical="center" wrapText="1"/>
    </xf>
    <xf numFmtId="179" fontId="26" fillId="2" borderId="14" xfId="1" applyNumberFormat="1" applyFont="1" applyFill="1" applyBorder="1" applyAlignment="1">
      <alignment horizontal="right" vertical="center" wrapText="1"/>
    </xf>
    <xf numFmtId="182" fontId="26" fillId="2" borderId="43" xfId="1" applyNumberFormat="1" applyFont="1" applyFill="1" applyBorder="1" applyAlignment="1">
      <alignment horizontal="right" vertical="center" wrapText="1"/>
    </xf>
    <xf numFmtId="179" fontId="26" fillId="2" borderId="7" xfId="1" applyNumberFormat="1" applyFont="1" applyFill="1" applyBorder="1" applyAlignment="1">
      <alignment horizontal="right" vertical="center" wrapText="1"/>
    </xf>
    <xf numFmtId="182" fontId="26" fillId="2" borderId="47" xfId="1" applyNumberFormat="1" applyFont="1" applyFill="1" applyBorder="1" applyAlignment="1">
      <alignment horizontal="right" vertical="center" wrapText="1"/>
    </xf>
    <xf numFmtId="9" fontId="26" fillId="2" borderId="0" xfId="1" applyNumberFormat="1" applyFont="1" applyFill="1" applyBorder="1" applyAlignment="1">
      <alignment horizontal="right" vertical="center" wrapText="1"/>
    </xf>
    <xf numFmtId="0" fontId="17" fillId="2" borderId="38" xfId="0" applyFont="1" applyFill="1" applyBorder="1" applyAlignment="1">
      <alignment horizontal="center" vertical="center" wrapText="1"/>
    </xf>
    <xf numFmtId="0" fontId="19" fillId="4" borderId="19" xfId="0" applyFont="1" applyFill="1" applyBorder="1" applyAlignment="1">
      <alignment horizontal="center" vertical="center" wrapText="1"/>
    </xf>
    <xf numFmtId="180" fontId="25" fillId="4" borderId="16" xfId="0" applyNumberFormat="1" applyFont="1" applyFill="1" applyBorder="1" applyAlignment="1">
      <alignment horizontal="center" vertical="center" wrapText="1"/>
    </xf>
    <xf numFmtId="180" fontId="25" fillId="4" borderId="25" xfId="0" applyNumberFormat="1" applyFont="1" applyFill="1" applyBorder="1" applyAlignment="1">
      <alignment horizontal="center" vertical="center" wrapText="1"/>
    </xf>
    <xf numFmtId="0" fontId="23" fillId="4" borderId="31" xfId="0" applyFont="1" applyFill="1" applyBorder="1" applyAlignment="1">
      <alignment horizontal="center" vertical="center" wrapText="1"/>
    </xf>
    <xf numFmtId="9" fontId="30" fillId="0" borderId="40" xfId="0" applyNumberFormat="1" applyFont="1" applyFill="1" applyBorder="1" applyAlignment="1">
      <alignment horizontal="center" vertical="center" wrapText="1"/>
    </xf>
    <xf numFmtId="9" fontId="30" fillId="0" borderId="41" xfId="0" applyNumberFormat="1" applyFont="1" applyFill="1" applyBorder="1" applyAlignment="1">
      <alignment horizontal="center" vertical="center" wrapText="1"/>
    </xf>
    <xf numFmtId="180" fontId="25" fillId="4" borderId="38" xfId="0" applyNumberFormat="1" applyFont="1" applyFill="1" applyBorder="1" applyAlignment="1">
      <alignment horizontal="center" vertical="center" wrapText="1"/>
    </xf>
    <xf numFmtId="180" fontId="25" fillId="4" borderId="39" xfId="0" applyNumberFormat="1" applyFont="1" applyFill="1" applyBorder="1" applyAlignment="1">
      <alignment horizontal="center" vertical="center" wrapText="1"/>
    </xf>
    <xf numFmtId="180" fontId="25" fillId="4" borderId="56" xfId="0" applyNumberFormat="1" applyFont="1" applyFill="1" applyBorder="1" applyAlignment="1">
      <alignment horizontal="center" vertical="center" wrapText="1"/>
    </xf>
    <xf numFmtId="180" fontId="25" fillId="4" borderId="54" xfId="0" applyNumberFormat="1" applyFont="1" applyFill="1" applyBorder="1" applyAlignment="1">
      <alignment horizontal="center" vertical="center" wrapText="1"/>
    </xf>
    <xf numFmtId="180" fontId="24" fillId="4" borderId="56" xfId="0" applyNumberFormat="1" applyFont="1" applyFill="1" applyBorder="1" applyAlignment="1">
      <alignment horizontal="center" vertical="center" wrapText="1"/>
    </xf>
    <xf numFmtId="180" fontId="24" fillId="4" borderId="25" xfId="0" applyNumberFormat="1" applyFont="1" applyFill="1" applyBorder="1" applyAlignment="1">
      <alignment horizontal="center" vertical="center" wrapText="1"/>
    </xf>
    <xf numFmtId="180" fontId="25" fillId="4" borderId="38" xfId="0" applyNumberFormat="1" applyFont="1" applyFill="1" applyBorder="1" applyAlignment="1">
      <alignment horizontal="center" vertical="center" wrapText="1"/>
    </xf>
    <xf numFmtId="180" fontId="25" fillId="4" borderId="39" xfId="0" applyNumberFormat="1" applyFont="1" applyFill="1" applyBorder="1" applyAlignment="1">
      <alignment horizontal="center" vertical="center" wrapText="1"/>
    </xf>
    <xf numFmtId="180" fontId="25" fillId="4" borderId="16" xfId="0" applyNumberFormat="1" applyFont="1" applyFill="1" applyBorder="1" applyAlignment="1">
      <alignment horizontal="center" vertical="center" wrapText="1"/>
    </xf>
    <xf numFmtId="181" fontId="31" fillId="0" borderId="7" xfId="0" applyNumberFormat="1" applyFont="1" applyFill="1" applyBorder="1" applyAlignment="1">
      <alignment horizontal="center" vertical="center" wrapText="1"/>
    </xf>
    <xf numFmtId="9" fontId="31" fillId="0" borderId="4" xfId="0" applyNumberFormat="1" applyFont="1" applyFill="1" applyBorder="1" applyAlignment="1">
      <alignment horizontal="center" vertical="center" wrapText="1"/>
    </xf>
    <xf numFmtId="9" fontId="31" fillId="0" borderId="3" xfId="0" applyNumberFormat="1" applyFont="1" applyFill="1" applyBorder="1" applyAlignment="1">
      <alignment horizontal="center" vertical="center" wrapText="1"/>
    </xf>
    <xf numFmtId="9" fontId="30" fillId="0" borderId="48" xfId="0" applyNumberFormat="1" applyFont="1" applyFill="1" applyBorder="1" applyAlignment="1">
      <alignment horizontal="center" vertical="center" wrapText="1"/>
    </xf>
    <xf numFmtId="9" fontId="30" fillId="0" borderId="49" xfId="0" applyNumberFormat="1" applyFont="1" applyFill="1" applyBorder="1" applyAlignment="1">
      <alignment horizontal="center" vertical="center" wrapText="1"/>
    </xf>
    <xf numFmtId="0" fontId="25" fillId="5" borderId="4" xfId="0" applyFont="1" applyFill="1" applyBorder="1" applyAlignment="1">
      <alignment horizontal="center" vertical="center" wrapText="1"/>
    </xf>
    <xf numFmtId="0" fontId="0" fillId="0" borderId="3" xfId="0" applyBorder="1" applyAlignment="1">
      <alignment horizontal="center" vertical="center" wrapText="1"/>
    </xf>
    <xf numFmtId="9" fontId="30" fillId="0" borderId="40" xfId="0" applyNumberFormat="1" applyFont="1" applyFill="1" applyBorder="1" applyAlignment="1">
      <alignment horizontal="center" vertical="center" wrapText="1"/>
    </xf>
    <xf numFmtId="9" fontId="30" fillId="0" borderId="41" xfId="0" applyNumberFormat="1" applyFont="1" applyFill="1" applyBorder="1" applyAlignment="1">
      <alignment horizontal="center" vertical="center" wrapText="1"/>
    </xf>
    <xf numFmtId="9" fontId="30" fillId="0" borderId="14" xfId="0" applyNumberFormat="1" applyFont="1" applyFill="1" applyBorder="1" applyAlignment="1">
      <alignment horizontal="center" vertical="center" wrapText="1"/>
    </xf>
    <xf numFmtId="9" fontId="30" fillId="0" borderId="12" xfId="0" applyNumberFormat="1" applyFont="1" applyFill="1" applyBorder="1" applyAlignment="1">
      <alignment horizontal="center" vertical="center" wrapText="1"/>
    </xf>
    <xf numFmtId="9" fontId="30" fillId="0" borderId="13" xfId="0" applyNumberFormat="1" applyFont="1" applyFill="1" applyBorder="1" applyAlignment="1">
      <alignment horizontal="center" vertical="center" wrapText="1"/>
    </xf>
    <xf numFmtId="0" fontId="30" fillId="0" borderId="13" xfId="0" applyNumberFormat="1" applyFont="1" applyFill="1" applyBorder="1" applyAlignment="1">
      <alignment horizontal="center" vertical="center" wrapText="1"/>
    </xf>
    <xf numFmtId="49" fontId="30" fillId="0" borderId="12" xfId="0" applyNumberFormat="1" applyFont="1" applyFill="1" applyBorder="1" applyAlignment="1">
      <alignment horizontal="center" vertical="center" wrapText="1"/>
    </xf>
    <xf numFmtId="177" fontId="31" fillId="0" borderId="9" xfId="0" applyNumberFormat="1" applyFont="1" applyFill="1" applyBorder="1" applyAlignment="1">
      <alignment horizontal="center" vertical="center" wrapText="1"/>
    </xf>
    <xf numFmtId="177" fontId="31" fillId="0" borderId="36" xfId="0" applyNumberFormat="1" applyFont="1" applyFill="1" applyBorder="1" applyAlignment="1">
      <alignment horizontal="center" vertical="center" wrapText="1"/>
    </xf>
    <xf numFmtId="181" fontId="30" fillId="0" borderId="14" xfId="0" applyNumberFormat="1" applyFont="1" applyFill="1" applyBorder="1" applyAlignment="1">
      <alignment horizontal="center" vertical="center" wrapText="1"/>
    </xf>
    <xf numFmtId="9" fontId="31" fillId="0" borderId="9" xfId="0" applyNumberFormat="1" applyFont="1" applyFill="1" applyBorder="1" applyAlignment="1">
      <alignment horizontal="center" vertical="center" wrapText="1"/>
    </xf>
    <xf numFmtId="49" fontId="31" fillId="0" borderId="36" xfId="0" applyNumberFormat="1" applyFont="1" applyFill="1" applyBorder="1" applyAlignment="1">
      <alignment horizontal="center" vertical="center" wrapText="1"/>
    </xf>
    <xf numFmtId="0" fontId="25" fillId="6" borderId="4" xfId="0" applyFont="1" applyFill="1" applyBorder="1" applyAlignment="1">
      <alignment horizontal="center" vertical="center" wrapText="1"/>
    </xf>
    <xf numFmtId="9" fontId="31" fillId="0" borderId="36" xfId="0" applyNumberFormat="1" applyFont="1" applyFill="1" applyBorder="1" applyAlignment="1">
      <alignment horizontal="center" vertical="center" wrapText="1"/>
    </xf>
    <xf numFmtId="9" fontId="31" fillId="0" borderId="7" xfId="0" applyNumberFormat="1" applyFont="1" applyFill="1" applyBorder="1" applyAlignment="1">
      <alignment horizontal="center" vertical="center" wrapText="1"/>
    </xf>
    <xf numFmtId="180" fontId="25" fillId="4" borderId="26" xfId="0" applyNumberFormat="1" applyFont="1" applyFill="1" applyBorder="1" applyAlignment="1">
      <alignment horizontal="center" vertical="center" wrapText="1"/>
    </xf>
    <xf numFmtId="180" fontId="25" fillId="4" borderId="25" xfId="0" applyNumberFormat="1" applyFont="1" applyFill="1" applyBorder="1" applyAlignment="1">
      <alignment horizontal="center" vertical="center" wrapText="1"/>
    </xf>
    <xf numFmtId="180" fontId="24" fillId="4" borderId="38" xfId="0" applyNumberFormat="1" applyFont="1" applyFill="1" applyBorder="1" applyAlignment="1">
      <alignment horizontal="center" vertical="center" wrapText="1"/>
    </xf>
    <xf numFmtId="180" fontId="24" fillId="4" borderId="53" xfId="0" applyNumberFormat="1" applyFont="1" applyFill="1" applyBorder="1" applyAlignment="1">
      <alignment horizontal="center" vertical="center" wrapText="1"/>
    </xf>
    <xf numFmtId="0" fontId="23" fillId="4" borderId="45" xfId="0" applyFont="1" applyFill="1" applyBorder="1" applyAlignment="1">
      <alignment horizontal="center" vertical="center"/>
    </xf>
    <xf numFmtId="0" fontId="15" fillId="4" borderId="16" xfId="0" applyFont="1" applyFill="1" applyBorder="1" applyAlignment="1">
      <alignment horizontal="center" vertical="center"/>
    </xf>
    <xf numFmtId="0" fontId="15" fillId="4" borderId="26" xfId="0" applyFont="1" applyFill="1" applyBorder="1" applyAlignment="1">
      <alignment horizontal="center" vertical="center"/>
    </xf>
    <xf numFmtId="0" fontId="23" fillId="4" borderId="55" xfId="0" applyFont="1" applyFill="1" applyBorder="1" applyAlignment="1">
      <alignment horizontal="center" vertical="center" wrapText="1"/>
    </xf>
    <xf numFmtId="0" fontId="23" fillId="4" borderId="15" xfId="0" applyFont="1" applyFill="1" applyBorder="1" applyAlignment="1">
      <alignment horizontal="center" vertical="center" wrapText="1"/>
    </xf>
    <xf numFmtId="0" fontId="23" fillId="4" borderId="31" xfId="0" applyFont="1" applyFill="1" applyBorder="1" applyAlignment="1">
      <alignment horizontal="center" vertical="center" wrapText="1"/>
    </xf>
    <xf numFmtId="0" fontId="23" fillId="4" borderId="3" xfId="0" applyFont="1" applyFill="1" applyBorder="1" applyAlignment="1">
      <alignment horizontal="center" vertical="center" wrapText="1"/>
    </xf>
    <xf numFmtId="0" fontId="23" fillId="4" borderId="22" xfId="0" applyFont="1" applyFill="1" applyBorder="1" applyAlignment="1">
      <alignment horizontal="center" vertical="center" wrapText="1"/>
    </xf>
    <xf numFmtId="0" fontId="23" fillId="4" borderId="23" xfId="0" applyFont="1" applyFill="1" applyBorder="1" applyAlignment="1">
      <alignment horizontal="center" vertical="center" wrapText="1"/>
    </xf>
    <xf numFmtId="0" fontId="15" fillId="4" borderId="16" xfId="0" applyFont="1" applyFill="1" applyBorder="1" applyAlignment="1">
      <alignment horizontal="center" vertical="center" wrapText="1"/>
    </xf>
    <xf numFmtId="0" fontId="15" fillId="4" borderId="25" xfId="0" applyFont="1" applyFill="1" applyBorder="1" applyAlignment="1">
      <alignment horizontal="center" vertical="center" wrapText="1"/>
    </xf>
    <xf numFmtId="0" fontId="15" fillId="4" borderId="26" xfId="0" applyFont="1" applyFill="1" applyBorder="1" applyAlignment="1">
      <alignment horizontal="center" vertical="center" wrapText="1"/>
    </xf>
    <xf numFmtId="0" fontId="23" fillId="4" borderId="20" xfId="0" applyFont="1" applyFill="1" applyBorder="1" applyAlignment="1">
      <alignment horizontal="center" vertical="center" wrapText="1"/>
    </xf>
    <xf numFmtId="0" fontId="23" fillId="4" borderId="30" xfId="0" applyFont="1" applyFill="1" applyBorder="1" applyAlignment="1">
      <alignment horizontal="center" vertical="center" wrapText="1"/>
    </xf>
    <xf numFmtId="0" fontId="23" fillId="4" borderId="21" xfId="0" applyFont="1" applyFill="1" applyBorder="1" applyAlignment="1">
      <alignment horizontal="center" vertical="center" wrapText="1"/>
    </xf>
    <xf numFmtId="0" fontId="19" fillId="4" borderId="18" xfId="0" applyFont="1" applyFill="1" applyBorder="1" applyAlignment="1">
      <alignment horizontal="center" vertical="center" wrapText="1"/>
    </xf>
    <xf numFmtId="0" fontId="19" fillId="4" borderId="17" xfId="0" applyFont="1" applyFill="1" applyBorder="1" applyAlignment="1">
      <alignment horizontal="center" vertical="center" wrapText="1"/>
    </xf>
    <xf numFmtId="0" fontId="19" fillId="4" borderId="19" xfId="0" applyFont="1" applyFill="1" applyBorder="1" applyAlignment="1">
      <alignment horizontal="center" vertical="center" wrapText="1"/>
    </xf>
    <xf numFmtId="0" fontId="23" fillId="4" borderId="1" xfId="0" applyFont="1" applyFill="1" applyBorder="1" applyAlignment="1">
      <alignment horizontal="center" vertical="center"/>
    </xf>
    <xf numFmtId="180" fontId="25" fillId="4" borderId="22" xfId="0" applyNumberFormat="1" applyFont="1" applyFill="1" applyBorder="1" applyAlignment="1">
      <alignment horizontal="center" vertical="center" wrapText="1"/>
    </xf>
    <xf numFmtId="180" fontId="25" fillId="4" borderId="23" xfId="0" applyNumberFormat="1" applyFont="1" applyFill="1" applyBorder="1" applyAlignment="1">
      <alignment horizontal="center" vertical="center" wrapText="1"/>
    </xf>
    <xf numFmtId="0" fontId="23" fillId="4" borderId="2" xfId="0" applyFont="1" applyFill="1" applyBorder="1" applyAlignment="1">
      <alignment horizontal="center" vertical="center" wrapText="1"/>
    </xf>
    <xf numFmtId="0" fontId="23" fillId="4" borderId="28" xfId="0" applyFont="1" applyFill="1" applyBorder="1" applyAlignment="1">
      <alignment horizontal="center" vertical="center" wrapText="1"/>
    </xf>
    <xf numFmtId="0" fontId="23" fillId="4" borderId="4" xfId="0" applyFont="1" applyFill="1" applyBorder="1" applyAlignment="1">
      <alignment horizontal="center" vertical="center" wrapText="1"/>
    </xf>
    <xf numFmtId="0" fontId="23" fillId="4" borderId="35" xfId="0" applyFont="1" applyFill="1" applyBorder="1" applyAlignment="1">
      <alignment horizontal="center" vertical="center" wrapText="1"/>
    </xf>
    <xf numFmtId="0" fontId="23" fillId="4" borderId="57" xfId="0" applyFont="1" applyFill="1" applyBorder="1" applyAlignment="1">
      <alignment horizontal="center" vertical="center" wrapText="1"/>
    </xf>
    <xf numFmtId="0" fontId="23" fillId="4" borderId="29" xfId="0" applyFont="1" applyFill="1" applyBorder="1" applyAlignment="1">
      <alignment horizontal="center" vertical="center" wrapText="1"/>
    </xf>
    <xf numFmtId="0" fontId="23" fillId="4" borderId="26" xfId="0" applyFont="1" applyFill="1" applyBorder="1" applyAlignment="1">
      <alignment horizontal="center" vertical="center"/>
    </xf>
    <xf numFmtId="0" fontId="23" fillId="4" borderId="25" xfId="0" applyFont="1" applyFill="1" applyBorder="1" applyAlignment="1">
      <alignment horizontal="center" vertical="center"/>
    </xf>
    <xf numFmtId="0" fontId="28" fillId="2" borderId="27" xfId="0" applyFont="1" applyFill="1" applyBorder="1" applyAlignment="1">
      <alignment horizontal="center" vertical="center"/>
    </xf>
    <xf numFmtId="0" fontId="17" fillId="2" borderId="32" xfId="0" applyFont="1" applyFill="1" applyBorder="1" applyAlignment="1">
      <alignment horizontal="center" vertical="center" wrapText="1"/>
    </xf>
    <xf numFmtId="0" fontId="17" fillId="2" borderId="33" xfId="0" applyFont="1" applyFill="1" applyBorder="1" applyAlignment="1">
      <alignment horizontal="center" vertical="center" wrapText="1"/>
    </xf>
    <xf numFmtId="0" fontId="17" fillId="2" borderId="34" xfId="0" applyFont="1" applyFill="1" applyBorder="1" applyAlignment="1">
      <alignment horizontal="center" vertical="center" wrapText="1"/>
    </xf>
    <xf numFmtId="0" fontId="17" fillId="2" borderId="38" xfId="0" applyFont="1" applyFill="1" applyBorder="1" applyAlignment="1">
      <alignment horizontal="center" vertical="center" wrapText="1"/>
    </xf>
    <xf numFmtId="0" fontId="17" fillId="2" borderId="45" xfId="0" applyFont="1" applyFill="1" applyBorder="1" applyAlignment="1">
      <alignment horizontal="center" vertical="center" wrapText="1"/>
    </xf>
    <xf numFmtId="0" fontId="17" fillId="2" borderId="39" xfId="0" applyFont="1" applyFill="1" applyBorder="1" applyAlignment="1">
      <alignment horizontal="center" vertical="center" wrapText="1"/>
    </xf>
    <xf numFmtId="49" fontId="17" fillId="2" borderId="38" xfId="0" applyNumberFormat="1" applyFont="1" applyFill="1" applyBorder="1" applyAlignment="1">
      <alignment horizontal="center" vertical="center" wrapText="1"/>
    </xf>
    <xf numFmtId="49" fontId="17" fillId="2" borderId="39" xfId="0" applyNumberFormat="1" applyFont="1" applyFill="1" applyBorder="1" applyAlignment="1">
      <alignment horizontal="center" vertical="center" wrapText="1"/>
    </xf>
    <xf numFmtId="0" fontId="0" fillId="0" borderId="27" xfId="0" applyBorder="1" applyAlignment="1">
      <alignment vertical="center"/>
    </xf>
    <xf numFmtId="0" fontId="17" fillId="2" borderId="35" xfId="0" applyFont="1" applyFill="1" applyBorder="1" applyAlignment="1">
      <alignment horizontal="center" vertical="center" wrapText="1"/>
    </xf>
    <xf numFmtId="0" fontId="23" fillId="4" borderId="55" xfId="0" applyFont="1" applyFill="1" applyBorder="1" applyAlignment="1">
      <alignment horizontal="center" vertical="center"/>
    </xf>
    <xf numFmtId="0" fontId="23" fillId="4" borderId="55" xfId="0" applyFont="1" applyFill="1" applyBorder="1" applyAlignment="1">
      <alignment vertical="center" wrapText="1"/>
    </xf>
    <xf numFmtId="0" fontId="23" fillId="4" borderId="1" xfId="0" applyFont="1" applyFill="1" applyBorder="1" applyAlignment="1">
      <alignment vertical="center" wrapText="1"/>
    </xf>
    <xf numFmtId="0" fontId="23" fillId="4" borderId="16" xfId="0" applyFont="1" applyFill="1" applyBorder="1" applyAlignment="1">
      <alignment horizontal="center" vertical="center"/>
    </xf>
    <xf numFmtId="0" fontId="23" fillId="4" borderId="38" xfId="0" applyFont="1" applyFill="1" applyBorder="1" applyAlignment="1">
      <alignment horizontal="center" vertical="center"/>
    </xf>
    <xf numFmtId="0" fontId="19" fillId="4" borderId="31" xfId="0" applyFont="1" applyFill="1" applyBorder="1" applyAlignment="1">
      <alignment horizontal="center" vertical="center" wrapText="1"/>
    </xf>
    <xf numFmtId="0" fontId="23" fillId="4" borderId="0" xfId="0" applyFont="1" applyFill="1" applyBorder="1" applyAlignment="1">
      <alignment horizontal="center" vertical="center" wrapText="1"/>
    </xf>
    <xf numFmtId="0" fontId="19" fillId="4" borderId="22" xfId="0" applyFont="1" applyFill="1" applyBorder="1" applyAlignment="1">
      <alignment horizontal="center" vertical="center" wrapText="1"/>
    </xf>
    <xf numFmtId="0" fontId="15" fillId="4" borderId="58" xfId="0" applyFont="1" applyFill="1" applyBorder="1" applyAlignment="1">
      <alignment horizontal="center" vertical="center" wrapText="1"/>
    </xf>
    <xf numFmtId="0" fontId="19" fillId="4" borderId="22" xfId="0" applyFont="1" applyFill="1" applyBorder="1" applyAlignment="1">
      <alignment horizontal="center" vertical="center" wrapText="1"/>
    </xf>
    <xf numFmtId="0" fontId="19" fillId="4" borderId="16" xfId="0" applyFont="1" applyFill="1" applyBorder="1" applyAlignment="1">
      <alignment vertical="center" wrapText="1"/>
    </xf>
    <xf numFmtId="0" fontId="19" fillId="4" borderId="25" xfId="0" applyFont="1" applyFill="1" applyBorder="1" applyAlignment="1">
      <alignment vertical="center" wrapText="1"/>
    </xf>
    <xf numFmtId="0" fontId="19" fillId="4" borderId="26" xfId="0" applyFont="1" applyFill="1" applyBorder="1" applyAlignment="1">
      <alignment vertical="center" wrapText="1"/>
    </xf>
    <xf numFmtId="0" fontId="13" fillId="4" borderId="22" xfId="0" applyFont="1" applyFill="1" applyBorder="1" applyAlignment="1">
      <alignment horizontal="center" vertical="center" wrapText="1"/>
    </xf>
    <xf numFmtId="180" fontId="25" fillId="4" borderId="35" xfId="0" applyNumberFormat="1" applyFont="1" applyFill="1" applyBorder="1" applyAlignment="1">
      <alignment horizontal="center" vertical="center" wrapText="1"/>
    </xf>
    <xf numFmtId="180" fontId="25" fillId="4" borderId="17" xfId="0" applyNumberFormat="1" applyFont="1" applyFill="1" applyBorder="1" applyAlignment="1">
      <alignment horizontal="center" vertical="center" wrapText="1"/>
    </xf>
    <xf numFmtId="180" fontId="25" fillId="4" borderId="31" xfId="0" applyNumberFormat="1" applyFont="1" applyFill="1" applyBorder="1" applyAlignment="1">
      <alignment horizontal="center" vertical="center" wrapText="1"/>
    </xf>
    <xf numFmtId="0" fontId="25" fillId="4" borderId="39" xfId="0" applyFont="1" applyFill="1" applyBorder="1" applyAlignment="1">
      <alignment horizontal="center" vertical="center" wrapText="1"/>
    </xf>
    <xf numFmtId="0" fontId="24" fillId="4" borderId="16" xfId="0" applyNumberFormat="1" applyFont="1" applyFill="1" applyBorder="1" applyAlignment="1">
      <alignment horizontal="center" vertical="center" wrapText="1"/>
    </xf>
    <xf numFmtId="0" fontId="24" fillId="4" borderId="25" xfId="0" applyNumberFormat="1" applyFont="1" applyFill="1" applyBorder="1" applyAlignment="1">
      <alignment horizontal="center" vertical="center" wrapText="1"/>
    </xf>
    <xf numFmtId="180" fontId="25" fillId="4" borderId="58" xfId="0" applyNumberFormat="1" applyFont="1" applyFill="1" applyBorder="1" applyAlignment="1">
      <alignment horizontal="center" vertical="center" wrapText="1"/>
    </xf>
    <xf numFmtId="180" fontId="25" fillId="4" borderId="32" xfId="0" applyNumberFormat="1" applyFont="1" applyFill="1" applyBorder="1" applyAlignment="1">
      <alignment horizontal="center" vertical="center" wrapText="1"/>
    </xf>
    <xf numFmtId="180" fontId="25" fillId="4" borderId="34" xfId="0" applyNumberFormat="1" applyFont="1" applyFill="1" applyBorder="1" applyAlignment="1">
      <alignment horizontal="center" vertical="center" wrapText="1"/>
    </xf>
    <xf numFmtId="180" fontId="25" fillId="4" borderId="45" xfId="0" applyNumberFormat="1" applyFont="1" applyFill="1" applyBorder="1" applyAlignment="1">
      <alignment horizontal="center" vertical="center" wrapText="1"/>
    </xf>
    <xf numFmtId="9" fontId="31" fillId="0" borderId="59" xfId="0" applyNumberFormat="1" applyFont="1" applyFill="1" applyBorder="1" applyAlignment="1">
      <alignment horizontal="center" vertical="center" wrapText="1"/>
    </xf>
    <xf numFmtId="9" fontId="31" fillId="0" borderId="60" xfId="0" applyNumberFormat="1" applyFont="1" applyFill="1" applyBorder="1" applyAlignment="1">
      <alignment horizontal="center" vertical="center" wrapText="1"/>
    </xf>
    <xf numFmtId="9" fontId="31" fillId="0" borderId="41" xfId="0" applyNumberFormat="1" applyFont="1" applyFill="1" applyBorder="1" applyAlignment="1">
      <alignment horizontal="center" vertical="center" wrapText="1"/>
    </xf>
    <xf numFmtId="9" fontId="31" fillId="0" borderId="61" xfId="0" applyNumberFormat="1" applyFont="1" applyFill="1" applyBorder="1" applyAlignment="1">
      <alignment horizontal="center" vertical="center" wrapText="1"/>
    </xf>
    <xf numFmtId="9" fontId="31" fillId="0" borderId="40" xfId="0" applyNumberFormat="1" applyFont="1" applyFill="1" applyBorder="1" applyAlignment="1">
      <alignment horizontal="center" vertical="center" wrapText="1"/>
    </xf>
    <xf numFmtId="49" fontId="31" fillId="0" borderId="9" xfId="0" applyNumberFormat="1" applyFont="1" applyFill="1" applyBorder="1" applyAlignment="1">
      <alignment horizontal="center" vertical="center" wrapText="1"/>
    </xf>
    <xf numFmtId="0" fontId="25" fillId="6" borderId="0" xfId="0" applyFont="1" applyFill="1" applyBorder="1" applyAlignment="1">
      <alignment horizontal="center" vertical="center" wrapText="1"/>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61" xfId="0" applyBorder="1" applyAlignment="1">
      <alignment horizontal="center" vertical="center" wrapText="1"/>
    </xf>
    <xf numFmtId="180" fontId="31" fillId="0" borderId="61" xfId="0" applyNumberFormat="1" applyFont="1" applyFill="1" applyBorder="1" applyAlignment="1">
      <alignment horizontal="center" vertical="center" wrapText="1"/>
    </xf>
    <xf numFmtId="180" fontId="31" fillId="0" borderId="10" xfId="0" applyNumberFormat="1" applyFont="1" applyFill="1" applyBorder="1" applyAlignment="1">
      <alignment horizontal="center" vertical="center" wrapText="1"/>
    </xf>
    <xf numFmtId="9" fontId="30" fillId="0" borderId="61" xfId="0" applyNumberFormat="1" applyFont="1" applyFill="1" applyBorder="1" applyAlignment="1">
      <alignment horizontal="center" vertical="center" wrapText="1"/>
    </xf>
    <xf numFmtId="49" fontId="30" fillId="0" borderId="13" xfId="0" applyNumberFormat="1" applyFont="1" applyFill="1" applyBorder="1" applyAlignment="1">
      <alignment horizontal="center" vertical="center" wrapText="1"/>
    </xf>
    <xf numFmtId="0" fontId="25" fillId="5" borderId="0" xfId="0" applyFont="1" applyFill="1" applyBorder="1" applyAlignment="1">
      <alignment horizontal="center" vertical="center" wrapText="1"/>
    </xf>
    <xf numFmtId="180" fontId="30" fillId="0" borderId="61" xfId="0" applyNumberFormat="1" applyFont="1" applyFill="1" applyBorder="1" applyAlignment="1">
      <alignment horizontal="center" vertical="center" wrapText="1"/>
    </xf>
    <xf numFmtId="180" fontId="30" fillId="0" borderId="10" xfId="0" applyNumberFormat="1" applyFont="1" applyFill="1" applyBorder="1" applyAlignment="1">
      <alignment horizontal="center" vertical="center" wrapText="1"/>
    </xf>
    <xf numFmtId="38" fontId="17" fillId="0" borderId="8" xfId="1" applyFont="1" applyFill="1" applyBorder="1" applyAlignment="1">
      <alignment horizontal="right" vertical="center" wrapText="1"/>
    </xf>
    <xf numFmtId="38" fontId="17" fillId="0" borderId="9" xfId="1" applyFont="1" applyFill="1" applyBorder="1" applyAlignment="1">
      <alignment horizontal="right" vertical="center" wrapText="1"/>
    </xf>
    <xf numFmtId="179" fontId="26" fillId="0" borderId="13" xfId="1" applyNumberFormat="1" applyFont="1" applyFill="1" applyBorder="1" applyAlignment="1">
      <alignment horizontal="right" vertical="center" wrapText="1"/>
    </xf>
    <xf numFmtId="182" fontId="26" fillId="0" borderId="12" xfId="1" applyNumberFormat="1" applyFont="1" applyFill="1" applyBorder="1" applyAlignment="1">
      <alignment horizontal="right" vertical="center" wrapText="1"/>
    </xf>
    <xf numFmtId="179" fontId="26" fillId="0" borderId="14" xfId="1" applyNumberFormat="1" applyFont="1" applyFill="1" applyBorder="1" applyAlignment="1">
      <alignment horizontal="right" vertical="center" wrapText="1"/>
    </xf>
    <xf numFmtId="0" fontId="17" fillId="0" borderId="36" xfId="1" applyNumberFormat="1" applyFont="1" applyFill="1" applyBorder="1" applyAlignment="1">
      <alignment horizontal="right" vertical="center" wrapText="1"/>
    </xf>
    <xf numFmtId="0" fontId="17" fillId="0" borderId="8" xfId="1" applyNumberFormat="1" applyFont="1" applyFill="1" applyBorder="1" applyAlignment="1">
      <alignment horizontal="right" vertical="center" wrapText="1"/>
    </xf>
    <xf numFmtId="0" fontId="17" fillId="0" borderId="9" xfId="1" applyNumberFormat="1" applyFont="1" applyFill="1" applyBorder="1" applyAlignment="1">
      <alignment horizontal="right" vertical="center" wrapText="1"/>
    </xf>
    <xf numFmtId="179" fontId="26" fillId="0" borderId="9" xfId="1" applyNumberFormat="1" applyFont="1" applyFill="1" applyBorder="1" applyAlignment="1">
      <alignment horizontal="right" vertical="center" wrapText="1"/>
    </xf>
    <xf numFmtId="176" fontId="26" fillId="0" borderId="13" xfId="1" applyNumberFormat="1" applyFont="1" applyFill="1" applyBorder="1" applyAlignment="1">
      <alignment horizontal="right" vertical="center" wrapText="1"/>
    </xf>
    <xf numFmtId="0" fontId="11" fillId="3" borderId="36" xfId="0" applyFont="1" applyFill="1" applyBorder="1" applyAlignment="1">
      <alignment horizontal="center" vertical="center" wrapText="1"/>
    </xf>
    <xf numFmtId="184" fontId="17" fillId="0" borderId="12" xfId="1" applyNumberFormat="1" applyFont="1" applyFill="1" applyBorder="1" applyAlignment="1">
      <alignment horizontal="right" vertical="center" wrapText="1"/>
    </xf>
    <xf numFmtId="185" fontId="17" fillId="0" borderId="14" xfId="1" applyNumberFormat="1" applyFont="1" applyFill="1" applyBorder="1" applyAlignment="1">
      <alignment horizontal="right" vertical="center" wrapText="1"/>
    </xf>
    <xf numFmtId="9" fontId="26" fillId="7" borderId="8" xfId="1" applyNumberFormat="1" applyFont="1" applyFill="1" applyBorder="1" applyAlignment="1">
      <alignment horizontal="center" vertical="center" wrapText="1"/>
    </xf>
    <xf numFmtId="9" fontId="26" fillId="0" borderId="59" xfId="1" applyNumberFormat="1" applyFont="1" applyFill="1" applyBorder="1" applyAlignment="1">
      <alignment horizontal="center" vertical="center" wrapText="1"/>
    </xf>
    <xf numFmtId="0" fontId="11" fillId="3" borderId="12" xfId="0" applyFont="1" applyFill="1" applyBorder="1" applyAlignment="1">
      <alignment horizontal="center" vertical="center" wrapText="1"/>
    </xf>
    <xf numFmtId="178" fontId="26" fillId="2" borderId="13" xfId="1" applyNumberFormat="1" applyFont="1" applyFill="1" applyBorder="1" applyAlignment="1">
      <alignment horizontal="right" vertical="center" wrapText="1"/>
    </xf>
    <xf numFmtId="9" fontId="26" fillId="7" borderId="10" xfId="1" applyNumberFormat="1" applyFont="1" applyFill="1" applyBorder="1" applyAlignment="1">
      <alignment horizontal="center" vertical="center" wrapText="1"/>
    </xf>
    <xf numFmtId="9" fontId="26" fillId="0" borderId="61" xfId="1" applyNumberFormat="1" applyFont="1" applyFill="1" applyBorder="1" applyAlignment="1">
      <alignment horizontal="center" vertical="center" wrapText="1"/>
    </xf>
    <xf numFmtId="9" fontId="26" fillId="0" borderId="10" xfId="1" applyNumberFormat="1" applyFont="1" applyFill="1" applyBorder="1" applyAlignment="1">
      <alignment horizontal="center" vertical="center" wrapText="1"/>
    </xf>
    <xf numFmtId="49" fontId="26" fillId="0" borderId="10" xfId="1" applyNumberFormat="1" applyFont="1" applyFill="1" applyBorder="1" applyAlignment="1">
      <alignment horizontal="center" vertical="center" wrapText="1"/>
    </xf>
    <xf numFmtId="182" fontId="26" fillId="0" borderId="6" xfId="1" applyNumberFormat="1" applyFont="1" applyFill="1" applyBorder="1" applyAlignment="1">
      <alignment horizontal="left" vertical="center" wrapText="1"/>
    </xf>
    <xf numFmtId="9" fontId="26" fillId="2" borderId="6" xfId="1" applyNumberFormat="1" applyFont="1" applyFill="1" applyBorder="1" applyAlignment="1">
      <alignment horizontal="right" vertical="center" wrapText="1"/>
    </xf>
    <xf numFmtId="182" fontId="26" fillId="0" borderId="14" xfId="2" applyNumberFormat="1" applyFont="1" applyFill="1" applyBorder="1" applyAlignment="1">
      <alignment horizontal="right" vertical="center"/>
    </xf>
    <xf numFmtId="177" fontId="26" fillId="2" borderId="4" xfId="2" applyNumberFormat="1" applyFont="1" applyFill="1" applyBorder="1" applyAlignment="1">
      <alignment horizontal="center" vertical="center"/>
    </xf>
    <xf numFmtId="9" fontId="26" fillId="0" borderId="12" xfId="1" applyNumberFormat="1" applyFont="1" applyFill="1" applyBorder="1" applyAlignment="1">
      <alignment horizontal="center" vertical="center" wrapText="1"/>
    </xf>
    <xf numFmtId="179" fontId="26" fillId="0" borderId="7" xfId="1" applyNumberFormat="1" applyFont="1" applyFill="1" applyBorder="1" applyAlignment="1">
      <alignment horizontal="right" vertical="center" wrapText="1"/>
    </xf>
    <xf numFmtId="176" fontId="26" fillId="0" borderId="9" xfId="1" applyNumberFormat="1" applyFont="1" applyFill="1" applyBorder="1" applyAlignment="1">
      <alignment horizontal="right" vertical="center" wrapText="1"/>
    </xf>
    <xf numFmtId="184" fontId="17" fillId="0" borderId="36" xfId="1" applyNumberFormat="1" applyFont="1" applyFill="1" applyBorder="1" applyAlignment="1">
      <alignment horizontal="right" vertical="center" wrapText="1"/>
    </xf>
    <xf numFmtId="185" fontId="17" fillId="0" borderId="7" xfId="1" applyNumberFormat="1" applyFont="1" applyFill="1" applyBorder="1" applyAlignment="1">
      <alignment horizontal="right" vertical="center" wrapText="1"/>
    </xf>
    <xf numFmtId="178" fontId="26" fillId="2" borderId="2" xfId="1" applyNumberFormat="1" applyFont="1" applyFill="1" applyBorder="1" applyAlignment="1">
      <alignment horizontal="right" vertical="center" wrapText="1"/>
    </xf>
    <xf numFmtId="182" fontId="26" fillId="2" borderId="3" xfId="1" applyNumberFormat="1" applyFont="1" applyFill="1" applyBorder="1" applyAlignment="1">
      <alignment horizontal="right" vertical="center" wrapText="1"/>
    </xf>
    <xf numFmtId="176" fontId="26" fillId="0" borderId="2" xfId="1" applyNumberFormat="1" applyFont="1" applyFill="1" applyBorder="1" applyAlignment="1">
      <alignment horizontal="right" vertical="center" wrapText="1"/>
    </xf>
    <xf numFmtId="0" fontId="11" fillId="3" borderId="15" xfId="0" applyFont="1" applyFill="1" applyBorder="1" applyAlignment="1">
      <alignment horizontal="center" vertical="center" wrapText="1"/>
    </xf>
    <xf numFmtId="182" fontId="26" fillId="2" borderId="52" xfId="1" applyNumberFormat="1" applyFont="1" applyFill="1" applyBorder="1" applyAlignment="1">
      <alignment horizontal="right" vertical="center" wrapText="1"/>
    </xf>
    <xf numFmtId="38" fontId="17" fillId="0" borderId="37" xfId="1" applyFont="1" applyFill="1" applyBorder="1" applyAlignment="1">
      <alignment horizontal="right" vertical="center" wrapText="1"/>
    </xf>
    <xf numFmtId="38" fontId="17" fillId="0" borderId="42" xfId="1" applyFont="1" applyFill="1" applyBorder="1" applyAlignment="1">
      <alignment horizontal="right" vertical="center" wrapText="1"/>
    </xf>
    <xf numFmtId="179" fontId="26" fillId="0" borderId="42" xfId="1" applyNumberFormat="1" applyFont="1" applyFill="1" applyBorder="1" applyAlignment="1">
      <alignment horizontal="right" vertical="center" wrapText="1"/>
    </xf>
    <xf numFmtId="182" fontId="26" fillId="0" borderId="43" xfId="1" applyNumberFormat="1" applyFont="1" applyFill="1" applyBorder="1" applyAlignment="1">
      <alignment horizontal="right" vertical="center" wrapText="1"/>
    </xf>
    <xf numFmtId="0" fontId="17" fillId="0" borderId="43" xfId="1" applyNumberFormat="1" applyFont="1" applyFill="1" applyBorder="1" applyAlignment="1">
      <alignment horizontal="right" vertical="center" wrapText="1"/>
    </xf>
    <xf numFmtId="0" fontId="17" fillId="0" borderId="37" xfId="1" applyNumberFormat="1" applyFont="1" applyFill="1" applyBorder="1" applyAlignment="1">
      <alignment horizontal="right" vertical="center" wrapText="1"/>
    </xf>
    <xf numFmtId="0" fontId="17" fillId="0" borderId="42" xfId="1" applyNumberFormat="1" applyFont="1" applyFill="1" applyBorder="1" applyAlignment="1">
      <alignment horizontal="right" vertical="center" wrapText="1"/>
    </xf>
    <xf numFmtId="176" fontId="26" fillId="0" borderId="42" xfId="1" applyNumberFormat="1" applyFont="1" applyFill="1" applyBorder="1" applyAlignment="1">
      <alignment horizontal="right" vertical="center" wrapText="1"/>
    </xf>
    <xf numFmtId="0" fontId="11" fillId="3" borderId="43" xfId="0" applyFont="1" applyFill="1" applyBorder="1" applyAlignment="1">
      <alignment horizontal="center" vertical="center" wrapText="1"/>
    </xf>
    <xf numFmtId="184" fontId="17" fillId="0" borderId="43" xfId="1" applyNumberFormat="1" applyFont="1" applyFill="1" applyBorder="1" applyAlignment="1">
      <alignment horizontal="right" vertical="center" wrapText="1"/>
    </xf>
    <xf numFmtId="185" fontId="17" fillId="0" borderId="44" xfId="1" applyNumberFormat="1" applyFont="1" applyFill="1" applyBorder="1" applyAlignment="1">
      <alignment horizontal="right" vertical="center" wrapText="1"/>
    </xf>
    <xf numFmtId="178" fontId="26" fillId="2" borderId="51" xfId="1" applyNumberFormat="1" applyFont="1" applyFill="1" applyBorder="1" applyAlignment="1">
      <alignment horizontal="right" vertical="center" wrapText="1"/>
    </xf>
    <xf numFmtId="9" fontId="26" fillId="7" borderId="37" xfId="1" applyNumberFormat="1" applyFont="1" applyFill="1" applyBorder="1" applyAlignment="1">
      <alignment horizontal="center" vertical="center" wrapText="1"/>
    </xf>
    <xf numFmtId="9" fontId="26" fillId="0" borderId="62" xfId="1" applyNumberFormat="1" applyFont="1" applyFill="1" applyBorder="1" applyAlignment="1">
      <alignment horizontal="center" vertical="center" wrapText="1"/>
    </xf>
    <xf numFmtId="0" fontId="17" fillId="0" borderId="47" xfId="1" applyNumberFormat="1" applyFont="1" applyFill="1" applyBorder="1" applyAlignment="1">
      <alignment horizontal="right" vertical="center" wrapText="1"/>
    </xf>
    <xf numFmtId="0" fontId="17" fillId="0" borderId="63" xfId="1" applyNumberFormat="1" applyFont="1" applyFill="1" applyBorder="1" applyAlignment="1">
      <alignment horizontal="right" vertical="center" wrapText="1"/>
    </xf>
    <xf numFmtId="0" fontId="17" fillId="0" borderId="46" xfId="1" applyNumberFormat="1" applyFont="1" applyFill="1" applyBorder="1" applyAlignment="1">
      <alignment horizontal="right" vertical="center" wrapText="1"/>
    </xf>
    <xf numFmtId="176" fontId="26" fillId="0" borderId="46" xfId="1" applyNumberFormat="1" applyFont="1" applyFill="1" applyBorder="1" applyAlignment="1">
      <alignment horizontal="right" vertical="center" wrapText="1"/>
    </xf>
    <xf numFmtId="9" fontId="26" fillId="0" borderId="8" xfId="1" applyNumberFormat="1" applyFont="1" applyFill="1" applyBorder="1" applyAlignment="1">
      <alignment horizontal="center" vertical="center" wrapText="1"/>
    </xf>
    <xf numFmtId="49" fontId="26" fillId="0" borderId="8" xfId="1" applyNumberFormat="1" applyFont="1" applyFill="1" applyBorder="1" applyAlignment="1">
      <alignment horizontal="center" vertical="center" wrapText="1"/>
    </xf>
  </cellXfs>
  <cellStyles count="5">
    <cellStyle name="パーセント" xfId="2" builtinId="5"/>
    <cellStyle name="桁区切り" xfId="1" builtinId="6"/>
    <cellStyle name="桁区切り 3" xfId="3"/>
    <cellStyle name="標準" xfId="0" builtinId="0"/>
    <cellStyle name="標準 2" xfId="4"/>
  </cellStyles>
  <dxfs count="15">
    <dxf>
      <font>
        <color auto="1"/>
      </font>
      <fill>
        <patternFill>
          <bgColor rgb="FFFFEB9C"/>
        </patternFill>
      </fill>
    </dxf>
    <dxf>
      <fill>
        <patternFill patternType="none">
          <bgColor auto="1"/>
        </patternFill>
      </fill>
    </dxf>
    <dxf>
      <font>
        <color auto="1"/>
      </font>
      <fill>
        <patternFill>
          <bgColor rgb="FFFFEB9C"/>
        </patternFill>
      </fill>
    </dxf>
    <dxf>
      <fill>
        <patternFill patternType="none">
          <bgColor auto="1"/>
        </patternFill>
      </fill>
    </dxf>
    <dxf>
      <font>
        <color auto="1"/>
      </font>
      <fill>
        <patternFill>
          <bgColor rgb="FFFFEB9C"/>
        </patternFill>
      </fill>
    </dxf>
    <dxf>
      <font>
        <color auto="1"/>
      </font>
      <fill>
        <patternFill>
          <bgColor rgb="FFFFC7CE"/>
        </patternFill>
      </fill>
    </dxf>
    <dxf>
      <font>
        <color auto="1"/>
      </font>
      <fill>
        <patternFill>
          <bgColor rgb="FFFFEB9C"/>
        </patternFill>
      </fill>
    </dxf>
    <dxf>
      <fill>
        <patternFill>
          <bgColor rgb="FFFFC7CE"/>
        </patternFill>
      </fill>
    </dxf>
    <dxf>
      <fill>
        <patternFill>
          <bgColor theme="7" tint="0.59996337778862885"/>
        </patternFill>
      </fill>
    </dxf>
    <dxf>
      <fill>
        <patternFill>
          <bgColor rgb="FFFFC7CE"/>
        </patternFill>
      </fill>
    </dxf>
    <dxf>
      <fill>
        <patternFill>
          <bgColor theme="7" tint="0.59996337778862885"/>
        </patternFill>
      </fill>
    </dxf>
    <dxf>
      <font>
        <color auto="1"/>
      </font>
      <fill>
        <patternFill>
          <bgColor rgb="FFFFEB9C"/>
        </patternFill>
      </fill>
    </dxf>
    <dxf>
      <fill>
        <patternFill>
          <bgColor rgb="FFFFC7CE"/>
        </patternFill>
      </fill>
    </dxf>
    <dxf>
      <font>
        <color auto="1"/>
      </font>
      <fill>
        <patternFill>
          <bgColor rgb="FFFFEB9C"/>
        </patternFill>
      </fill>
    </dxf>
    <dxf>
      <font>
        <color auto="1"/>
      </font>
      <fill>
        <patternFill>
          <bgColor rgb="FFFFEB9C"/>
        </patternFill>
      </fill>
    </dxf>
  </dxfs>
  <tableStyles count="0" defaultTableStyle="TableStyleMedium2" defaultPivotStyle="PivotStyleLight16"/>
  <colors>
    <mruColors>
      <color rgb="FFFFCCCC"/>
      <color rgb="FFFF9999"/>
      <color rgb="FFFF99CC"/>
      <color rgb="FFFF99FF"/>
      <color rgb="FFFFCCFF"/>
      <color rgb="FFFF00E7"/>
      <color rgb="FFEF08F2"/>
      <color rgb="FFAF78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34</xdr:col>
      <xdr:colOff>883227</xdr:colOff>
      <xdr:row>0</xdr:row>
      <xdr:rowOff>277091</xdr:rowOff>
    </xdr:from>
    <xdr:to>
      <xdr:col>35</xdr:col>
      <xdr:colOff>1887682</xdr:colOff>
      <xdr:row>0</xdr:row>
      <xdr:rowOff>969818</xdr:rowOff>
    </xdr:to>
    <xdr:sp macro="" textlink="">
      <xdr:nvSpPr>
        <xdr:cNvPr id="2" name="テキスト ボックス 1"/>
        <xdr:cNvSpPr txBox="1"/>
      </xdr:nvSpPr>
      <xdr:spPr>
        <a:xfrm>
          <a:off x="27638952" y="277091"/>
          <a:ext cx="2547505" cy="692727"/>
        </a:xfrm>
        <a:prstGeom prst="rect">
          <a:avLst/>
        </a:prstGeom>
        <a:solidFill>
          <a:schemeClr val="lt1"/>
        </a:solidFill>
        <a:ln w="127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b="1">
              <a:solidFill>
                <a:srgbClr val="FF0000"/>
              </a:solidFill>
            </a:rPr>
            <a:t>暫定版（①②⑥）</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65288;&#24046;&#26367;&#12360;&#65289;&#12304;20210219_2000&#12305;&#26032;&#32207;&#29702;&#12524;&#12463;&#29992;&#36039;&#26009;&#26696;%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9650;&#26032;&#22411;&#12467;&#12525;&#12490;&#23550;&#31574;&#25512;&#36914;&#26412;&#37096;/12&#23550;&#31574;&#29677;/&#9733;&#9733;&#9733;&#22522;&#30990;&#12487;&#12540;&#12479;&#12510;&#12473;&#12479;/00_&#30274;&#39178;&#29366;&#27841;&#35519;&#26619;&#65288;&#27700;&#26332;&#65296;&#26178;&#20107;&#28857;&#12398;&#12418;&#12398;&#12434;&#37329;&#26332;&#12392;&#12426;&#12414;&#12392;&#12417;&#65289;/07&#26376;29&#26085;0&#26178;&#26178;&#28857;/&#30274;&#39178;&#29366;&#27841;&#31561;&#12395;&#38306;&#12377;&#12427;&#35519;&#26619;&#32080;&#26524;&#65288;&#31532;14&#22238;&#65289;_2007311020&#12304;&#22823;&#33251;&#12524;&#12463;&#123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新総理レク資料案"/>
      <sheetName val="総理レク①"/>
      <sheetName val="総理レク②"/>
      <sheetName val="公表１"/>
      <sheetName val="総理レク③"/>
      <sheetName val="新総理レク資料案 (金曜日用)"/>
      <sheetName val="毎週金曜公表用（色あり） (緊急事態宣言関係②)"/>
      <sheetName val="毎週金曜公表用（色あり） (緊急事態宣言関係)"/>
      <sheetName val="毎週金曜公表用（色あり） （2021年1月15日）"/>
      <sheetName val="毎週金曜公表用（色あり）（2021年1月22日以降）"/>
      <sheetName val="毎週金曜公表用（色あり）"/>
      <sheetName val="毎週金曜公表用（色なし）"/>
      <sheetName val="公表１ "/>
      <sheetName val="公表２（このシートのみ印刷！！）"/>
      <sheetName val="BASE"/>
      <sheetName val="手持ち (survey)"/>
      <sheetName val="★患者数 (入力)"/>
      <sheetName val="患者数（出力）"/>
      <sheetName val="追加確認"/>
      <sheetName val="Sheet1"/>
      <sheetName val="人口"/>
      <sheetName val="保健所数"/>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ow r="5">
          <cell r="F5" t="str">
            <v>~2/18(1W)</v>
          </cell>
          <cell r="K5" t="str">
            <v>~2/12(1W)</v>
          </cell>
          <cell r="AD5" t="str">
            <v>~2/14(1W)</v>
          </cell>
          <cell r="BI5">
            <v>44243</v>
          </cell>
        </row>
        <row r="8">
          <cell r="D8">
            <v>5250</v>
          </cell>
          <cell r="F8">
            <v>6.6095238095238091</v>
          </cell>
          <cell r="G8">
            <v>487</v>
          </cell>
          <cell r="I8">
            <v>0.71252566735112932</v>
          </cell>
          <cell r="J8">
            <v>0.68016759776536317</v>
          </cell>
          <cell r="M8">
            <v>0.25159914712153519</v>
          </cell>
          <cell r="P8">
            <v>0.25501432664756446</v>
          </cell>
          <cell r="Y8">
            <v>5250</v>
          </cell>
          <cell r="Z8">
            <v>13708</v>
          </cell>
          <cell r="AA8">
            <v>16223</v>
          </cell>
          <cell r="AC8">
            <v>413</v>
          </cell>
          <cell r="AD8">
            <v>3.0128392179749053E-2</v>
          </cell>
          <cell r="AE8">
            <v>635</v>
          </cell>
          <cell r="AF8">
            <v>3.9141958947173768E-2</v>
          </cell>
          <cell r="AO8">
            <v>779</v>
          </cell>
          <cell r="AP8">
            <v>401</v>
          </cell>
          <cell r="AQ8">
            <v>16</v>
          </cell>
          <cell r="AR8">
            <v>1048</v>
          </cell>
          <cell r="AS8">
            <v>475</v>
          </cell>
          <cell r="AT8">
            <v>11</v>
          </cell>
          <cell r="BI8">
            <v>1827</v>
          </cell>
          <cell r="BJ8">
            <v>1827</v>
          </cell>
          <cell r="BK8">
            <v>0.21948549534756431</v>
          </cell>
          <cell r="BL8">
            <v>1827</v>
          </cell>
          <cell r="BM8">
            <v>1827</v>
          </cell>
          <cell r="BN8">
            <v>0.21948549534756431</v>
          </cell>
          <cell r="BO8">
            <v>161</v>
          </cell>
          <cell r="BP8">
            <v>161</v>
          </cell>
          <cell r="BQ8">
            <v>9.9378881987577633E-2</v>
          </cell>
          <cell r="BR8">
            <v>161</v>
          </cell>
          <cell r="BS8">
            <v>161</v>
          </cell>
          <cell r="BT8">
            <v>9.9378881987577633E-2</v>
          </cell>
        </row>
        <row r="9">
          <cell r="D9">
            <v>1246</v>
          </cell>
          <cell r="F9">
            <v>1.4446227929373996</v>
          </cell>
          <cell r="G9">
            <v>58</v>
          </cell>
          <cell r="I9">
            <v>0.31034482758620691</v>
          </cell>
          <cell r="J9">
            <v>1.5675675675675675</v>
          </cell>
          <cell r="M9">
            <v>5.3571428571428568E-2</v>
          </cell>
          <cell r="P9">
            <v>0.1388888888888889</v>
          </cell>
          <cell r="Y9">
            <v>1246</v>
          </cell>
          <cell r="Z9">
            <v>1235</v>
          </cell>
          <cell r="AA9">
            <v>1486</v>
          </cell>
          <cell r="AC9">
            <v>61</v>
          </cell>
          <cell r="AD9">
            <v>4.9392712550607287E-2</v>
          </cell>
          <cell r="AE9">
            <v>27</v>
          </cell>
          <cell r="AF9">
            <v>1.8169582772543741E-2</v>
          </cell>
          <cell r="AO9">
            <v>72</v>
          </cell>
          <cell r="AP9">
            <v>54</v>
          </cell>
          <cell r="AQ9">
            <v>1</v>
          </cell>
          <cell r="AR9">
            <v>43</v>
          </cell>
          <cell r="AS9">
            <v>30</v>
          </cell>
          <cell r="AT9">
            <v>1</v>
          </cell>
          <cell r="BI9">
            <v>204</v>
          </cell>
          <cell r="BJ9">
            <v>209</v>
          </cell>
          <cell r="BK9">
            <v>0.26470588235294118</v>
          </cell>
          <cell r="BL9">
            <v>225</v>
          </cell>
          <cell r="BM9">
            <v>225</v>
          </cell>
          <cell r="BN9">
            <v>0.24</v>
          </cell>
          <cell r="BO9">
            <v>31</v>
          </cell>
          <cell r="BP9">
            <v>31</v>
          </cell>
          <cell r="BQ9">
            <v>3.2258064516129031E-2</v>
          </cell>
          <cell r="BR9">
            <v>31</v>
          </cell>
          <cell r="BS9">
            <v>31</v>
          </cell>
          <cell r="BT9">
            <v>3.2258064516129031E-2</v>
          </cell>
        </row>
        <row r="10">
          <cell r="D10">
            <v>1227</v>
          </cell>
          <cell r="F10">
            <v>1.9559902200488999</v>
          </cell>
          <cell r="G10">
            <v>10</v>
          </cell>
          <cell r="I10">
            <v>2.4</v>
          </cell>
          <cell r="J10">
            <v>0.7142857142857143</v>
          </cell>
          <cell r="M10">
            <v>0.125</v>
          </cell>
          <cell r="P10">
            <v>0.25</v>
          </cell>
          <cell r="Y10">
            <v>1227</v>
          </cell>
          <cell r="Z10">
            <v>1224</v>
          </cell>
          <cell r="AA10">
            <v>1453</v>
          </cell>
          <cell r="AC10">
            <v>7</v>
          </cell>
          <cell r="AD10">
            <v>5.7189542483660127E-3</v>
          </cell>
          <cell r="AE10">
            <v>18</v>
          </cell>
          <cell r="AF10">
            <v>1.2388162422573986E-2</v>
          </cell>
          <cell r="AO10">
            <v>26</v>
          </cell>
          <cell r="AP10">
            <v>26</v>
          </cell>
          <cell r="AQ10">
            <v>1</v>
          </cell>
          <cell r="AR10">
            <v>21</v>
          </cell>
          <cell r="AS10">
            <v>19</v>
          </cell>
          <cell r="AT10">
            <v>1</v>
          </cell>
          <cell r="BI10">
            <v>385</v>
          </cell>
          <cell r="BJ10">
            <v>385</v>
          </cell>
          <cell r="BK10">
            <v>6.7532467532467527E-2</v>
          </cell>
          <cell r="BL10">
            <v>385</v>
          </cell>
          <cell r="BM10">
            <v>385</v>
          </cell>
          <cell r="BN10">
            <v>6.7532467532467527E-2</v>
          </cell>
          <cell r="BO10">
            <v>60</v>
          </cell>
          <cell r="BP10">
            <v>60</v>
          </cell>
          <cell r="BQ10">
            <v>1.6666666666666666E-2</v>
          </cell>
          <cell r="BR10">
            <v>60</v>
          </cell>
          <cell r="BS10">
            <v>60</v>
          </cell>
          <cell r="BT10">
            <v>1.6666666666666666E-2</v>
          </cell>
        </row>
        <row r="11">
          <cell r="D11">
            <v>2306</v>
          </cell>
          <cell r="F11">
            <v>1.6912402428447528</v>
          </cell>
          <cell r="G11">
            <v>44</v>
          </cell>
          <cell r="I11">
            <v>0.88636363636363635</v>
          </cell>
          <cell r="J11">
            <v>0.4943820224719101</v>
          </cell>
          <cell r="M11">
            <v>0.5</v>
          </cell>
          <cell r="P11">
            <v>0.30232558139534882</v>
          </cell>
          <cell r="Y11">
            <v>2306</v>
          </cell>
          <cell r="Z11">
            <v>3432</v>
          </cell>
          <cell r="AA11">
            <v>4356</v>
          </cell>
          <cell r="AC11">
            <v>29</v>
          </cell>
          <cell r="AD11">
            <v>8.44988344988345E-3</v>
          </cell>
          <cell r="AE11">
            <v>68</v>
          </cell>
          <cell r="AF11">
            <v>1.5610651974288337E-2</v>
          </cell>
          <cell r="AO11">
            <v>80</v>
          </cell>
          <cell r="AP11">
            <v>46</v>
          </cell>
          <cell r="AQ11">
            <v>5</v>
          </cell>
          <cell r="AR11">
            <v>107</v>
          </cell>
          <cell r="AS11">
            <v>60</v>
          </cell>
          <cell r="AT11">
            <v>7</v>
          </cell>
          <cell r="BI11">
            <v>345</v>
          </cell>
          <cell r="BJ11">
            <v>345</v>
          </cell>
          <cell r="BK11">
            <v>0.13333333333333333</v>
          </cell>
          <cell r="BL11">
            <v>450</v>
          </cell>
          <cell r="BM11">
            <v>450</v>
          </cell>
          <cell r="BN11">
            <v>0.10222222222222223</v>
          </cell>
          <cell r="BO11">
            <v>43</v>
          </cell>
          <cell r="BP11">
            <v>43</v>
          </cell>
          <cell r="BQ11">
            <v>0.11627906976744186</v>
          </cell>
          <cell r="BR11">
            <v>65</v>
          </cell>
          <cell r="BS11">
            <v>65</v>
          </cell>
          <cell r="BT11">
            <v>7.6923076923076927E-2</v>
          </cell>
        </row>
        <row r="12">
          <cell r="D12">
            <v>966</v>
          </cell>
          <cell r="F12">
            <v>0</v>
          </cell>
          <cell r="G12">
            <v>2</v>
          </cell>
          <cell r="I12">
            <v>0</v>
          </cell>
          <cell r="J12">
            <v>0.16666666666666666</v>
          </cell>
          <cell r="M12" t="str">
            <v>-</v>
          </cell>
          <cell r="P12">
            <v>0</v>
          </cell>
          <cell r="Y12">
            <v>966</v>
          </cell>
          <cell r="Z12">
            <v>442</v>
          </cell>
          <cell r="AA12">
            <v>628</v>
          </cell>
          <cell r="AC12">
            <v>0</v>
          </cell>
          <cell r="AD12">
            <v>0</v>
          </cell>
          <cell r="AE12">
            <v>8</v>
          </cell>
          <cell r="AF12">
            <v>1.2738853503184714E-2</v>
          </cell>
          <cell r="AO12">
            <v>17</v>
          </cell>
          <cell r="AP12">
            <v>17</v>
          </cell>
          <cell r="AQ12">
            <v>0</v>
          </cell>
          <cell r="AR12">
            <v>34</v>
          </cell>
          <cell r="AS12">
            <v>34</v>
          </cell>
          <cell r="AT12">
            <v>0</v>
          </cell>
          <cell r="BI12">
            <v>229</v>
          </cell>
          <cell r="BJ12">
            <v>229</v>
          </cell>
          <cell r="BK12">
            <v>7.4235807860262015E-2</v>
          </cell>
          <cell r="BL12">
            <v>235</v>
          </cell>
          <cell r="BM12">
            <v>235</v>
          </cell>
          <cell r="BN12">
            <v>7.2340425531914887E-2</v>
          </cell>
          <cell r="BO12">
            <v>24</v>
          </cell>
          <cell r="BP12">
            <v>24</v>
          </cell>
          <cell r="BQ12">
            <v>0</v>
          </cell>
          <cell r="BR12">
            <v>27</v>
          </cell>
          <cell r="BS12">
            <v>27</v>
          </cell>
          <cell r="BT12">
            <v>0</v>
          </cell>
        </row>
        <row r="13">
          <cell r="D13">
            <v>1078</v>
          </cell>
          <cell r="F13">
            <v>0.3710575139146568</v>
          </cell>
          <cell r="G13">
            <v>15</v>
          </cell>
          <cell r="I13">
            <v>0.26666666666666666</v>
          </cell>
          <cell r="J13">
            <v>0.41666666666666669</v>
          </cell>
          <cell r="M13">
            <v>0.5</v>
          </cell>
          <cell r="P13">
            <v>0.15384615384615385</v>
          </cell>
          <cell r="Y13">
            <v>1078</v>
          </cell>
          <cell r="Z13">
            <v>1236</v>
          </cell>
          <cell r="AA13">
            <v>2644</v>
          </cell>
          <cell r="AC13">
            <v>8</v>
          </cell>
          <cell r="AD13">
            <v>6.4724919093851136E-3</v>
          </cell>
          <cell r="AE13">
            <v>23</v>
          </cell>
          <cell r="AF13">
            <v>8.6989409984871407E-3</v>
          </cell>
          <cell r="AO13">
            <v>19</v>
          </cell>
          <cell r="AP13">
            <v>19</v>
          </cell>
          <cell r="AQ13">
            <v>0</v>
          </cell>
          <cell r="AR13">
            <v>41</v>
          </cell>
          <cell r="AS13">
            <v>39</v>
          </cell>
          <cell r="AT13">
            <v>0</v>
          </cell>
          <cell r="BI13">
            <v>216</v>
          </cell>
          <cell r="BJ13">
            <v>216</v>
          </cell>
          <cell r="BK13">
            <v>8.7962962962962965E-2</v>
          </cell>
          <cell r="BL13">
            <v>216</v>
          </cell>
          <cell r="BM13">
            <v>216</v>
          </cell>
          <cell r="BN13">
            <v>8.7962962962962965E-2</v>
          </cell>
          <cell r="BO13">
            <v>26</v>
          </cell>
          <cell r="BP13">
            <v>26</v>
          </cell>
          <cell r="BQ13">
            <v>0</v>
          </cell>
          <cell r="BR13">
            <v>26</v>
          </cell>
          <cell r="BS13">
            <v>26</v>
          </cell>
          <cell r="BT13">
            <v>0</v>
          </cell>
        </row>
        <row r="14">
          <cell r="D14">
            <v>1846</v>
          </cell>
          <cell r="F14">
            <v>3.0335861321776814</v>
          </cell>
          <cell r="G14">
            <v>46</v>
          </cell>
          <cell r="I14">
            <v>1.2173913043478262</v>
          </cell>
          <cell r="J14">
            <v>0.69696969696969702</v>
          </cell>
          <cell r="M14">
            <v>0.19230769230769232</v>
          </cell>
          <cell r="P14">
            <v>0.26315789473684209</v>
          </cell>
          <cell r="Y14">
            <v>1846</v>
          </cell>
          <cell r="Z14">
            <v>6707</v>
          </cell>
          <cell r="AA14">
            <v>5975</v>
          </cell>
          <cell r="AC14">
            <v>55</v>
          </cell>
          <cell r="AD14">
            <v>8.200387654689131E-3</v>
          </cell>
          <cell r="AE14">
            <v>51</v>
          </cell>
          <cell r="AF14">
            <v>8.5355648535564849E-3</v>
          </cell>
          <cell r="AO14">
            <v>112</v>
          </cell>
          <cell r="AP14">
            <v>106</v>
          </cell>
          <cell r="AQ14">
            <v>8</v>
          </cell>
          <cell r="AR14">
            <v>134</v>
          </cell>
          <cell r="AS14">
            <v>130</v>
          </cell>
          <cell r="AT14">
            <v>8</v>
          </cell>
          <cell r="BI14">
            <v>469</v>
          </cell>
          <cell r="BJ14">
            <v>469</v>
          </cell>
          <cell r="BK14">
            <v>0.22601279317697229</v>
          </cell>
          <cell r="BL14">
            <v>469</v>
          </cell>
          <cell r="BM14">
            <v>469</v>
          </cell>
          <cell r="BN14">
            <v>0.22601279317697229</v>
          </cell>
          <cell r="BO14">
            <v>49</v>
          </cell>
          <cell r="BP14">
            <v>42</v>
          </cell>
          <cell r="BQ14">
            <v>0.16326530612244897</v>
          </cell>
          <cell r="BR14">
            <v>50</v>
          </cell>
          <cell r="BS14">
            <v>50</v>
          </cell>
          <cell r="BT14">
            <v>0.16</v>
          </cell>
        </row>
        <row r="15">
          <cell r="D15">
            <v>2860</v>
          </cell>
          <cell r="F15">
            <v>6.4335664335664333</v>
          </cell>
          <cell r="G15">
            <v>315</v>
          </cell>
          <cell r="I15">
            <v>0.58412698412698416</v>
          </cell>
          <cell r="J15">
            <v>0.83333333333333337</v>
          </cell>
          <cell r="M15">
            <v>0.20284697508896798</v>
          </cell>
          <cell r="P15">
            <v>0.21203438395415472</v>
          </cell>
          <cell r="Y15">
            <v>2860</v>
          </cell>
          <cell r="Z15">
            <v>8800</v>
          </cell>
          <cell r="AA15">
            <v>11661</v>
          </cell>
          <cell r="AC15">
            <v>230</v>
          </cell>
          <cell r="AD15">
            <v>2.6136363636363635E-2</v>
          </cell>
          <cell r="AE15">
            <v>324</v>
          </cell>
          <cell r="AF15">
            <v>2.7784924105994341E-2</v>
          </cell>
          <cell r="AO15">
            <v>368</v>
          </cell>
          <cell r="AP15">
            <v>175</v>
          </cell>
          <cell r="AQ15">
            <v>15</v>
          </cell>
          <cell r="AR15">
            <v>461</v>
          </cell>
          <cell r="AS15">
            <v>218</v>
          </cell>
          <cell r="AT15">
            <v>16</v>
          </cell>
          <cell r="BI15">
            <v>619</v>
          </cell>
          <cell r="BJ15">
            <v>600</v>
          </cell>
          <cell r="BK15">
            <v>0.28271405492730212</v>
          </cell>
          <cell r="BL15">
            <v>619</v>
          </cell>
          <cell r="BM15">
            <v>600</v>
          </cell>
          <cell r="BN15">
            <v>0.28271405492730212</v>
          </cell>
          <cell r="BO15">
            <v>70</v>
          </cell>
          <cell r="BP15">
            <v>70</v>
          </cell>
          <cell r="BQ15">
            <v>0.21428571428571427</v>
          </cell>
          <cell r="BR15">
            <v>70</v>
          </cell>
          <cell r="BS15">
            <v>70</v>
          </cell>
          <cell r="BT15">
            <v>0.21428571428571427</v>
          </cell>
        </row>
        <row r="16">
          <cell r="D16">
            <v>1934</v>
          </cell>
          <cell r="F16">
            <v>4.0330920372285419</v>
          </cell>
          <cell r="G16">
            <v>97</v>
          </cell>
          <cell r="I16">
            <v>0.80412371134020622</v>
          </cell>
          <cell r="J16">
            <v>0.67832167832167833</v>
          </cell>
          <cell r="M16">
            <v>0.32500000000000001</v>
          </cell>
          <cell r="P16">
            <v>0.27049180327868855</v>
          </cell>
          <cell r="Y16">
            <v>1934</v>
          </cell>
          <cell r="Z16">
            <v>3516</v>
          </cell>
          <cell r="AA16">
            <v>4676</v>
          </cell>
          <cell r="AC16">
            <v>81</v>
          </cell>
          <cell r="AD16">
            <v>2.303754266211604E-2</v>
          </cell>
          <cell r="AE16">
            <v>110</v>
          </cell>
          <cell r="AF16">
            <v>2.3524379811804962E-2</v>
          </cell>
          <cell r="AO16">
            <v>189</v>
          </cell>
          <cell r="AP16">
            <v>96</v>
          </cell>
          <cell r="AQ16">
            <v>8</v>
          </cell>
          <cell r="AR16">
            <v>240</v>
          </cell>
          <cell r="AS16">
            <v>128</v>
          </cell>
          <cell r="AT16">
            <v>12</v>
          </cell>
          <cell r="BI16">
            <v>377</v>
          </cell>
          <cell r="BJ16">
            <v>377</v>
          </cell>
          <cell r="BK16">
            <v>0.25464190981432361</v>
          </cell>
          <cell r="BL16">
            <v>377</v>
          </cell>
          <cell r="BM16">
            <v>377</v>
          </cell>
          <cell r="BN16">
            <v>0.25464190981432361</v>
          </cell>
          <cell r="BO16">
            <v>46</v>
          </cell>
          <cell r="BP16">
            <v>46</v>
          </cell>
          <cell r="BQ16">
            <v>0.17391304347826086</v>
          </cell>
          <cell r="BR16">
            <v>46</v>
          </cell>
          <cell r="BS16">
            <v>46</v>
          </cell>
          <cell r="BT16">
            <v>0.17391304347826086</v>
          </cell>
        </row>
        <row r="17">
          <cell r="D17">
            <v>1942</v>
          </cell>
          <cell r="F17">
            <v>7.1060762100926871</v>
          </cell>
          <cell r="G17">
            <v>178</v>
          </cell>
          <cell r="I17">
            <v>0.7752808988764045</v>
          </cell>
          <cell r="J17">
            <v>0.61805555555555558</v>
          </cell>
          <cell r="M17">
            <v>0.35810810810810811</v>
          </cell>
          <cell r="P17">
            <v>0.2413793103448276</v>
          </cell>
          <cell r="Y17">
            <v>1942</v>
          </cell>
          <cell r="Z17">
            <v>4016</v>
          </cell>
          <cell r="AA17">
            <v>4838</v>
          </cell>
          <cell r="AC17">
            <v>151</v>
          </cell>
          <cell r="AD17">
            <v>3.7599601593625499E-2</v>
          </cell>
          <cell r="AE17">
            <v>247</v>
          </cell>
          <cell r="AF17">
            <v>5.1054154609342706E-2</v>
          </cell>
          <cell r="AO17">
            <v>245</v>
          </cell>
          <cell r="AP17">
            <v>107</v>
          </cell>
          <cell r="AQ17">
            <v>6</v>
          </cell>
          <cell r="AR17">
            <v>341</v>
          </cell>
          <cell r="AS17">
            <v>157</v>
          </cell>
          <cell r="AT17">
            <v>10</v>
          </cell>
          <cell r="BI17">
            <v>361</v>
          </cell>
          <cell r="BJ17">
            <v>341</v>
          </cell>
          <cell r="BK17">
            <v>0.296398891966759</v>
          </cell>
          <cell r="BL17">
            <v>361</v>
          </cell>
          <cell r="BM17">
            <v>341</v>
          </cell>
          <cell r="BN17">
            <v>0.296398891966759</v>
          </cell>
          <cell r="BO17">
            <v>74</v>
          </cell>
          <cell r="BP17">
            <v>71</v>
          </cell>
          <cell r="BQ17">
            <v>8.1081081081081086E-2</v>
          </cell>
          <cell r="BR17">
            <v>74</v>
          </cell>
          <cell r="BS17">
            <v>71</v>
          </cell>
          <cell r="BT17">
            <v>8.1081081081081086E-2</v>
          </cell>
        </row>
        <row r="18">
          <cell r="D18">
            <v>7350</v>
          </cell>
          <cell r="F18">
            <v>13.156462585034014</v>
          </cell>
          <cell r="G18">
            <v>1255</v>
          </cell>
          <cell r="I18">
            <v>0.77051792828685262</v>
          </cell>
          <cell r="J18">
            <v>0.73434757167934461</v>
          </cell>
          <cell r="M18">
            <v>0.35534317984361424</v>
          </cell>
          <cell r="P18">
            <v>0.35420393559928443</v>
          </cell>
          <cell r="Y18">
            <v>7350</v>
          </cell>
          <cell r="Z18">
            <v>29377</v>
          </cell>
          <cell r="AA18">
            <v>36780</v>
          </cell>
          <cell r="AC18">
            <v>1054</v>
          </cell>
          <cell r="AD18">
            <v>3.5878408278585287E-2</v>
          </cell>
          <cell r="AE18">
            <v>1524</v>
          </cell>
          <cell r="AF18">
            <v>4.143556280587276E-2</v>
          </cell>
          <cell r="AO18">
            <v>2167</v>
          </cell>
          <cell r="AP18">
            <v>900</v>
          </cell>
          <cell r="AQ18">
            <v>47</v>
          </cell>
          <cell r="AR18">
            <v>3156</v>
          </cell>
          <cell r="AS18">
            <v>909</v>
          </cell>
          <cell r="AT18">
            <v>52</v>
          </cell>
          <cell r="BI18">
            <v>1335</v>
          </cell>
          <cell r="BJ18">
            <v>1321</v>
          </cell>
          <cell r="BK18">
            <v>0.6741573033707865</v>
          </cell>
          <cell r="BL18">
            <v>1400</v>
          </cell>
          <cell r="BM18">
            <v>1400</v>
          </cell>
          <cell r="BN18">
            <v>0.6428571428571429</v>
          </cell>
          <cell r="BO18">
            <v>142</v>
          </cell>
          <cell r="BP18">
            <v>142</v>
          </cell>
          <cell r="BQ18">
            <v>0.33098591549295775</v>
          </cell>
          <cell r="BR18">
            <v>200</v>
          </cell>
          <cell r="BS18">
            <v>200</v>
          </cell>
          <cell r="BT18">
            <v>0.23499999999999999</v>
          </cell>
        </row>
        <row r="19">
          <cell r="D19">
            <v>6259</v>
          </cell>
          <cell r="F19">
            <v>14.12366192682537</v>
          </cell>
          <cell r="G19">
            <v>1113</v>
          </cell>
          <cell r="I19">
            <v>0.79424977538185082</v>
          </cell>
          <cell r="J19">
            <v>0.6489795918367347</v>
          </cell>
          <cell r="M19">
            <v>0.47433035714285715</v>
          </cell>
          <cell r="P19">
            <v>0.5625462620281273</v>
          </cell>
          <cell r="Y19">
            <v>6259</v>
          </cell>
          <cell r="Z19">
            <v>15196</v>
          </cell>
          <cell r="AA19">
            <v>19552</v>
          </cell>
          <cell r="AC19">
            <v>848</v>
          </cell>
          <cell r="AD19">
            <v>5.5804158989207688E-2</v>
          </cell>
          <cell r="AE19">
            <v>1434</v>
          </cell>
          <cell r="AF19">
            <v>7.3342880523731585E-2</v>
          </cell>
          <cell r="AO19">
            <v>2378</v>
          </cell>
          <cell r="AP19">
            <v>748</v>
          </cell>
          <cell r="AQ19">
            <v>24</v>
          </cell>
          <cell r="AR19">
            <v>3659</v>
          </cell>
          <cell r="AS19">
            <v>815</v>
          </cell>
          <cell r="AT19">
            <v>44</v>
          </cell>
          <cell r="BI19">
            <v>1180</v>
          </cell>
          <cell r="BJ19">
            <v>1154</v>
          </cell>
          <cell r="BK19">
            <v>0.63389830508474576</v>
          </cell>
          <cell r="BL19">
            <v>1200</v>
          </cell>
          <cell r="BM19">
            <v>1200</v>
          </cell>
          <cell r="BN19">
            <v>0.62333333333333329</v>
          </cell>
          <cell r="BO19">
            <v>93</v>
          </cell>
          <cell r="BP19">
            <v>93</v>
          </cell>
          <cell r="BQ19">
            <v>0.25806451612903225</v>
          </cell>
          <cell r="BR19">
            <v>180</v>
          </cell>
          <cell r="BS19">
            <v>180</v>
          </cell>
          <cell r="BT19">
            <v>0.13333333333333333</v>
          </cell>
        </row>
        <row r="20">
          <cell r="D20">
            <v>13921</v>
          </cell>
          <cell r="F20">
            <v>17.857912506285466</v>
          </cell>
          <cell r="G20">
            <v>3258</v>
          </cell>
          <cell r="I20">
            <v>0.76304481276856972</v>
          </cell>
          <cell r="J20">
            <v>0.70306430729391456</v>
          </cell>
          <cell r="M20">
            <v>0.48293172690763053</v>
          </cell>
          <cell r="P20">
            <v>0.49746426924850162</v>
          </cell>
          <cell r="Y20">
            <v>13921</v>
          </cell>
          <cell r="Z20">
            <v>66882</v>
          </cell>
          <cell r="AA20">
            <v>72706</v>
          </cell>
          <cell r="AC20">
            <v>2660</v>
          </cell>
          <cell r="AD20">
            <v>3.9771537932478097E-2</v>
          </cell>
          <cell r="AE20">
            <v>4004</v>
          </cell>
          <cell r="AF20">
            <v>5.507110829917751E-2</v>
          </cell>
          <cell r="AO20">
            <v>4358</v>
          </cell>
          <cell r="AP20">
            <v>2244</v>
          </cell>
          <cell r="AQ20">
            <v>431</v>
          </cell>
          <cell r="AR20">
            <v>5818</v>
          </cell>
          <cell r="AS20">
            <v>2595</v>
          </cell>
          <cell r="BI20">
            <v>5000</v>
          </cell>
          <cell r="BJ20">
            <v>4900</v>
          </cell>
          <cell r="BK20">
            <v>0.44879999999999998</v>
          </cell>
          <cell r="BL20">
            <v>5000</v>
          </cell>
          <cell r="BM20">
            <v>4900</v>
          </cell>
          <cell r="BN20">
            <v>0.44879999999999998</v>
          </cell>
          <cell r="BO20">
            <v>500</v>
          </cell>
          <cell r="BQ20">
            <v>0.86199999999999999</v>
          </cell>
          <cell r="BR20">
            <v>500</v>
          </cell>
          <cell r="BT20">
            <v>0.86199999999999999</v>
          </cell>
        </row>
        <row r="21">
          <cell r="D21">
            <v>9198</v>
          </cell>
          <cell r="F21">
            <v>9.0019569471624266</v>
          </cell>
          <cell r="G21">
            <v>1269</v>
          </cell>
          <cell r="I21">
            <v>0.65248226950354615</v>
          </cell>
          <cell r="J21">
            <v>0.62266928361138374</v>
          </cell>
          <cell r="M21">
            <v>0.41321585903083702</v>
          </cell>
          <cell r="P21">
            <v>0.40752189592993304</v>
          </cell>
          <cell r="Y21">
            <v>9198</v>
          </cell>
          <cell r="Z21">
            <v>22455</v>
          </cell>
          <cell r="AA21">
            <v>25011</v>
          </cell>
          <cell r="AC21">
            <v>983</v>
          </cell>
          <cell r="AD21">
            <v>4.3776441772433755E-2</v>
          </cell>
          <cell r="AE21">
            <v>1519</v>
          </cell>
          <cell r="AF21">
            <v>6.0733277357962495E-2</v>
          </cell>
          <cell r="AO21">
            <v>1318</v>
          </cell>
          <cell r="AP21">
            <v>594</v>
          </cell>
          <cell r="AQ21">
            <v>35</v>
          </cell>
          <cell r="AR21">
            <v>1727</v>
          </cell>
          <cell r="AS21">
            <v>682</v>
          </cell>
          <cell r="AT21">
            <v>55</v>
          </cell>
          <cell r="BI21">
            <v>1555</v>
          </cell>
          <cell r="BJ21">
            <v>1555</v>
          </cell>
          <cell r="BK21">
            <v>0.3819935691318328</v>
          </cell>
          <cell r="BL21">
            <v>1555</v>
          </cell>
          <cell r="BM21">
            <v>1555</v>
          </cell>
          <cell r="BN21">
            <v>0.3819935691318328</v>
          </cell>
          <cell r="BO21">
            <v>190</v>
          </cell>
          <cell r="BP21">
            <v>190</v>
          </cell>
          <cell r="BQ21">
            <v>0.18421052631578946</v>
          </cell>
          <cell r="BR21">
            <v>190</v>
          </cell>
          <cell r="BS21">
            <v>190</v>
          </cell>
          <cell r="BT21">
            <v>0.18421052631578946</v>
          </cell>
        </row>
        <row r="22">
          <cell r="D22">
            <v>2223</v>
          </cell>
          <cell r="F22">
            <v>1.7094017094017093</v>
          </cell>
          <cell r="G22">
            <v>45</v>
          </cell>
          <cell r="I22">
            <v>0.84444444444444444</v>
          </cell>
          <cell r="J22">
            <v>0.84905660377358494</v>
          </cell>
          <cell r="M22">
            <v>6.5217391304347824E-2</v>
          </cell>
          <cell r="P22">
            <v>0.125</v>
          </cell>
          <cell r="Y22">
            <v>2223</v>
          </cell>
          <cell r="Z22">
            <v>3587</v>
          </cell>
          <cell r="AA22">
            <v>2847</v>
          </cell>
          <cell r="AC22">
            <v>52</v>
          </cell>
          <cell r="AD22">
            <v>1.449679397825481E-2</v>
          </cell>
          <cell r="AE22">
            <v>43</v>
          </cell>
          <cell r="AF22">
            <v>1.510361784334387E-2</v>
          </cell>
          <cell r="AO22">
            <v>75</v>
          </cell>
          <cell r="AP22">
            <v>70</v>
          </cell>
          <cell r="AQ22">
            <v>1</v>
          </cell>
          <cell r="AR22">
            <v>77</v>
          </cell>
          <cell r="AS22">
            <v>68</v>
          </cell>
          <cell r="AT22">
            <v>2</v>
          </cell>
          <cell r="BI22">
            <v>456</v>
          </cell>
          <cell r="BJ22">
            <v>456</v>
          </cell>
          <cell r="BK22">
            <v>0.15350877192982457</v>
          </cell>
          <cell r="BL22">
            <v>456</v>
          </cell>
          <cell r="BM22">
            <v>456</v>
          </cell>
          <cell r="BN22">
            <v>0.15350877192982457</v>
          </cell>
          <cell r="BO22">
            <v>112</v>
          </cell>
          <cell r="BP22">
            <v>112</v>
          </cell>
          <cell r="BQ22">
            <v>8.9285714285714281E-3</v>
          </cell>
          <cell r="BR22">
            <v>112</v>
          </cell>
          <cell r="BS22">
            <v>112</v>
          </cell>
          <cell r="BT22">
            <v>8.9285714285714281E-3</v>
          </cell>
        </row>
        <row r="23">
          <cell r="D23">
            <v>1044</v>
          </cell>
          <cell r="F23">
            <v>1.053639846743295</v>
          </cell>
          <cell r="G23">
            <v>8</v>
          </cell>
          <cell r="I23">
            <v>1.375</v>
          </cell>
          <cell r="J23">
            <v>0.53333333333333333</v>
          </cell>
          <cell r="M23">
            <v>0.2857142857142857</v>
          </cell>
          <cell r="P23">
            <v>0.54545454545454541</v>
          </cell>
          <cell r="Y23">
            <v>1044</v>
          </cell>
          <cell r="Z23">
            <v>1100</v>
          </cell>
          <cell r="AA23">
            <v>1455</v>
          </cell>
          <cell r="AC23">
            <v>7</v>
          </cell>
          <cell r="AD23">
            <v>6.3636363636363638E-3</v>
          </cell>
          <cell r="AE23">
            <v>9</v>
          </cell>
          <cell r="AF23">
            <v>6.1855670103092781E-3</v>
          </cell>
          <cell r="AO23">
            <v>22</v>
          </cell>
          <cell r="AP23">
            <v>22</v>
          </cell>
          <cell r="AQ23">
            <v>3</v>
          </cell>
          <cell r="AR23">
            <v>18</v>
          </cell>
          <cell r="AS23">
            <v>17</v>
          </cell>
          <cell r="AT23">
            <v>3</v>
          </cell>
          <cell r="BI23">
            <v>500</v>
          </cell>
          <cell r="BJ23">
            <v>500</v>
          </cell>
          <cell r="BK23">
            <v>4.3999999999999997E-2</v>
          </cell>
          <cell r="BL23">
            <v>500</v>
          </cell>
          <cell r="BM23">
            <v>500</v>
          </cell>
          <cell r="BN23">
            <v>4.3999999999999997E-2</v>
          </cell>
          <cell r="BO23">
            <v>36</v>
          </cell>
          <cell r="BP23">
            <v>36</v>
          </cell>
          <cell r="BQ23">
            <v>8.3333333333333329E-2</v>
          </cell>
          <cell r="BR23">
            <v>36</v>
          </cell>
          <cell r="BS23">
            <v>36</v>
          </cell>
          <cell r="BT23">
            <v>8.3333333333333329E-2</v>
          </cell>
        </row>
        <row r="24">
          <cell r="D24">
            <v>1138</v>
          </cell>
          <cell r="F24">
            <v>10.720562390158172</v>
          </cell>
          <cell r="G24">
            <v>127</v>
          </cell>
          <cell r="I24">
            <v>0.96062992125984248</v>
          </cell>
          <cell r="J24">
            <v>2.7021276595744679</v>
          </cell>
          <cell r="M24">
            <v>0.31092436974789917</v>
          </cell>
          <cell r="P24">
            <v>0.44871794871794873</v>
          </cell>
          <cell r="Y24">
            <v>1138</v>
          </cell>
          <cell r="Z24">
            <v>3480</v>
          </cell>
          <cell r="AA24">
            <v>3081</v>
          </cell>
          <cell r="AC24">
            <v>119</v>
          </cell>
          <cell r="AD24">
            <v>3.4195402298850576E-2</v>
          </cell>
          <cell r="AE24">
            <v>101</v>
          </cell>
          <cell r="AF24">
            <v>3.2781564427134049E-2</v>
          </cell>
          <cell r="AO24">
            <v>169</v>
          </cell>
          <cell r="AP24">
            <v>116</v>
          </cell>
          <cell r="AQ24">
            <v>3</v>
          </cell>
          <cell r="AR24">
            <v>136</v>
          </cell>
          <cell r="AS24">
            <v>97</v>
          </cell>
          <cell r="AT24">
            <v>0</v>
          </cell>
          <cell r="BI24">
            <v>258</v>
          </cell>
          <cell r="BJ24">
            <v>258</v>
          </cell>
          <cell r="BK24">
            <v>0.44961240310077522</v>
          </cell>
          <cell r="BL24">
            <v>258</v>
          </cell>
          <cell r="BM24">
            <v>258</v>
          </cell>
          <cell r="BN24">
            <v>0.44961240310077522</v>
          </cell>
          <cell r="BO24">
            <v>35</v>
          </cell>
          <cell r="BP24">
            <v>35</v>
          </cell>
          <cell r="BQ24">
            <v>8.5714285714285715E-2</v>
          </cell>
          <cell r="BR24">
            <v>35</v>
          </cell>
          <cell r="BS24">
            <v>35</v>
          </cell>
          <cell r="BT24">
            <v>8.5714285714285715E-2</v>
          </cell>
        </row>
        <row r="25">
          <cell r="D25">
            <v>768</v>
          </cell>
          <cell r="F25">
            <v>1.171875</v>
          </cell>
          <cell r="G25">
            <v>9</v>
          </cell>
          <cell r="I25">
            <v>1</v>
          </cell>
          <cell r="J25">
            <v>0.69230769230769229</v>
          </cell>
          <cell r="M25">
            <v>0</v>
          </cell>
          <cell r="P25">
            <v>0</v>
          </cell>
          <cell r="Y25">
            <v>768</v>
          </cell>
          <cell r="Z25">
            <v>1033</v>
          </cell>
          <cell r="AA25">
            <v>1414</v>
          </cell>
          <cell r="AC25">
            <v>9</v>
          </cell>
          <cell r="AD25">
            <v>8.7124878993223628E-3</v>
          </cell>
          <cell r="AE25">
            <v>7</v>
          </cell>
          <cell r="AF25">
            <v>4.9504950495049506E-3</v>
          </cell>
          <cell r="AO25">
            <v>19</v>
          </cell>
          <cell r="AP25">
            <v>19</v>
          </cell>
          <cell r="AQ25">
            <v>2</v>
          </cell>
          <cell r="AR25">
            <v>42</v>
          </cell>
          <cell r="AS25">
            <v>42</v>
          </cell>
          <cell r="AT25">
            <v>2</v>
          </cell>
          <cell r="BI25">
            <v>255</v>
          </cell>
          <cell r="BJ25">
            <v>255</v>
          </cell>
          <cell r="BK25">
            <v>7.4509803921568626E-2</v>
          </cell>
          <cell r="BL25">
            <v>255</v>
          </cell>
          <cell r="BM25">
            <v>255</v>
          </cell>
          <cell r="BN25">
            <v>7.4509803921568626E-2</v>
          </cell>
          <cell r="BO25">
            <v>24</v>
          </cell>
          <cell r="BP25">
            <v>24</v>
          </cell>
          <cell r="BQ25">
            <v>8.3333333333333329E-2</v>
          </cell>
          <cell r="BR25">
            <v>24</v>
          </cell>
          <cell r="BS25">
            <v>24</v>
          </cell>
          <cell r="BT25">
            <v>8.3333333333333329E-2</v>
          </cell>
        </row>
        <row r="26">
          <cell r="D26">
            <v>811</v>
          </cell>
          <cell r="F26">
            <v>1.9728729963008633</v>
          </cell>
          <cell r="G26">
            <v>11</v>
          </cell>
          <cell r="I26">
            <v>1.4545454545454546</v>
          </cell>
          <cell r="J26">
            <v>1.1000000000000001</v>
          </cell>
          <cell r="M26">
            <v>0.58823529411764708</v>
          </cell>
          <cell r="P26">
            <v>0.66666666666666663</v>
          </cell>
          <cell r="Y26">
            <v>811</v>
          </cell>
          <cell r="Z26">
            <v>1029</v>
          </cell>
          <cell r="AA26">
            <v>1024</v>
          </cell>
          <cell r="AC26">
            <v>15</v>
          </cell>
          <cell r="AD26">
            <v>1.4577259475218658E-2</v>
          </cell>
          <cell r="AE26">
            <v>12</v>
          </cell>
          <cell r="AF26">
            <v>1.171875E-2</v>
          </cell>
          <cell r="AO26">
            <v>16</v>
          </cell>
          <cell r="AP26">
            <v>16</v>
          </cell>
          <cell r="AQ26">
            <v>1</v>
          </cell>
          <cell r="AR26">
            <v>19</v>
          </cell>
          <cell r="AS26">
            <v>19</v>
          </cell>
          <cell r="AT26">
            <v>2</v>
          </cell>
          <cell r="BI26">
            <v>285</v>
          </cell>
          <cell r="BJ26">
            <v>285</v>
          </cell>
          <cell r="BK26">
            <v>5.6140350877192984E-2</v>
          </cell>
          <cell r="BL26">
            <v>285</v>
          </cell>
          <cell r="BM26">
            <v>285</v>
          </cell>
          <cell r="BN26">
            <v>5.6140350877192984E-2</v>
          </cell>
          <cell r="BO26">
            <v>24</v>
          </cell>
          <cell r="BP26">
            <v>24</v>
          </cell>
          <cell r="BQ26">
            <v>4.1666666666666664E-2</v>
          </cell>
          <cell r="BR26">
            <v>24</v>
          </cell>
          <cell r="BS26">
            <v>24</v>
          </cell>
          <cell r="BT26">
            <v>4.1666666666666664E-2</v>
          </cell>
        </row>
        <row r="27">
          <cell r="D27">
            <v>2049</v>
          </cell>
          <cell r="F27">
            <v>0.34163006344558322</v>
          </cell>
          <cell r="G27">
            <v>26</v>
          </cell>
          <cell r="I27">
            <v>0.26923076923076922</v>
          </cell>
          <cell r="J27">
            <v>0.41269841269841268</v>
          </cell>
          <cell r="M27">
            <v>0.25</v>
          </cell>
          <cell r="P27">
            <v>0.26530612244897961</v>
          </cell>
          <cell r="Y27">
            <v>2049</v>
          </cell>
          <cell r="Z27">
            <v>2913</v>
          </cell>
          <cell r="AA27">
            <v>3166</v>
          </cell>
          <cell r="AC27">
            <v>10</v>
          </cell>
          <cell r="AD27">
            <v>3.4328870580157913E-3</v>
          </cell>
          <cell r="AE27">
            <v>47</v>
          </cell>
          <cell r="AF27">
            <v>1.4845230574857865E-2</v>
          </cell>
          <cell r="AO27">
            <v>35</v>
          </cell>
          <cell r="AP27">
            <v>31</v>
          </cell>
          <cell r="AQ27">
            <v>0</v>
          </cell>
          <cell r="AR27">
            <v>80</v>
          </cell>
          <cell r="AS27">
            <v>61</v>
          </cell>
          <cell r="AT27">
            <v>1</v>
          </cell>
          <cell r="BI27">
            <v>434</v>
          </cell>
          <cell r="BJ27">
            <v>434</v>
          </cell>
          <cell r="BK27">
            <v>7.1428571428571425E-2</v>
          </cell>
          <cell r="BL27">
            <v>434</v>
          </cell>
          <cell r="BM27">
            <v>434</v>
          </cell>
          <cell r="BN27">
            <v>7.1428571428571425E-2</v>
          </cell>
          <cell r="BO27">
            <v>49</v>
          </cell>
          <cell r="BP27">
            <v>49</v>
          </cell>
          <cell r="BQ27">
            <v>0</v>
          </cell>
          <cell r="BR27">
            <v>49</v>
          </cell>
          <cell r="BS27">
            <v>49</v>
          </cell>
          <cell r="BT27">
            <v>0</v>
          </cell>
        </row>
        <row r="28">
          <cell r="D28">
            <v>1987</v>
          </cell>
          <cell r="F28">
            <v>5.8882737795671867</v>
          </cell>
          <cell r="G28">
            <v>175</v>
          </cell>
          <cell r="I28">
            <v>0.66857142857142859</v>
          </cell>
          <cell r="J28">
            <v>0.86633663366336633</v>
          </cell>
          <cell r="M28">
            <v>0.14184397163120568</v>
          </cell>
          <cell r="P28">
            <v>0.1380952380952381</v>
          </cell>
          <cell r="Y28">
            <v>1987</v>
          </cell>
          <cell r="Z28">
            <v>3394</v>
          </cell>
          <cell r="AA28">
            <v>4383</v>
          </cell>
          <cell r="AC28">
            <v>145</v>
          </cell>
          <cell r="AD28">
            <v>4.2722451384796703E-2</v>
          </cell>
          <cell r="AE28">
            <v>211</v>
          </cell>
          <cell r="AF28">
            <v>4.8140543007072781E-2</v>
          </cell>
          <cell r="AO28">
            <v>261</v>
          </cell>
          <cell r="AP28">
            <v>207</v>
          </cell>
          <cell r="AQ28">
            <v>9</v>
          </cell>
          <cell r="AR28">
            <v>335</v>
          </cell>
          <cell r="AS28">
            <v>248</v>
          </cell>
          <cell r="AT28">
            <v>12</v>
          </cell>
          <cell r="BI28">
            <v>694</v>
          </cell>
          <cell r="BJ28">
            <v>694</v>
          </cell>
          <cell r="BK28">
            <v>0.29827089337175794</v>
          </cell>
          <cell r="BL28">
            <v>694</v>
          </cell>
          <cell r="BM28">
            <v>694</v>
          </cell>
          <cell r="BN28">
            <v>0.29827089337175794</v>
          </cell>
          <cell r="BO28">
            <v>59</v>
          </cell>
          <cell r="BP28">
            <v>59</v>
          </cell>
          <cell r="BQ28">
            <v>0.15254237288135594</v>
          </cell>
          <cell r="BR28">
            <v>59</v>
          </cell>
          <cell r="BS28">
            <v>59</v>
          </cell>
          <cell r="BT28">
            <v>0.15254237288135594</v>
          </cell>
        </row>
        <row r="29">
          <cell r="D29">
            <v>3644</v>
          </cell>
          <cell r="F29">
            <v>3.4577387486278819</v>
          </cell>
          <cell r="G29">
            <v>125</v>
          </cell>
          <cell r="I29">
            <v>1.008</v>
          </cell>
          <cell r="J29">
            <v>0.66489361702127658</v>
          </cell>
          <cell r="M29">
            <v>0.375</v>
          </cell>
          <cell r="P29">
            <v>0.26380368098159507</v>
          </cell>
          <cell r="Y29">
            <v>3644</v>
          </cell>
          <cell r="Z29">
            <v>6722</v>
          </cell>
          <cell r="AA29">
            <v>9310</v>
          </cell>
          <cell r="AC29">
            <v>99</v>
          </cell>
          <cell r="AD29">
            <v>1.4727759595358525E-2</v>
          </cell>
          <cell r="AE29">
            <v>158</v>
          </cell>
          <cell r="AF29">
            <v>1.6970998925886143E-2</v>
          </cell>
          <cell r="AO29">
            <v>155</v>
          </cell>
          <cell r="AP29">
            <v>73</v>
          </cell>
          <cell r="AQ29">
            <v>1</v>
          </cell>
          <cell r="AR29">
            <v>241</v>
          </cell>
          <cell r="AS29">
            <v>97</v>
          </cell>
          <cell r="AT29">
            <v>2</v>
          </cell>
          <cell r="BI29">
            <v>466</v>
          </cell>
          <cell r="BJ29">
            <v>466</v>
          </cell>
          <cell r="BK29">
            <v>0.15665236051502146</v>
          </cell>
          <cell r="BL29">
            <v>466</v>
          </cell>
          <cell r="BM29">
            <v>466</v>
          </cell>
          <cell r="BN29">
            <v>0.15665236051502146</v>
          </cell>
          <cell r="BO29">
            <v>40</v>
          </cell>
          <cell r="BP29">
            <v>40</v>
          </cell>
          <cell r="BQ29">
            <v>2.5000000000000001E-2</v>
          </cell>
          <cell r="BR29">
            <v>67</v>
          </cell>
          <cell r="BS29">
            <v>67</v>
          </cell>
          <cell r="BT29">
            <v>1.4925373134328358E-2</v>
          </cell>
        </row>
        <row r="30">
          <cell r="D30">
            <v>7552</v>
          </cell>
          <cell r="F30">
            <v>5.6408898305084749</v>
          </cell>
          <cell r="G30">
            <v>599</v>
          </cell>
          <cell r="I30">
            <v>0.71118530884808018</v>
          </cell>
          <cell r="J30">
            <v>0.74225526641883521</v>
          </cell>
          <cell r="M30">
            <v>0.3551236749116608</v>
          </cell>
          <cell r="P30">
            <v>0.41208791208791207</v>
          </cell>
          <cell r="Y30">
            <v>7552</v>
          </cell>
          <cell r="Z30">
            <v>9975</v>
          </cell>
          <cell r="AA30">
            <v>12411</v>
          </cell>
          <cell r="AC30">
            <v>510</v>
          </cell>
          <cell r="AD30">
            <v>5.1127819548872182E-2</v>
          </cell>
          <cell r="AE30">
            <v>674</v>
          </cell>
          <cell r="AF30">
            <v>5.4306663443719282E-2</v>
          </cell>
          <cell r="AO30">
            <v>1120</v>
          </cell>
          <cell r="AP30">
            <v>461</v>
          </cell>
          <cell r="AQ30">
            <v>35</v>
          </cell>
          <cell r="AR30">
            <v>1499</v>
          </cell>
          <cell r="AS30">
            <v>537</v>
          </cell>
          <cell r="AT30">
            <v>45</v>
          </cell>
          <cell r="BI30">
            <v>1215</v>
          </cell>
          <cell r="BJ30">
            <v>1215</v>
          </cell>
          <cell r="BK30">
            <v>0.37942386831275721</v>
          </cell>
          <cell r="BL30">
            <v>1215</v>
          </cell>
          <cell r="BM30">
            <v>1215</v>
          </cell>
          <cell r="BN30">
            <v>0.37942386831275721</v>
          </cell>
          <cell r="BO30">
            <v>126</v>
          </cell>
          <cell r="BP30">
            <v>126</v>
          </cell>
          <cell r="BQ30">
            <v>0.27777777777777779</v>
          </cell>
          <cell r="BR30">
            <v>126</v>
          </cell>
          <cell r="BS30">
            <v>126</v>
          </cell>
          <cell r="BT30">
            <v>0.27777777777777779</v>
          </cell>
        </row>
        <row r="31">
          <cell r="D31">
            <v>1781</v>
          </cell>
          <cell r="F31">
            <v>4.4357102751263335</v>
          </cell>
          <cell r="G31">
            <v>76</v>
          </cell>
          <cell r="I31">
            <v>1.0394736842105263</v>
          </cell>
          <cell r="J31">
            <v>0.48717948717948717</v>
          </cell>
          <cell r="M31">
            <v>0.20833333333333334</v>
          </cell>
          <cell r="P31">
            <v>0.22368421052631579</v>
          </cell>
          <cell r="Y31">
            <v>1781</v>
          </cell>
          <cell r="Z31">
            <v>1225</v>
          </cell>
          <cell r="AA31">
            <v>1532</v>
          </cell>
          <cell r="AC31">
            <v>58</v>
          </cell>
          <cell r="AD31">
            <v>4.7346938775510203E-2</v>
          </cell>
          <cell r="AE31">
            <v>143</v>
          </cell>
          <cell r="AF31">
            <v>9.3342036553524799E-2</v>
          </cell>
          <cell r="AO31">
            <v>152</v>
          </cell>
          <cell r="AP31">
            <v>131</v>
          </cell>
          <cell r="AQ31">
            <v>11</v>
          </cell>
          <cell r="AR31">
            <v>256</v>
          </cell>
          <cell r="AS31">
            <v>200</v>
          </cell>
          <cell r="AT31">
            <v>13</v>
          </cell>
          <cell r="BI31">
            <v>373</v>
          </cell>
          <cell r="BJ31">
            <v>373</v>
          </cell>
          <cell r="BK31">
            <v>0.3512064343163539</v>
          </cell>
          <cell r="BL31">
            <v>373</v>
          </cell>
          <cell r="BM31">
            <v>373</v>
          </cell>
          <cell r="BN31">
            <v>0.3512064343163539</v>
          </cell>
          <cell r="BO31">
            <v>53</v>
          </cell>
          <cell r="BP31">
            <v>53</v>
          </cell>
          <cell r="BQ31">
            <v>0.20754716981132076</v>
          </cell>
          <cell r="BR31">
            <v>53</v>
          </cell>
          <cell r="BS31">
            <v>53</v>
          </cell>
          <cell r="BT31">
            <v>0.20754716981132076</v>
          </cell>
        </row>
        <row r="32">
          <cell r="D32">
            <v>1414</v>
          </cell>
          <cell r="F32">
            <v>4.8797736916548793</v>
          </cell>
          <cell r="G32">
            <v>84</v>
          </cell>
          <cell r="I32">
            <v>0.8214285714285714</v>
          </cell>
          <cell r="J32">
            <v>0.63157894736842102</v>
          </cell>
          <cell r="M32">
            <v>0.25641025641025639</v>
          </cell>
          <cell r="P32">
            <v>0.29661016949152541</v>
          </cell>
          <cell r="Y32">
            <v>1414</v>
          </cell>
          <cell r="Z32">
            <v>1183</v>
          </cell>
          <cell r="AA32">
            <v>2671</v>
          </cell>
          <cell r="AC32">
            <v>78</v>
          </cell>
          <cell r="AD32">
            <v>6.5934065934065936E-2</v>
          </cell>
          <cell r="AE32">
            <v>115</v>
          </cell>
          <cell r="AF32">
            <v>4.3055035567203297E-2</v>
          </cell>
          <cell r="AO32">
            <v>147</v>
          </cell>
          <cell r="AP32">
            <v>102</v>
          </cell>
          <cell r="AQ32">
            <v>7</v>
          </cell>
          <cell r="AR32">
            <v>184</v>
          </cell>
          <cell r="AS32">
            <v>121</v>
          </cell>
          <cell r="AT32">
            <v>15</v>
          </cell>
          <cell r="BI32">
            <v>351</v>
          </cell>
          <cell r="BJ32">
            <v>349</v>
          </cell>
          <cell r="BK32">
            <v>0.29059829059829062</v>
          </cell>
          <cell r="BL32">
            <v>351</v>
          </cell>
          <cell r="BM32">
            <v>349</v>
          </cell>
          <cell r="BN32">
            <v>0.29059829059829062</v>
          </cell>
          <cell r="BO32">
            <v>47</v>
          </cell>
          <cell r="BP32">
            <v>47</v>
          </cell>
          <cell r="BQ32">
            <v>0.14893617021276595</v>
          </cell>
          <cell r="BR32">
            <v>62</v>
          </cell>
          <cell r="BS32">
            <v>62</v>
          </cell>
          <cell r="BT32">
            <v>0.11290322580645161</v>
          </cell>
        </row>
        <row r="33">
          <cell r="D33">
            <v>2583</v>
          </cell>
          <cell r="F33">
            <v>4.9941927990708486</v>
          </cell>
          <cell r="G33">
            <v>195</v>
          </cell>
          <cell r="I33">
            <v>0.66153846153846152</v>
          </cell>
          <cell r="J33">
            <v>0.43237250554323725</v>
          </cell>
          <cell r="M33">
            <v>0.3</v>
          </cell>
          <cell r="P33">
            <v>0.3020304568527919</v>
          </cell>
          <cell r="Y33">
            <v>2583</v>
          </cell>
          <cell r="Z33">
            <v>6340</v>
          </cell>
          <cell r="AA33">
            <v>8712</v>
          </cell>
          <cell r="AC33">
            <v>166</v>
          </cell>
          <cell r="AD33">
            <v>2.6182965299684544E-2</v>
          </cell>
          <cell r="AE33">
            <v>303</v>
          </cell>
          <cell r="AF33">
            <v>3.4779614325068868E-2</v>
          </cell>
          <cell r="AO33">
            <v>482</v>
          </cell>
          <cell r="AP33">
            <v>125</v>
          </cell>
          <cell r="AQ33">
            <v>19</v>
          </cell>
          <cell r="AR33">
            <v>821</v>
          </cell>
          <cell r="AS33">
            <v>173</v>
          </cell>
          <cell r="AT33">
            <v>19</v>
          </cell>
          <cell r="BI33">
            <v>416</v>
          </cell>
          <cell r="BJ33">
            <v>416</v>
          </cell>
          <cell r="BK33">
            <v>0.30048076923076922</v>
          </cell>
          <cell r="BL33">
            <v>416</v>
          </cell>
          <cell r="BM33">
            <v>416</v>
          </cell>
          <cell r="BN33">
            <v>0.30048076923076922</v>
          </cell>
          <cell r="BO33">
            <v>86</v>
          </cell>
          <cell r="BP33">
            <v>86</v>
          </cell>
          <cell r="BQ33">
            <v>0.22093023255813954</v>
          </cell>
          <cell r="BR33">
            <v>86</v>
          </cell>
          <cell r="BS33">
            <v>86</v>
          </cell>
          <cell r="BT33">
            <v>0.22093023255813954</v>
          </cell>
        </row>
        <row r="34">
          <cell r="D34">
            <v>8809</v>
          </cell>
          <cell r="F34">
            <v>8.1507549097513898</v>
          </cell>
          <cell r="G34">
            <v>1056</v>
          </cell>
          <cell r="I34">
            <v>0.67992424242424243</v>
          </cell>
          <cell r="J34">
            <v>0.60794473229706392</v>
          </cell>
          <cell r="M34">
            <v>0.48183760683760685</v>
          </cell>
          <cell r="P34">
            <v>0.46408494690818236</v>
          </cell>
          <cell r="Y34">
            <v>8809</v>
          </cell>
          <cell r="Z34">
            <v>25372</v>
          </cell>
          <cell r="AA34">
            <v>29995</v>
          </cell>
          <cell r="AC34">
            <v>871</v>
          </cell>
          <cell r="AD34">
            <v>3.4329181775185243E-2</v>
          </cell>
          <cell r="AE34">
            <v>1353</v>
          </cell>
          <cell r="AF34">
            <v>4.5107517919653277E-2</v>
          </cell>
          <cell r="AO34">
            <v>1689</v>
          </cell>
          <cell r="AP34">
            <v>809</v>
          </cell>
          <cell r="AQ34">
            <v>190</v>
          </cell>
          <cell r="AR34">
            <v>3072</v>
          </cell>
          <cell r="AS34">
            <v>997</v>
          </cell>
          <cell r="AT34">
            <v>216</v>
          </cell>
          <cell r="BI34">
            <v>1949</v>
          </cell>
          <cell r="BJ34">
            <v>1948</v>
          </cell>
          <cell r="BK34">
            <v>0.41508465879938428</v>
          </cell>
          <cell r="BL34">
            <v>1949</v>
          </cell>
          <cell r="BM34">
            <v>1948</v>
          </cell>
          <cell r="BN34">
            <v>0.41508465879938428</v>
          </cell>
          <cell r="BO34">
            <v>408</v>
          </cell>
          <cell r="BP34">
            <v>421</v>
          </cell>
          <cell r="BQ34">
            <v>0.46568627450980393</v>
          </cell>
          <cell r="BR34">
            <v>408</v>
          </cell>
          <cell r="BS34">
            <v>421</v>
          </cell>
          <cell r="BT34">
            <v>0.46568627450980393</v>
          </cell>
        </row>
        <row r="35">
          <cell r="D35">
            <v>5466</v>
          </cell>
          <cell r="F35">
            <v>6.0556165386022691</v>
          </cell>
          <cell r="G35">
            <v>487</v>
          </cell>
          <cell r="I35">
            <v>0.67967145790554417</v>
          </cell>
          <cell r="J35">
            <v>0.58393285371702641</v>
          </cell>
          <cell r="M35">
            <v>0.3364485981308411</v>
          </cell>
          <cell r="P35">
            <v>0.34025974025974026</v>
          </cell>
          <cell r="Y35">
            <v>5466</v>
          </cell>
          <cell r="Z35">
            <v>10585</v>
          </cell>
          <cell r="AA35">
            <v>12392</v>
          </cell>
          <cell r="AC35">
            <v>386</v>
          </cell>
          <cell r="AD35">
            <v>3.6466698157770427E-2</v>
          </cell>
          <cell r="AE35">
            <v>664</v>
          </cell>
          <cell r="AF35">
            <v>5.3582956746287928E-2</v>
          </cell>
          <cell r="AO35">
            <v>663</v>
          </cell>
          <cell r="AP35">
            <v>372</v>
          </cell>
          <cell r="AQ35">
            <v>54</v>
          </cell>
          <cell r="AR35">
            <v>990</v>
          </cell>
          <cell r="AS35">
            <v>465</v>
          </cell>
          <cell r="AT35">
            <v>68</v>
          </cell>
          <cell r="BI35">
            <v>839</v>
          </cell>
          <cell r="BJ35">
            <v>839</v>
          </cell>
          <cell r="BK35">
            <v>0.44338498212157329</v>
          </cell>
          <cell r="BL35">
            <v>839</v>
          </cell>
          <cell r="BM35">
            <v>839</v>
          </cell>
          <cell r="BN35">
            <v>0.44338498212157329</v>
          </cell>
          <cell r="BO35">
            <v>116</v>
          </cell>
          <cell r="BP35">
            <v>116</v>
          </cell>
          <cell r="BQ35">
            <v>0.46551724137931033</v>
          </cell>
          <cell r="BR35">
            <v>120</v>
          </cell>
          <cell r="BS35">
            <v>120</v>
          </cell>
          <cell r="BT35">
            <v>0.45</v>
          </cell>
        </row>
        <row r="36">
          <cell r="D36">
            <v>1330</v>
          </cell>
          <cell r="F36">
            <v>5.2631578947368416</v>
          </cell>
          <cell r="G36">
            <v>88</v>
          </cell>
          <cell r="I36">
            <v>0.79545454545454541</v>
          </cell>
          <cell r="J36">
            <v>0.48087431693989069</v>
          </cell>
          <cell r="M36">
            <v>0.42105263157894735</v>
          </cell>
          <cell r="P36">
            <v>0.38202247191011235</v>
          </cell>
          <cell r="Y36">
            <v>1330</v>
          </cell>
          <cell r="Z36">
            <v>2040</v>
          </cell>
          <cell r="AA36">
            <v>3356</v>
          </cell>
          <cell r="AC36">
            <v>67</v>
          </cell>
          <cell r="AD36">
            <v>3.2843137254901962E-2</v>
          </cell>
          <cell r="AE36">
            <v>157</v>
          </cell>
          <cell r="AF36">
            <v>4.6781883194278902E-2</v>
          </cell>
          <cell r="AO36">
            <v>139</v>
          </cell>
          <cell r="AP36">
            <v>104</v>
          </cell>
          <cell r="AQ36">
            <v>4</v>
          </cell>
          <cell r="AR36">
            <v>203</v>
          </cell>
          <cell r="AS36">
            <v>132</v>
          </cell>
          <cell r="AT36">
            <v>7</v>
          </cell>
          <cell r="BI36">
            <v>370</v>
          </cell>
          <cell r="BJ36">
            <v>370</v>
          </cell>
          <cell r="BK36">
            <v>0.2810810810810811</v>
          </cell>
          <cell r="BL36">
            <v>500</v>
          </cell>
          <cell r="BM36">
            <v>500</v>
          </cell>
          <cell r="BN36">
            <v>0.20799999999999999</v>
          </cell>
          <cell r="BO36">
            <v>27</v>
          </cell>
          <cell r="BP36">
            <v>27</v>
          </cell>
          <cell r="BQ36">
            <v>0.14814814814814814</v>
          </cell>
          <cell r="BR36">
            <v>27</v>
          </cell>
          <cell r="BS36">
            <v>27</v>
          </cell>
          <cell r="BT36">
            <v>0.14814814814814814</v>
          </cell>
        </row>
        <row r="37">
          <cell r="D37">
            <v>925</v>
          </cell>
          <cell r="F37">
            <v>2.9189189189189189</v>
          </cell>
          <cell r="G37">
            <v>38</v>
          </cell>
          <cell r="I37">
            <v>0.71052631578947367</v>
          </cell>
          <cell r="J37">
            <v>0.64406779661016944</v>
          </cell>
          <cell r="M37">
            <v>0.19444444444444445</v>
          </cell>
          <cell r="P37">
            <v>0.13725490196078433</v>
          </cell>
          <cell r="Y37">
            <v>925</v>
          </cell>
          <cell r="Z37">
            <v>2314</v>
          </cell>
          <cell r="AA37">
            <v>2666</v>
          </cell>
          <cell r="AC37">
            <v>39</v>
          </cell>
          <cell r="AD37">
            <v>1.6853932584269662E-2</v>
          </cell>
          <cell r="AE37">
            <v>45</v>
          </cell>
          <cell r="AF37">
            <v>1.6879219804951238E-2</v>
          </cell>
          <cell r="AO37">
            <v>50</v>
          </cell>
          <cell r="AP37">
            <v>50</v>
          </cell>
          <cell r="AQ37">
            <v>0</v>
          </cell>
          <cell r="AR37">
            <v>61</v>
          </cell>
          <cell r="AS37">
            <v>61</v>
          </cell>
          <cell r="AT37">
            <v>1</v>
          </cell>
          <cell r="BI37">
            <v>400</v>
          </cell>
          <cell r="BJ37">
            <v>400</v>
          </cell>
          <cell r="BK37">
            <v>0.125</v>
          </cell>
          <cell r="BL37">
            <v>400</v>
          </cell>
          <cell r="BM37">
            <v>400</v>
          </cell>
          <cell r="BN37">
            <v>0.125</v>
          </cell>
          <cell r="BO37">
            <v>40</v>
          </cell>
          <cell r="BP37">
            <v>40</v>
          </cell>
          <cell r="BQ37">
            <v>0</v>
          </cell>
          <cell r="BR37">
            <v>40</v>
          </cell>
          <cell r="BS37">
            <v>40</v>
          </cell>
          <cell r="BT37">
            <v>0</v>
          </cell>
        </row>
        <row r="38">
          <cell r="D38">
            <v>556</v>
          </cell>
          <cell r="F38">
            <v>0</v>
          </cell>
          <cell r="G38">
            <v>2</v>
          </cell>
          <cell r="I38">
            <v>0</v>
          </cell>
          <cell r="J38">
            <v>0.2857142857142857</v>
          </cell>
          <cell r="M38">
            <v>0</v>
          </cell>
          <cell r="P38">
            <v>0.25</v>
          </cell>
          <cell r="Y38">
            <v>556</v>
          </cell>
          <cell r="Z38">
            <v>876</v>
          </cell>
          <cell r="AA38">
            <v>1317</v>
          </cell>
          <cell r="AC38">
            <v>0</v>
          </cell>
          <cell r="AD38">
            <v>0</v>
          </cell>
          <cell r="AE38">
            <v>8</v>
          </cell>
          <cell r="AF38">
            <v>6.0744115413819289E-3</v>
          </cell>
          <cell r="AO38">
            <v>3</v>
          </cell>
          <cell r="AP38">
            <v>3</v>
          </cell>
          <cell r="AQ38">
            <v>0</v>
          </cell>
          <cell r="AR38">
            <v>18</v>
          </cell>
          <cell r="AS38">
            <v>18</v>
          </cell>
          <cell r="AT38">
            <v>1</v>
          </cell>
          <cell r="BI38">
            <v>313</v>
          </cell>
          <cell r="BJ38">
            <v>313</v>
          </cell>
          <cell r="BK38">
            <v>9.5846645367412137E-3</v>
          </cell>
          <cell r="BL38">
            <v>313</v>
          </cell>
          <cell r="BM38">
            <v>313</v>
          </cell>
          <cell r="BN38">
            <v>9.5846645367412137E-3</v>
          </cell>
          <cell r="BO38">
            <v>47</v>
          </cell>
          <cell r="BP38">
            <v>47</v>
          </cell>
          <cell r="BQ38">
            <v>0</v>
          </cell>
          <cell r="BR38">
            <v>47</v>
          </cell>
          <cell r="BS38">
            <v>47</v>
          </cell>
          <cell r="BT38">
            <v>0</v>
          </cell>
        </row>
        <row r="39">
          <cell r="D39">
            <v>674</v>
          </cell>
          <cell r="F39">
            <v>0.14836795252225518</v>
          </cell>
          <cell r="G39">
            <v>7</v>
          </cell>
          <cell r="I39">
            <v>0.14285714285714285</v>
          </cell>
          <cell r="J39">
            <v>0.36842105263157893</v>
          </cell>
          <cell r="M39">
            <v>0.5</v>
          </cell>
          <cell r="P39">
            <v>0.18181818181818182</v>
          </cell>
          <cell r="Y39">
            <v>674</v>
          </cell>
          <cell r="Z39">
            <v>451</v>
          </cell>
          <cell r="AA39">
            <v>370</v>
          </cell>
          <cell r="AC39">
            <v>4</v>
          </cell>
          <cell r="AD39">
            <v>8.869179600886918E-3</v>
          </cell>
          <cell r="AE39">
            <v>8</v>
          </cell>
          <cell r="AF39">
            <v>2.1621621621621623E-2</v>
          </cell>
          <cell r="AO39">
            <v>6</v>
          </cell>
          <cell r="AP39">
            <v>6</v>
          </cell>
          <cell r="AQ39">
            <v>1</v>
          </cell>
          <cell r="AR39">
            <v>14</v>
          </cell>
          <cell r="AS39">
            <v>14</v>
          </cell>
          <cell r="AT39">
            <v>0</v>
          </cell>
          <cell r="BI39">
            <v>253</v>
          </cell>
          <cell r="BJ39">
            <v>253</v>
          </cell>
          <cell r="BK39">
            <v>2.3715415019762844E-2</v>
          </cell>
          <cell r="BL39">
            <v>253</v>
          </cell>
          <cell r="BM39">
            <v>253</v>
          </cell>
          <cell r="BN39">
            <v>2.3715415019762844E-2</v>
          </cell>
          <cell r="BO39">
            <v>25</v>
          </cell>
          <cell r="BP39">
            <v>25</v>
          </cell>
          <cell r="BQ39">
            <v>0.04</v>
          </cell>
          <cell r="BR39">
            <v>25</v>
          </cell>
          <cell r="BS39">
            <v>25</v>
          </cell>
          <cell r="BT39">
            <v>0.04</v>
          </cell>
        </row>
        <row r="40">
          <cell r="D40">
            <v>1890</v>
          </cell>
          <cell r="F40">
            <v>1.6931216931216932</v>
          </cell>
          <cell r="G40">
            <v>53</v>
          </cell>
          <cell r="I40">
            <v>0.60377358490566035</v>
          </cell>
          <cell r="J40">
            <v>0.73611111111111116</v>
          </cell>
          <cell r="M40">
            <v>0.3392857142857143</v>
          </cell>
          <cell r="P40">
            <v>0.38271604938271603</v>
          </cell>
          <cell r="Y40">
            <v>1890</v>
          </cell>
          <cell r="Z40">
            <v>4562</v>
          </cell>
          <cell r="AA40">
            <v>4600</v>
          </cell>
          <cell r="AC40">
            <v>39</v>
          </cell>
          <cell r="AD40">
            <v>8.5488820692678647E-3</v>
          </cell>
          <cell r="AE40">
            <v>68</v>
          </cell>
          <cell r="AF40">
            <v>1.4782608695652174E-2</v>
          </cell>
          <cell r="AO40">
            <v>89</v>
          </cell>
          <cell r="AP40">
            <v>63</v>
          </cell>
          <cell r="AQ40">
            <v>3</v>
          </cell>
          <cell r="AR40">
            <v>96</v>
          </cell>
          <cell r="AS40">
            <v>63</v>
          </cell>
          <cell r="AT40">
            <v>5</v>
          </cell>
          <cell r="BI40">
            <v>401</v>
          </cell>
          <cell r="BJ40">
            <v>401</v>
          </cell>
          <cell r="BK40">
            <v>0.15710723192019951</v>
          </cell>
          <cell r="BL40">
            <v>401</v>
          </cell>
          <cell r="BM40">
            <v>401</v>
          </cell>
          <cell r="BN40">
            <v>0.15710723192019951</v>
          </cell>
          <cell r="BO40">
            <v>37</v>
          </cell>
          <cell r="BP40">
            <v>37</v>
          </cell>
          <cell r="BQ40">
            <v>8.1081081081081086E-2</v>
          </cell>
          <cell r="BR40">
            <v>40</v>
          </cell>
          <cell r="BS40">
            <v>40</v>
          </cell>
          <cell r="BT40">
            <v>7.4999999999999997E-2</v>
          </cell>
        </row>
        <row r="41">
          <cell r="D41">
            <v>2804</v>
          </cell>
          <cell r="F41">
            <v>2.4251069900142652</v>
          </cell>
          <cell r="G41">
            <v>61</v>
          </cell>
          <cell r="I41">
            <v>1.1147540983606556</v>
          </cell>
          <cell r="J41">
            <v>0.44525547445255476</v>
          </cell>
          <cell r="M41">
            <v>0.31666666666666665</v>
          </cell>
          <cell r="P41">
            <v>0.33333333333333331</v>
          </cell>
          <cell r="Y41">
            <v>2804</v>
          </cell>
          <cell r="Z41">
            <v>10560</v>
          </cell>
          <cell r="AA41">
            <v>9297</v>
          </cell>
          <cell r="AC41">
            <v>59</v>
          </cell>
          <cell r="AD41">
            <v>5.5871212121212125E-3</v>
          </cell>
          <cell r="AE41">
            <v>75</v>
          </cell>
          <cell r="AF41">
            <v>8.0671184252984838E-3</v>
          </cell>
          <cell r="AO41">
            <v>124</v>
          </cell>
          <cell r="AP41">
            <v>69</v>
          </cell>
          <cell r="AQ41">
            <v>6</v>
          </cell>
          <cell r="AR41">
            <v>159</v>
          </cell>
          <cell r="AS41">
            <v>113</v>
          </cell>
          <cell r="AT41">
            <v>8</v>
          </cell>
          <cell r="BI41">
            <v>477</v>
          </cell>
          <cell r="BJ41">
            <v>477</v>
          </cell>
          <cell r="BK41">
            <v>0.14465408805031446</v>
          </cell>
          <cell r="BL41">
            <v>500</v>
          </cell>
          <cell r="BM41">
            <v>500</v>
          </cell>
          <cell r="BN41">
            <v>0.13800000000000001</v>
          </cell>
          <cell r="BO41">
            <v>36</v>
          </cell>
          <cell r="BP41">
            <v>36</v>
          </cell>
          <cell r="BQ41">
            <v>0.16666666666666666</v>
          </cell>
          <cell r="BR41">
            <v>70</v>
          </cell>
          <cell r="BS41">
            <v>70</v>
          </cell>
          <cell r="BT41">
            <v>8.5714285714285715E-2</v>
          </cell>
        </row>
        <row r="42">
          <cell r="D42">
            <v>1358</v>
          </cell>
          <cell r="F42">
            <v>1.6200294550810015</v>
          </cell>
          <cell r="G42">
            <v>65</v>
          </cell>
          <cell r="I42">
            <v>0.33846153846153848</v>
          </cell>
          <cell r="J42">
            <v>0.7303370786516854</v>
          </cell>
          <cell r="M42">
            <v>1.6666666666666666E-2</v>
          </cell>
          <cell r="P42">
            <v>1.2987012987012988E-2</v>
          </cell>
          <cell r="Y42">
            <v>1358</v>
          </cell>
          <cell r="Z42">
            <v>1415</v>
          </cell>
          <cell r="AA42">
            <v>1479</v>
          </cell>
          <cell r="AC42">
            <v>52</v>
          </cell>
          <cell r="AD42">
            <v>3.674911660777385E-2</v>
          </cell>
          <cell r="AE42">
            <v>67</v>
          </cell>
          <cell r="AF42">
            <v>4.5300878972278566E-2</v>
          </cell>
          <cell r="AO42">
            <v>129</v>
          </cell>
          <cell r="AP42">
            <v>86</v>
          </cell>
          <cell r="AQ42">
            <v>1</v>
          </cell>
          <cell r="AR42">
            <v>175</v>
          </cell>
          <cell r="AS42">
            <v>100</v>
          </cell>
          <cell r="AT42">
            <v>0</v>
          </cell>
          <cell r="BI42">
            <v>475</v>
          </cell>
          <cell r="BJ42">
            <v>475</v>
          </cell>
          <cell r="BK42">
            <v>0.18105263157894738</v>
          </cell>
          <cell r="BL42">
            <v>475</v>
          </cell>
          <cell r="BM42">
            <v>475</v>
          </cell>
          <cell r="BN42">
            <v>0.18105263157894738</v>
          </cell>
          <cell r="BO42">
            <v>124</v>
          </cell>
          <cell r="BP42">
            <v>124</v>
          </cell>
          <cell r="BQ42">
            <v>8.0645161290322578E-3</v>
          </cell>
          <cell r="BR42">
            <v>137</v>
          </cell>
          <cell r="BS42">
            <v>137</v>
          </cell>
          <cell r="BT42">
            <v>7.2992700729927005E-3</v>
          </cell>
        </row>
        <row r="43">
          <cell r="D43">
            <v>728</v>
          </cell>
          <cell r="F43">
            <v>3.4340659340659339</v>
          </cell>
          <cell r="G43">
            <v>27</v>
          </cell>
          <cell r="I43">
            <v>0.92592592592592593</v>
          </cell>
          <cell r="J43">
            <v>2.4545454545454546</v>
          </cell>
          <cell r="M43">
            <v>6.6666666666666666E-2</v>
          </cell>
          <cell r="P43">
            <v>0.4</v>
          </cell>
          <cell r="Y43">
            <v>728</v>
          </cell>
          <cell r="Z43">
            <v>938</v>
          </cell>
          <cell r="AA43">
            <v>675</v>
          </cell>
          <cell r="AC43">
            <v>31</v>
          </cell>
          <cell r="AD43">
            <v>3.3049040511727079E-2</v>
          </cell>
          <cell r="AE43">
            <v>10</v>
          </cell>
          <cell r="AF43">
            <v>1.4814814814814815E-2</v>
          </cell>
          <cell r="AO43">
            <v>50</v>
          </cell>
          <cell r="AP43">
            <v>47</v>
          </cell>
          <cell r="AQ43">
            <v>1</v>
          </cell>
          <cell r="AR43">
            <v>30</v>
          </cell>
          <cell r="AS43">
            <v>30</v>
          </cell>
          <cell r="AT43">
            <v>3</v>
          </cell>
          <cell r="BI43">
            <v>200</v>
          </cell>
          <cell r="BJ43">
            <v>200</v>
          </cell>
          <cell r="BK43">
            <v>0.23499999999999999</v>
          </cell>
          <cell r="BL43">
            <v>200</v>
          </cell>
          <cell r="BM43">
            <v>200</v>
          </cell>
          <cell r="BN43">
            <v>0.23499999999999999</v>
          </cell>
          <cell r="BO43">
            <v>25</v>
          </cell>
          <cell r="BP43">
            <v>25</v>
          </cell>
          <cell r="BQ43">
            <v>0.04</v>
          </cell>
          <cell r="BR43">
            <v>25</v>
          </cell>
          <cell r="BS43">
            <v>25</v>
          </cell>
          <cell r="BT43">
            <v>0.04</v>
          </cell>
        </row>
        <row r="44">
          <cell r="D44">
            <v>956</v>
          </cell>
          <cell r="F44">
            <v>1.4644351464435146</v>
          </cell>
          <cell r="G44">
            <v>37</v>
          </cell>
          <cell r="I44">
            <v>0.3783783783783784</v>
          </cell>
          <cell r="J44">
            <v>0.63793103448275867</v>
          </cell>
          <cell r="M44">
            <v>0.39130434782608697</v>
          </cell>
          <cell r="P44">
            <v>0.28813559322033899</v>
          </cell>
          <cell r="Y44">
            <v>956</v>
          </cell>
          <cell r="Z44">
            <v>2228</v>
          </cell>
          <cell r="AA44">
            <v>3172</v>
          </cell>
          <cell r="AC44">
            <v>22</v>
          </cell>
          <cell r="AD44">
            <v>9.8743267504488325E-3</v>
          </cell>
          <cell r="AE44">
            <v>54</v>
          </cell>
          <cell r="AF44">
            <v>1.7023959646910468E-2</v>
          </cell>
          <cell r="AO44">
            <v>39</v>
          </cell>
          <cell r="AP44">
            <v>26</v>
          </cell>
          <cell r="AQ44">
            <v>1</v>
          </cell>
          <cell r="AR44">
            <v>86</v>
          </cell>
          <cell r="AS44">
            <v>58</v>
          </cell>
          <cell r="AT44">
            <v>1</v>
          </cell>
          <cell r="BI44">
            <v>199</v>
          </cell>
          <cell r="BJ44">
            <v>199</v>
          </cell>
          <cell r="BK44">
            <v>0.1306532663316583</v>
          </cell>
          <cell r="BL44">
            <v>199</v>
          </cell>
          <cell r="BM44">
            <v>199</v>
          </cell>
          <cell r="BN44">
            <v>0.1306532663316583</v>
          </cell>
          <cell r="BO44">
            <v>26</v>
          </cell>
          <cell r="BP44">
            <v>26</v>
          </cell>
          <cell r="BQ44">
            <v>3.8461538461538464E-2</v>
          </cell>
          <cell r="BR44">
            <v>26</v>
          </cell>
          <cell r="BS44">
            <v>26</v>
          </cell>
          <cell r="BT44">
            <v>3.8461538461538464E-2</v>
          </cell>
        </row>
        <row r="45">
          <cell r="D45">
            <v>1339</v>
          </cell>
          <cell r="F45">
            <v>0.44809559372666169</v>
          </cell>
          <cell r="G45">
            <v>26</v>
          </cell>
          <cell r="I45">
            <v>0.23076923076923078</v>
          </cell>
          <cell r="J45">
            <v>0.83870967741935487</v>
          </cell>
          <cell r="M45">
            <v>0.05</v>
          </cell>
          <cell r="P45">
            <v>0.25</v>
          </cell>
          <cell r="Y45">
            <v>1339</v>
          </cell>
          <cell r="Z45">
            <v>795</v>
          </cell>
          <cell r="AA45">
            <v>893</v>
          </cell>
          <cell r="AC45">
            <v>16</v>
          </cell>
          <cell r="AD45">
            <v>2.0125786163522012E-2</v>
          </cell>
          <cell r="AE45">
            <v>20</v>
          </cell>
          <cell r="AF45">
            <v>2.2396416573348264E-2</v>
          </cell>
          <cell r="AO45">
            <v>32</v>
          </cell>
          <cell r="AP45">
            <v>18</v>
          </cell>
          <cell r="AQ45">
            <v>1</v>
          </cell>
          <cell r="AR45">
            <v>68</v>
          </cell>
          <cell r="AS45">
            <v>33</v>
          </cell>
          <cell r="AT45">
            <v>1</v>
          </cell>
          <cell r="BI45">
            <v>270</v>
          </cell>
          <cell r="BJ45">
            <v>270</v>
          </cell>
          <cell r="BK45">
            <v>6.6666666666666666E-2</v>
          </cell>
          <cell r="BL45">
            <v>270</v>
          </cell>
          <cell r="BM45">
            <v>270</v>
          </cell>
          <cell r="BN45">
            <v>6.6666666666666666E-2</v>
          </cell>
          <cell r="BO45">
            <v>33</v>
          </cell>
          <cell r="BP45">
            <v>33</v>
          </cell>
          <cell r="BQ45">
            <v>3.0303030303030304E-2</v>
          </cell>
          <cell r="BR45">
            <v>33</v>
          </cell>
          <cell r="BS45">
            <v>33</v>
          </cell>
          <cell r="BT45">
            <v>3.0303030303030304E-2</v>
          </cell>
        </row>
        <row r="46">
          <cell r="D46">
            <v>698</v>
          </cell>
          <cell r="F46">
            <v>2.2922636103151861</v>
          </cell>
          <cell r="G46">
            <v>16</v>
          </cell>
          <cell r="I46">
            <v>1</v>
          </cell>
          <cell r="J46">
            <v>0.94117647058823528</v>
          </cell>
          <cell r="M46">
            <v>0.27777777777777779</v>
          </cell>
          <cell r="P46">
            <v>0.35714285714285715</v>
          </cell>
          <cell r="Y46">
            <v>698</v>
          </cell>
          <cell r="Z46">
            <v>637</v>
          </cell>
          <cell r="AA46">
            <v>665</v>
          </cell>
          <cell r="AC46">
            <v>14</v>
          </cell>
          <cell r="AD46">
            <v>2.197802197802198E-2</v>
          </cell>
          <cell r="AE46">
            <v>15</v>
          </cell>
          <cell r="AF46">
            <v>2.2556390977443608E-2</v>
          </cell>
          <cell r="AO46">
            <v>20</v>
          </cell>
          <cell r="AP46">
            <v>8</v>
          </cell>
          <cell r="AQ46">
            <v>1</v>
          </cell>
          <cell r="AR46">
            <v>15</v>
          </cell>
          <cell r="AS46">
            <v>9</v>
          </cell>
          <cell r="AT46">
            <v>1</v>
          </cell>
          <cell r="BI46">
            <v>200</v>
          </cell>
          <cell r="BJ46">
            <v>200</v>
          </cell>
          <cell r="BK46">
            <v>0.04</v>
          </cell>
          <cell r="BL46">
            <v>200</v>
          </cell>
          <cell r="BM46">
            <v>200</v>
          </cell>
          <cell r="BN46">
            <v>0.04</v>
          </cell>
          <cell r="BO46">
            <v>58</v>
          </cell>
          <cell r="BP46">
            <v>58</v>
          </cell>
          <cell r="BQ46">
            <v>1.7241379310344827E-2</v>
          </cell>
          <cell r="BR46">
            <v>58</v>
          </cell>
          <cell r="BS46">
            <v>58</v>
          </cell>
          <cell r="BT46">
            <v>1.7241379310344827E-2</v>
          </cell>
        </row>
        <row r="47">
          <cell r="D47">
            <v>5104</v>
          </cell>
          <cell r="F47">
            <v>9.4043887147335425</v>
          </cell>
          <cell r="G47">
            <v>624</v>
          </cell>
          <cell r="I47">
            <v>0.76923076923076927</v>
          </cell>
          <cell r="J47">
            <v>0.76190476190476186</v>
          </cell>
          <cell r="M47">
            <v>0.3241935483870968</v>
          </cell>
          <cell r="P47">
            <v>0.39385847797062751</v>
          </cell>
          <cell r="Y47">
            <v>5104</v>
          </cell>
          <cell r="Z47">
            <v>19311</v>
          </cell>
          <cell r="AA47">
            <v>16669</v>
          </cell>
          <cell r="AC47">
            <v>561</v>
          </cell>
          <cell r="AD47">
            <v>2.9050800062140749E-2</v>
          </cell>
          <cell r="AE47">
            <v>662</v>
          </cell>
          <cell r="AF47">
            <v>3.9714439978403022E-2</v>
          </cell>
          <cell r="AO47">
            <v>1110</v>
          </cell>
          <cell r="AP47">
            <v>485</v>
          </cell>
          <cell r="AQ47">
            <v>29</v>
          </cell>
          <cell r="AR47">
            <v>1594</v>
          </cell>
          <cell r="AS47">
            <v>505</v>
          </cell>
          <cell r="AT47">
            <v>38</v>
          </cell>
          <cell r="BI47">
            <v>732</v>
          </cell>
          <cell r="BJ47">
            <v>732</v>
          </cell>
          <cell r="BK47">
            <v>0.66256830601092898</v>
          </cell>
          <cell r="BL47">
            <v>760</v>
          </cell>
          <cell r="BM47">
            <v>760</v>
          </cell>
          <cell r="BN47">
            <v>0.63815789473684215</v>
          </cell>
          <cell r="BO47">
            <v>110</v>
          </cell>
          <cell r="BP47">
            <v>110</v>
          </cell>
          <cell r="BQ47">
            <v>0.26363636363636361</v>
          </cell>
          <cell r="BR47">
            <v>110</v>
          </cell>
          <cell r="BS47">
            <v>110</v>
          </cell>
          <cell r="BT47">
            <v>0.26363636363636361</v>
          </cell>
        </row>
        <row r="48">
          <cell r="D48">
            <v>815</v>
          </cell>
          <cell r="F48">
            <v>0.24539877300613497</v>
          </cell>
          <cell r="G48">
            <v>24</v>
          </cell>
          <cell r="I48">
            <v>8.3333333333333329E-2</v>
          </cell>
          <cell r="J48">
            <v>0.75</v>
          </cell>
          <cell r="M48">
            <v>0.26315789473684209</v>
          </cell>
          <cell r="P48">
            <v>0.22857142857142856</v>
          </cell>
          <cell r="Y48">
            <v>815</v>
          </cell>
          <cell r="Z48">
            <v>1373</v>
          </cell>
          <cell r="AA48">
            <v>1652</v>
          </cell>
          <cell r="AC48">
            <v>17</v>
          </cell>
          <cell r="AD48">
            <v>1.2381646030589949E-2</v>
          </cell>
          <cell r="AE48">
            <v>28</v>
          </cell>
          <cell r="AF48">
            <v>1.6949152542372881E-2</v>
          </cell>
          <cell r="AO48">
            <v>30</v>
          </cell>
          <cell r="AP48">
            <v>18</v>
          </cell>
          <cell r="AQ48">
            <v>1</v>
          </cell>
          <cell r="AR48">
            <v>56</v>
          </cell>
          <cell r="AS48">
            <v>35</v>
          </cell>
          <cell r="AT48">
            <v>1</v>
          </cell>
          <cell r="BI48">
            <v>328</v>
          </cell>
          <cell r="BJ48">
            <v>328</v>
          </cell>
          <cell r="BK48">
            <v>5.4878048780487805E-2</v>
          </cell>
          <cell r="BL48">
            <v>328</v>
          </cell>
          <cell r="BM48">
            <v>328</v>
          </cell>
          <cell r="BN48">
            <v>5.4878048780487805E-2</v>
          </cell>
          <cell r="BO48">
            <v>46</v>
          </cell>
          <cell r="BP48">
            <v>46</v>
          </cell>
          <cell r="BQ48">
            <v>2.1739130434782608E-2</v>
          </cell>
          <cell r="BR48">
            <v>46</v>
          </cell>
          <cell r="BS48">
            <v>46</v>
          </cell>
          <cell r="BT48">
            <v>2.1739130434782608E-2</v>
          </cell>
        </row>
        <row r="49">
          <cell r="D49">
            <v>1327</v>
          </cell>
          <cell r="F49">
            <v>0.75357950263752826</v>
          </cell>
          <cell r="G49">
            <v>37</v>
          </cell>
          <cell r="I49">
            <v>0.27027027027027029</v>
          </cell>
          <cell r="J49">
            <v>0.53623188405797106</v>
          </cell>
          <cell r="M49">
            <v>0.34615384615384615</v>
          </cell>
          <cell r="P49">
            <v>0.21052631578947367</v>
          </cell>
          <cell r="Y49">
            <v>1327</v>
          </cell>
          <cell r="Z49">
            <v>4413</v>
          </cell>
          <cell r="AA49">
            <v>5440</v>
          </cell>
          <cell r="AC49">
            <v>22</v>
          </cell>
          <cell r="AD49">
            <v>4.9852707908452304E-3</v>
          </cell>
          <cell r="AE49">
            <v>37</v>
          </cell>
          <cell r="AF49">
            <v>6.8014705882352942E-3</v>
          </cell>
          <cell r="AO49">
            <v>83</v>
          </cell>
          <cell r="AP49">
            <v>60</v>
          </cell>
          <cell r="AQ49">
            <v>3</v>
          </cell>
          <cell r="AR49">
            <v>154</v>
          </cell>
          <cell r="AS49">
            <v>92</v>
          </cell>
          <cell r="AT49">
            <v>2</v>
          </cell>
          <cell r="BI49">
            <v>424</v>
          </cell>
          <cell r="BJ49">
            <v>424</v>
          </cell>
          <cell r="BK49">
            <v>0.14150943396226415</v>
          </cell>
          <cell r="BL49">
            <v>424</v>
          </cell>
          <cell r="BM49">
            <v>424</v>
          </cell>
          <cell r="BN49">
            <v>0.14150943396226415</v>
          </cell>
          <cell r="BO49">
            <v>38</v>
          </cell>
          <cell r="BP49">
            <v>38</v>
          </cell>
          <cell r="BQ49">
            <v>7.8947368421052627E-2</v>
          </cell>
          <cell r="BR49">
            <v>42</v>
          </cell>
          <cell r="BS49">
            <v>42</v>
          </cell>
          <cell r="BT49">
            <v>7.1428571428571425E-2</v>
          </cell>
        </row>
        <row r="50">
          <cell r="D50">
            <v>1748</v>
          </cell>
          <cell r="F50">
            <v>1.8306636155606406</v>
          </cell>
          <cell r="G50">
            <v>30</v>
          </cell>
          <cell r="I50">
            <v>1.0666666666666667</v>
          </cell>
          <cell r="J50">
            <v>0.43478260869565216</v>
          </cell>
          <cell r="M50">
            <v>0.25925925925925924</v>
          </cell>
          <cell r="P50">
            <v>0.31372549019607843</v>
          </cell>
          <cell r="Y50">
            <v>1748</v>
          </cell>
          <cell r="Z50">
            <v>2579</v>
          </cell>
          <cell r="AA50">
            <v>3032</v>
          </cell>
          <cell r="AC50">
            <v>28</v>
          </cell>
          <cell r="AD50">
            <v>1.0856921287320668E-2</v>
          </cell>
          <cell r="AE50">
            <v>43</v>
          </cell>
          <cell r="AF50">
            <v>1.4182058047493404E-2</v>
          </cell>
          <cell r="AO50">
            <v>74</v>
          </cell>
          <cell r="AP50">
            <v>67</v>
          </cell>
          <cell r="AQ50">
            <v>10</v>
          </cell>
          <cell r="AR50">
            <v>115</v>
          </cell>
          <cell r="AS50">
            <v>102</v>
          </cell>
          <cell r="AT50">
            <v>15</v>
          </cell>
          <cell r="BI50">
            <v>473</v>
          </cell>
          <cell r="BJ50">
            <v>440</v>
          </cell>
          <cell r="BK50">
            <v>0.14164904862579281</v>
          </cell>
          <cell r="BL50">
            <v>473</v>
          </cell>
          <cell r="BM50">
            <v>440</v>
          </cell>
          <cell r="BN50">
            <v>0.14164904862579281</v>
          </cell>
          <cell r="BO50">
            <v>59</v>
          </cell>
          <cell r="BP50">
            <v>59</v>
          </cell>
          <cell r="BQ50">
            <v>0.16949152542372881</v>
          </cell>
          <cell r="BR50">
            <v>59</v>
          </cell>
          <cell r="BS50">
            <v>59</v>
          </cell>
          <cell r="BT50">
            <v>0.16949152542372881</v>
          </cell>
        </row>
        <row r="51">
          <cell r="D51">
            <v>1135</v>
          </cell>
          <cell r="F51">
            <v>2.3788546255506611</v>
          </cell>
          <cell r="G51">
            <v>43</v>
          </cell>
          <cell r="I51">
            <v>0.62790697674418605</v>
          </cell>
          <cell r="J51">
            <v>0.47252747252747251</v>
          </cell>
          <cell r="M51">
            <v>0.1111111111111111</v>
          </cell>
          <cell r="P51">
            <v>0.1875</v>
          </cell>
          <cell r="Y51">
            <v>1135</v>
          </cell>
          <cell r="Z51">
            <v>2236</v>
          </cell>
          <cell r="AA51">
            <v>2125</v>
          </cell>
          <cell r="AC51">
            <v>36</v>
          </cell>
          <cell r="AD51">
            <v>1.6100178890876567E-2</v>
          </cell>
          <cell r="AE51">
            <v>68</v>
          </cell>
          <cell r="AF51">
            <v>3.2000000000000001E-2</v>
          </cell>
          <cell r="AO51">
            <v>65</v>
          </cell>
          <cell r="AP51">
            <v>52</v>
          </cell>
          <cell r="AQ51">
            <v>0</v>
          </cell>
          <cell r="AR51">
            <v>114</v>
          </cell>
          <cell r="AS51">
            <v>74</v>
          </cell>
          <cell r="AT51">
            <v>0</v>
          </cell>
          <cell r="BI51">
            <v>367</v>
          </cell>
          <cell r="BJ51">
            <v>367</v>
          </cell>
          <cell r="BK51">
            <v>0.14168937329700274</v>
          </cell>
          <cell r="BL51">
            <v>367</v>
          </cell>
          <cell r="BM51">
            <v>367</v>
          </cell>
          <cell r="BN51">
            <v>0.14168937329700274</v>
          </cell>
          <cell r="BO51">
            <v>43</v>
          </cell>
          <cell r="BP51">
            <v>43</v>
          </cell>
          <cell r="BQ51">
            <v>0</v>
          </cell>
          <cell r="BR51">
            <v>43</v>
          </cell>
          <cell r="BS51">
            <v>43</v>
          </cell>
          <cell r="BT51">
            <v>0</v>
          </cell>
        </row>
        <row r="52">
          <cell r="D52">
            <v>1073</v>
          </cell>
          <cell r="F52">
            <v>2.7027027027027026</v>
          </cell>
          <cell r="G52">
            <v>38</v>
          </cell>
          <cell r="I52">
            <v>0.76315789473684215</v>
          </cell>
          <cell r="J52">
            <v>0.48101265822784811</v>
          </cell>
          <cell r="M52">
            <v>4.6511627906976744E-2</v>
          </cell>
          <cell r="P52">
            <v>5.8823529411764705E-2</v>
          </cell>
          <cell r="Y52">
            <v>1073</v>
          </cell>
          <cell r="Z52">
            <v>1945</v>
          </cell>
          <cell r="AA52">
            <v>3012</v>
          </cell>
          <cell r="AC52">
            <v>49</v>
          </cell>
          <cell r="AD52">
            <v>2.5192802056555271E-2</v>
          </cell>
          <cell r="AE52">
            <v>59</v>
          </cell>
          <cell r="AF52">
            <v>1.9588313413014608E-2</v>
          </cell>
          <cell r="AO52">
            <v>62</v>
          </cell>
          <cell r="AP52">
            <v>25</v>
          </cell>
          <cell r="AQ52">
            <v>0</v>
          </cell>
          <cell r="AR52">
            <v>104</v>
          </cell>
          <cell r="AS52">
            <v>41</v>
          </cell>
          <cell r="AT52">
            <v>3</v>
          </cell>
          <cell r="BI52">
            <v>274</v>
          </cell>
          <cell r="BJ52">
            <v>274</v>
          </cell>
          <cell r="BK52">
            <v>9.1240875912408759E-2</v>
          </cell>
          <cell r="BL52">
            <v>274</v>
          </cell>
          <cell r="BM52">
            <v>274</v>
          </cell>
          <cell r="BN52">
            <v>9.1240875912408759E-2</v>
          </cell>
          <cell r="BO52">
            <v>33</v>
          </cell>
          <cell r="BP52">
            <v>33</v>
          </cell>
          <cell r="BQ52">
            <v>0</v>
          </cell>
          <cell r="BR52">
            <v>33</v>
          </cell>
          <cell r="BS52">
            <v>33</v>
          </cell>
          <cell r="BT52">
            <v>0</v>
          </cell>
        </row>
        <row r="53">
          <cell r="D53">
            <v>1602</v>
          </cell>
          <cell r="F53">
            <v>3.3083645443196006</v>
          </cell>
          <cell r="G53">
            <v>46</v>
          </cell>
          <cell r="I53">
            <v>1.1521739130434783</v>
          </cell>
          <cell r="J53">
            <v>0.71875</v>
          </cell>
          <cell r="M53">
            <v>0.20754716981132076</v>
          </cell>
          <cell r="P53">
            <v>0.31481481481481483</v>
          </cell>
          <cell r="Y53">
            <v>1602</v>
          </cell>
          <cell r="Z53">
            <v>4414</v>
          </cell>
          <cell r="AA53">
            <v>3760</v>
          </cell>
          <cell r="AC53">
            <v>65</v>
          </cell>
          <cell r="AD53">
            <v>1.4725872224739466E-2</v>
          </cell>
          <cell r="AE53">
            <v>37</v>
          </cell>
          <cell r="AF53">
            <v>9.8404255319148939E-3</v>
          </cell>
          <cell r="AO53">
            <v>92</v>
          </cell>
          <cell r="AP53">
            <v>62</v>
          </cell>
          <cell r="AQ53">
            <v>4</v>
          </cell>
          <cell r="AR53">
            <v>84</v>
          </cell>
          <cell r="AS53">
            <v>62</v>
          </cell>
          <cell r="AT53">
            <v>3</v>
          </cell>
          <cell r="BI53">
            <v>363</v>
          </cell>
          <cell r="BJ53">
            <v>357</v>
          </cell>
          <cell r="BK53">
            <v>0.17079889807162535</v>
          </cell>
          <cell r="BL53">
            <v>363</v>
          </cell>
          <cell r="BM53">
            <v>357</v>
          </cell>
          <cell r="BN53">
            <v>0.17079889807162535</v>
          </cell>
          <cell r="BO53">
            <v>40</v>
          </cell>
          <cell r="BP53">
            <v>38</v>
          </cell>
          <cell r="BQ53">
            <v>0.1</v>
          </cell>
          <cell r="BR53">
            <v>48</v>
          </cell>
          <cell r="BS53">
            <v>48</v>
          </cell>
          <cell r="BT53">
            <v>8.3333333333333329E-2</v>
          </cell>
        </row>
        <row r="54">
          <cell r="D54">
            <v>1453</v>
          </cell>
          <cell r="F54">
            <v>7.0887818306951136</v>
          </cell>
          <cell r="G54">
            <v>202</v>
          </cell>
          <cell r="I54">
            <v>0.50990099009900991</v>
          </cell>
          <cell r="J54">
            <v>0.53018372703412076</v>
          </cell>
          <cell r="M54">
            <v>0.25988700564971751</v>
          </cell>
          <cell r="P54">
            <v>0.30919220055710306</v>
          </cell>
          <cell r="Y54">
            <v>1453</v>
          </cell>
          <cell r="Z54">
            <v>4244</v>
          </cell>
          <cell r="AA54">
            <v>5458</v>
          </cell>
          <cell r="AC54">
            <v>148</v>
          </cell>
          <cell r="AD54">
            <v>3.4872761545711596E-2</v>
          </cell>
          <cell r="AE54">
            <v>299</v>
          </cell>
          <cell r="AF54">
            <v>5.4781971418101871E-2</v>
          </cell>
          <cell r="AO54">
            <v>311</v>
          </cell>
          <cell r="AP54">
            <v>239</v>
          </cell>
          <cell r="AQ54">
            <v>21</v>
          </cell>
          <cell r="AR54">
            <v>533</v>
          </cell>
          <cell r="AS54">
            <v>350</v>
          </cell>
          <cell r="AT54">
            <v>27</v>
          </cell>
          <cell r="BI54">
            <v>473</v>
          </cell>
          <cell r="BJ54">
            <v>473</v>
          </cell>
          <cell r="BK54">
            <v>0.5052854122621564</v>
          </cell>
          <cell r="BL54">
            <v>473</v>
          </cell>
          <cell r="BM54">
            <v>473</v>
          </cell>
          <cell r="BN54">
            <v>0.5052854122621564</v>
          </cell>
          <cell r="BO54">
            <v>53</v>
          </cell>
          <cell r="BP54">
            <v>53</v>
          </cell>
          <cell r="BQ54">
            <v>0.39622641509433965</v>
          </cell>
          <cell r="BR54">
            <v>53</v>
          </cell>
          <cell r="BS54">
            <v>53</v>
          </cell>
          <cell r="BT54">
            <v>0.39622641509433965</v>
          </cell>
        </row>
        <row r="55">
          <cell r="D55">
            <v>126167</v>
          </cell>
          <cell r="F55">
            <v>7.3458194298033552</v>
          </cell>
          <cell r="G55">
            <v>12634</v>
          </cell>
          <cell r="I55">
            <v>0.7335760645876207</v>
          </cell>
          <cell r="J55">
            <v>0.66949287266175617</v>
          </cell>
          <cell r="M55">
            <v>0.386938202247191</v>
          </cell>
          <cell r="P55">
            <v>0.4024432407514118</v>
          </cell>
          <cell r="Y55">
            <v>126167</v>
          </cell>
          <cell r="Z55">
            <v>323495</v>
          </cell>
          <cell r="AA55">
            <v>372020</v>
          </cell>
          <cell r="AC55">
            <v>10374</v>
          </cell>
          <cell r="AD55">
            <v>3.2068501831558446E-2</v>
          </cell>
          <cell r="AE55">
            <v>15592</v>
          </cell>
          <cell r="AF55">
            <v>4.1911725176065805E-2</v>
          </cell>
          <cell r="AO55">
            <v>19641</v>
          </cell>
          <cell r="AP55">
            <v>9575</v>
          </cell>
          <cell r="AQ55">
            <v>1020</v>
          </cell>
          <cell r="AR55">
            <v>28279</v>
          </cell>
          <cell r="AS55">
            <v>11325</v>
          </cell>
          <cell r="BI55">
            <v>29585</v>
          </cell>
          <cell r="BJ55">
            <v>29369</v>
          </cell>
          <cell r="BK55">
            <v>0.3236437383809363</v>
          </cell>
          <cell r="BL55">
            <v>29983</v>
          </cell>
          <cell r="BM55">
            <v>29802</v>
          </cell>
          <cell r="BN55">
            <v>0.31934763032385016</v>
          </cell>
          <cell r="BO55">
            <v>3624</v>
          </cell>
          <cell r="BQ55">
            <v>0.2814569536423841</v>
          </cell>
          <cell r="BR55">
            <v>3903</v>
          </cell>
          <cell r="BT55">
            <v>0.26133743274404303</v>
          </cell>
        </row>
      </sheetData>
      <sheetData sheetId="15"/>
      <sheetData sheetId="16"/>
      <sheetData sheetId="17"/>
      <sheetData sheetId="18"/>
      <sheetData sheetId="19"/>
      <sheetData sheetId="20"/>
      <sheetData sheetId="2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730（第14回_病床使用率あり）"/>
      <sheetName val="0730（第14回_前回差分あり)"/>
      <sheetName val="第14回療養状況_生データ"/>
      <sheetName val="（参考）サーベイ班結果との比較"/>
      <sheetName val="（参考）宿泊チーム"/>
      <sheetName val="Sheet1"/>
    </sheetNames>
    <sheetDataSet>
      <sheetData sheetId="0"/>
      <sheetData sheetId="1"/>
      <sheetData sheetId="2">
        <row r="5">
          <cell r="B5">
            <v>44042</v>
          </cell>
        </row>
      </sheetData>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X70"/>
  <sheetViews>
    <sheetView tabSelected="1" view="pageBreakPreview" topLeftCell="A46" zoomScale="55" zoomScaleNormal="34" zoomScaleSheetLayoutView="55" workbookViewId="0">
      <selection activeCell="L58" sqref="L58:M58"/>
    </sheetView>
  </sheetViews>
  <sheetFormatPr defaultColWidth="11.5" defaultRowHeight="18.75" x14ac:dyDescent="0.4"/>
  <cols>
    <col min="1" max="1" width="1" style="5" customWidth="1"/>
    <col min="2" max="2" width="18.625" style="3" customWidth="1"/>
    <col min="3" max="3" width="16.75" style="3" customWidth="1"/>
    <col min="4" max="4" width="16.125" style="3" customWidth="1"/>
    <col min="5" max="5" width="19" style="3" customWidth="1"/>
    <col min="6" max="6" width="16.125" style="3" customWidth="1"/>
    <col min="7" max="7" width="19" style="3" customWidth="1"/>
    <col min="8" max="8" width="18.25" style="3" customWidth="1"/>
    <col min="9" max="9" width="22.625" style="3" customWidth="1"/>
    <col min="10" max="10" width="18.25" style="3" customWidth="1"/>
    <col min="11" max="11" width="22.625" style="3" customWidth="1"/>
    <col min="12" max="12" width="16.125" style="3" customWidth="1"/>
    <col min="13" max="13" width="19" style="3" customWidth="1"/>
    <col min="14" max="14" width="1.375" style="3" customWidth="1"/>
    <col min="15" max="15" width="17.75" style="3" customWidth="1"/>
    <col min="16" max="16" width="21.125" style="89" customWidth="1"/>
    <col min="17" max="17" width="1.625" style="35" customWidth="1"/>
    <col min="18" max="18" width="17.75" style="3" customWidth="1"/>
    <col min="19" max="19" width="21.125" style="89" customWidth="1"/>
    <col min="20" max="20" width="17.75" style="3" customWidth="1"/>
    <col min="21" max="21" width="21.125" style="89" customWidth="1"/>
    <col min="22" max="22" width="17.75" style="3" customWidth="1"/>
    <col min="23" max="23" width="21.125" style="89" customWidth="1"/>
    <col min="24" max="24" width="30.625" style="3" customWidth="1"/>
    <col min="25" max="16384" width="11.5" style="1"/>
  </cols>
  <sheetData>
    <row r="1" spans="1:24" s="28" customFormat="1" ht="78.75" customHeight="1" x14ac:dyDescent="0.4">
      <c r="A1" s="23"/>
      <c r="B1" s="70" t="s">
        <v>95</v>
      </c>
      <c r="C1" s="25"/>
      <c r="D1" s="25"/>
      <c r="E1" s="25"/>
      <c r="F1" s="25"/>
      <c r="G1" s="25"/>
      <c r="H1" s="25"/>
      <c r="I1" s="25"/>
      <c r="J1" s="25"/>
      <c r="K1" s="25"/>
      <c r="L1" s="25"/>
      <c r="M1" s="25"/>
      <c r="N1" s="63"/>
      <c r="O1" s="25"/>
      <c r="P1" s="80"/>
      <c r="Q1" s="25"/>
      <c r="R1" s="25"/>
      <c r="S1" s="80"/>
      <c r="T1" s="25"/>
      <c r="U1" s="80"/>
      <c r="V1" s="26"/>
      <c r="W1" s="80"/>
      <c r="X1" s="27"/>
    </row>
    <row r="2" spans="1:24" s="28" customFormat="1" ht="35.25" customHeight="1" x14ac:dyDescent="0.4">
      <c r="A2" s="23"/>
      <c r="B2" s="24"/>
      <c r="C2" s="25"/>
      <c r="D2" s="182" t="s">
        <v>91</v>
      </c>
      <c r="E2" s="182"/>
      <c r="F2" s="182"/>
      <c r="G2" s="182"/>
      <c r="H2" s="182"/>
      <c r="I2" s="182"/>
      <c r="J2" s="182"/>
      <c r="K2" s="182"/>
      <c r="L2" s="182"/>
      <c r="M2" s="182"/>
      <c r="N2" s="65"/>
      <c r="O2" s="182" t="s">
        <v>90</v>
      </c>
      <c r="P2" s="182"/>
      <c r="Q2" s="25"/>
      <c r="R2" s="182" t="s">
        <v>69</v>
      </c>
      <c r="S2" s="182"/>
      <c r="T2" s="182"/>
      <c r="U2" s="182"/>
      <c r="V2" s="182"/>
      <c r="W2" s="182"/>
      <c r="X2" s="27"/>
    </row>
    <row r="3" spans="1:24" s="16" customFormat="1" ht="30" x14ac:dyDescent="0.4">
      <c r="A3" s="21"/>
      <c r="B3" s="22"/>
      <c r="C3" s="22" t="s">
        <v>47</v>
      </c>
      <c r="D3" s="183" t="s">
        <v>48</v>
      </c>
      <c r="E3" s="184"/>
      <c r="F3" s="183" t="s">
        <v>49</v>
      </c>
      <c r="G3" s="185"/>
      <c r="H3" s="183" t="s">
        <v>50</v>
      </c>
      <c r="I3" s="184"/>
      <c r="J3" s="183" t="s">
        <v>51</v>
      </c>
      <c r="K3" s="184"/>
      <c r="L3" s="186" t="s">
        <v>56</v>
      </c>
      <c r="M3" s="187"/>
      <c r="N3" s="64"/>
      <c r="O3" s="187" t="s">
        <v>93</v>
      </c>
      <c r="P3" s="187"/>
      <c r="Q3" s="34"/>
      <c r="R3" s="187" t="s">
        <v>54</v>
      </c>
      <c r="S3" s="188"/>
      <c r="T3" s="189" t="s">
        <v>55</v>
      </c>
      <c r="U3" s="190"/>
      <c r="V3" s="189" t="s">
        <v>53</v>
      </c>
      <c r="W3" s="190"/>
      <c r="X3" s="22"/>
    </row>
    <row r="4" spans="1:24" ht="33" customHeight="1" x14ac:dyDescent="0.4">
      <c r="A4" s="13"/>
      <c r="B4" s="165"/>
      <c r="C4" s="168" t="s">
        <v>59</v>
      </c>
      <c r="D4" s="171" t="s">
        <v>92</v>
      </c>
      <c r="E4" s="171"/>
      <c r="F4" s="171"/>
      <c r="G4" s="171"/>
      <c r="H4" s="171"/>
      <c r="I4" s="171"/>
      <c r="J4" s="171"/>
      <c r="K4" s="171"/>
      <c r="L4" s="156" t="s">
        <v>63</v>
      </c>
      <c r="M4" s="157"/>
      <c r="N4" s="47"/>
      <c r="O4" s="174" t="s">
        <v>77</v>
      </c>
      <c r="P4" s="157"/>
      <c r="Q4" s="38"/>
      <c r="R4" s="174" t="s">
        <v>70</v>
      </c>
      <c r="S4" s="175"/>
      <c r="T4" s="156" t="s">
        <v>71</v>
      </c>
      <c r="U4" s="175"/>
      <c r="V4" s="156" t="s">
        <v>72</v>
      </c>
      <c r="W4" s="157"/>
      <c r="X4" s="44"/>
    </row>
    <row r="5" spans="1:24" ht="33" customHeight="1" x14ac:dyDescent="0.4">
      <c r="A5" s="13"/>
      <c r="B5" s="166"/>
      <c r="C5" s="169"/>
      <c r="D5" s="180" t="s">
        <v>88</v>
      </c>
      <c r="E5" s="180"/>
      <c r="F5" s="180"/>
      <c r="G5" s="181"/>
      <c r="H5" s="153" t="s">
        <v>89</v>
      </c>
      <c r="I5" s="153"/>
      <c r="J5" s="153"/>
      <c r="K5" s="153"/>
      <c r="L5" s="158"/>
      <c r="M5" s="159"/>
      <c r="N5" s="47"/>
      <c r="O5" s="176"/>
      <c r="P5" s="159"/>
      <c r="Q5" s="38"/>
      <c r="R5" s="176"/>
      <c r="S5" s="177"/>
      <c r="T5" s="158"/>
      <c r="U5" s="177"/>
      <c r="V5" s="158"/>
      <c r="W5" s="159"/>
      <c r="X5" s="44"/>
    </row>
    <row r="6" spans="1:24" ht="84" customHeight="1" x14ac:dyDescent="0.4">
      <c r="A6" s="13"/>
      <c r="B6" s="167"/>
      <c r="C6" s="170"/>
      <c r="D6" s="154" t="s">
        <v>64</v>
      </c>
      <c r="E6" s="155"/>
      <c r="F6" s="162" t="s">
        <v>65</v>
      </c>
      <c r="G6" s="163"/>
      <c r="H6" s="162" t="s">
        <v>66</v>
      </c>
      <c r="I6" s="164"/>
      <c r="J6" s="162" t="s">
        <v>67</v>
      </c>
      <c r="K6" s="164"/>
      <c r="L6" s="160"/>
      <c r="M6" s="161"/>
      <c r="N6" s="47"/>
      <c r="O6" s="176"/>
      <c r="P6" s="159"/>
      <c r="Q6" s="39"/>
      <c r="R6" s="178"/>
      <c r="S6" s="179"/>
      <c r="T6" s="160"/>
      <c r="U6" s="179"/>
      <c r="V6" s="160"/>
      <c r="W6" s="161"/>
      <c r="X6" s="44"/>
    </row>
    <row r="7" spans="1:24" ht="33.75" customHeight="1" x14ac:dyDescent="0.4">
      <c r="A7" s="13"/>
      <c r="B7" s="41" t="s">
        <v>52</v>
      </c>
      <c r="C7" s="42" t="s">
        <v>61</v>
      </c>
      <c r="D7" s="126">
        <v>44243</v>
      </c>
      <c r="E7" s="150"/>
      <c r="F7" s="126">
        <v>44243</v>
      </c>
      <c r="G7" s="150"/>
      <c r="H7" s="126">
        <v>44243</v>
      </c>
      <c r="I7" s="150"/>
      <c r="J7" s="126">
        <v>44243</v>
      </c>
      <c r="K7" s="150"/>
      <c r="L7" s="126">
        <v>44243</v>
      </c>
      <c r="M7" s="121"/>
      <c r="N7" s="48"/>
      <c r="O7" s="120" t="s">
        <v>104</v>
      </c>
      <c r="P7" s="121"/>
      <c r="Q7" s="30"/>
      <c r="R7" s="120" t="s">
        <v>103</v>
      </c>
      <c r="S7" s="150"/>
      <c r="T7" s="149" t="s">
        <v>87</v>
      </c>
      <c r="U7" s="149"/>
      <c r="V7" s="172" t="s">
        <v>102</v>
      </c>
      <c r="W7" s="173"/>
      <c r="X7" s="40"/>
    </row>
    <row r="8" spans="1:24" ht="50.1" customHeight="1" x14ac:dyDescent="0.4">
      <c r="A8" s="13"/>
      <c r="B8" s="41" t="s">
        <v>57</v>
      </c>
      <c r="C8" s="43" t="s">
        <v>58</v>
      </c>
      <c r="D8" s="149" t="s">
        <v>75</v>
      </c>
      <c r="E8" s="150"/>
      <c r="F8" s="126" t="s">
        <v>75</v>
      </c>
      <c r="G8" s="150"/>
      <c r="H8" s="126" t="s">
        <v>75</v>
      </c>
      <c r="I8" s="150"/>
      <c r="J8" s="149" t="s">
        <v>75</v>
      </c>
      <c r="K8" s="150"/>
      <c r="L8" s="151" t="s">
        <v>76</v>
      </c>
      <c r="M8" s="152"/>
      <c r="N8" s="49"/>
      <c r="O8" s="120" t="s">
        <v>75</v>
      </c>
      <c r="P8" s="121"/>
      <c r="Q8" s="30"/>
      <c r="R8" s="122" t="s">
        <v>79</v>
      </c>
      <c r="S8" s="123"/>
      <c r="T8" s="124" t="s">
        <v>78</v>
      </c>
      <c r="U8" s="125"/>
      <c r="V8" s="126" t="s">
        <v>75</v>
      </c>
      <c r="W8" s="121"/>
      <c r="X8" s="45"/>
    </row>
    <row r="9" spans="1:24" ht="51.75" customHeight="1" x14ac:dyDescent="0.4">
      <c r="A9" s="13"/>
      <c r="B9" s="146" t="s">
        <v>73</v>
      </c>
      <c r="C9" s="133"/>
      <c r="D9" s="144">
        <v>0.25</v>
      </c>
      <c r="E9" s="147"/>
      <c r="F9" s="148">
        <v>0.2</v>
      </c>
      <c r="G9" s="147"/>
      <c r="H9" s="144">
        <v>0.25</v>
      </c>
      <c r="I9" s="147"/>
      <c r="J9" s="144">
        <v>0.2</v>
      </c>
      <c r="K9" s="147"/>
      <c r="L9" s="141">
        <v>15</v>
      </c>
      <c r="M9" s="142"/>
      <c r="N9" s="50"/>
      <c r="O9" s="144">
        <v>0.1</v>
      </c>
      <c r="P9" s="145"/>
      <c r="Q9" s="68"/>
      <c r="R9" s="141">
        <v>15</v>
      </c>
      <c r="S9" s="142"/>
      <c r="T9" s="127">
        <v>1</v>
      </c>
      <c r="U9" s="127"/>
      <c r="V9" s="128">
        <v>0.5</v>
      </c>
      <c r="W9" s="129"/>
      <c r="X9" s="40"/>
    </row>
    <row r="10" spans="1:24" ht="51.75" customHeight="1" x14ac:dyDescent="0.4">
      <c r="A10" s="13"/>
      <c r="B10" s="132" t="s">
        <v>74</v>
      </c>
      <c r="C10" s="133"/>
      <c r="D10" s="134"/>
      <c r="E10" s="135"/>
      <c r="F10" s="136">
        <v>0.5</v>
      </c>
      <c r="G10" s="137"/>
      <c r="H10" s="134"/>
      <c r="I10" s="135"/>
      <c r="J10" s="138">
        <v>0.5</v>
      </c>
      <c r="K10" s="137"/>
      <c r="L10" s="139">
        <v>25</v>
      </c>
      <c r="M10" s="140"/>
      <c r="N10" s="51"/>
      <c r="O10" s="138">
        <v>0.1</v>
      </c>
      <c r="P10" s="140"/>
      <c r="Q10" s="69"/>
      <c r="R10" s="139">
        <v>25</v>
      </c>
      <c r="S10" s="140"/>
      <c r="T10" s="143">
        <v>1</v>
      </c>
      <c r="U10" s="143"/>
      <c r="V10" s="130">
        <v>0.5</v>
      </c>
      <c r="W10" s="131"/>
      <c r="X10" s="40"/>
    </row>
    <row r="11" spans="1:24" s="2" customFormat="1" ht="41.1" customHeight="1" x14ac:dyDescent="0.4">
      <c r="A11" s="14"/>
      <c r="B11" s="31" t="s">
        <v>45</v>
      </c>
      <c r="C11" s="101">
        <v>5250</v>
      </c>
      <c r="D11" s="66">
        <v>0.21948549534756431</v>
      </c>
      <c r="E11" s="81">
        <v>-4.0503557744937053</v>
      </c>
      <c r="F11" s="106">
        <v>0.21948549534756431</v>
      </c>
      <c r="G11" s="81">
        <v>-4.0503557744937053</v>
      </c>
      <c r="H11" s="54">
        <v>9.9378881987577633E-2</v>
      </c>
      <c r="I11" s="90">
        <v>3.1055900621118</v>
      </c>
      <c r="J11" s="54">
        <v>9.9378881987577633E-2</v>
      </c>
      <c r="K11" s="90">
        <v>3.1055900621118</v>
      </c>
      <c r="L11" s="58">
        <v>14.838095238095239</v>
      </c>
      <c r="M11" s="90">
        <v>-5.1238095238095234</v>
      </c>
      <c r="N11" s="52"/>
      <c r="O11" s="54">
        <v>3.0128392179749053E-2</v>
      </c>
      <c r="P11" s="81">
        <v>-0.90135667674247144</v>
      </c>
      <c r="Q11" s="110"/>
      <c r="R11" s="56">
        <v>6.6095238095238091</v>
      </c>
      <c r="S11" s="90">
        <v>-2.6666666666666679</v>
      </c>
      <c r="T11" s="55">
        <v>0.71252566735112932</v>
      </c>
      <c r="U11" s="93">
        <v>3.2358069585766147E-2</v>
      </c>
      <c r="V11" s="67">
        <v>0.25159914712153519</v>
      </c>
      <c r="W11" s="97">
        <v>-0.34151795260292661</v>
      </c>
      <c r="X11" s="46"/>
    </row>
    <row r="12" spans="1:24" s="2" customFormat="1" ht="41.1" customHeight="1" x14ac:dyDescent="0.4">
      <c r="A12" s="13"/>
      <c r="B12" s="18" t="s">
        <v>13</v>
      </c>
      <c r="C12" s="102">
        <v>1246</v>
      </c>
      <c r="D12" s="66">
        <v>0.26470588235294118</v>
      </c>
      <c r="E12" s="90">
        <v>12.116521249648185</v>
      </c>
      <c r="F12" s="106">
        <v>0.24</v>
      </c>
      <c r="G12" s="90">
        <v>10.666666666666666</v>
      </c>
      <c r="H12" s="54">
        <v>3.2258064516129031E-2</v>
      </c>
      <c r="I12" s="90">
        <v>0</v>
      </c>
      <c r="J12" s="54">
        <v>3.2258064516129031E-2</v>
      </c>
      <c r="K12" s="90">
        <v>0</v>
      </c>
      <c r="L12" s="58">
        <v>5.7784911717495984</v>
      </c>
      <c r="M12" s="90">
        <v>2.3274478330658104</v>
      </c>
      <c r="N12" s="52"/>
      <c r="O12" s="54">
        <v>4.9392712550607287E-2</v>
      </c>
      <c r="P12" s="82">
        <v>3.1223129778063545</v>
      </c>
      <c r="Q12" s="105"/>
      <c r="R12" s="71">
        <v>1.4446227929373996</v>
      </c>
      <c r="S12" s="82">
        <v>-3.2102728731942212</v>
      </c>
      <c r="T12" s="55">
        <v>0.31034482758620691</v>
      </c>
      <c r="U12" s="94">
        <v>-1.2572227399813607</v>
      </c>
      <c r="V12" s="72">
        <v>5.3571428571428568E-2</v>
      </c>
      <c r="W12" s="98">
        <v>-8.5317460317460316</v>
      </c>
      <c r="X12" s="46"/>
    </row>
    <row r="13" spans="1:24" s="2" customFormat="1" ht="41.1" customHeight="1" x14ac:dyDescent="0.4">
      <c r="A13" s="14"/>
      <c r="B13" s="18" t="s">
        <v>14</v>
      </c>
      <c r="C13" s="102">
        <v>1227</v>
      </c>
      <c r="D13" s="66">
        <v>6.7532467532467527E-2</v>
      </c>
      <c r="E13" s="81">
        <v>1.8181818181818175</v>
      </c>
      <c r="F13" s="106">
        <v>6.7532467532467527E-2</v>
      </c>
      <c r="G13" s="90">
        <v>1.8181818181818175</v>
      </c>
      <c r="H13" s="54">
        <v>1.6666666666666666E-2</v>
      </c>
      <c r="I13" s="90">
        <v>0</v>
      </c>
      <c r="J13" s="54">
        <v>1.6666666666666666E-2</v>
      </c>
      <c r="K13" s="90">
        <v>0</v>
      </c>
      <c r="L13" s="58">
        <v>2.1189894050529747</v>
      </c>
      <c r="M13" s="90">
        <v>0.40749796251018755</v>
      </c>
      <c r="N13" s="52"/>
      <c r="O13" s="54">
        <v>5.7189542483660127E-3</v>
      </c>
      <c r="P13" s="82">
        <v>-0.66692081742079734</v>
      </c>
      <c r="Q13" s="105"/>
      <c r="R13" s="71">
        <v>1.9559902200488999</v>
      </c>
      <c r="S13" s="82">
        <v>1.140994295028525</v>
      </c>
      <c r="T13" s="73">
        <v>2.4</v>
      </c>
      <c r="U13" s="94">
        <v>1.6857142857142855</v>
      </c>
      <c r="V13" s="72">
        <v>0.125</v>
      </c>
      <c r="W13" s="98">
        <v>-12.5</v>
      </c>
      <c r="X13" s="46"/>
    </row>
    <row r="14" spans="1:24" s="2" customFormat="1" ht="41.1" customHeight="1" x14ac:dyDescent="0.4">
      <c r="A14" s="14"/>
      <c r="B14" s="18" t="s">
        <v>15</v>
      </c>
      <c r="C14" s="102">
        <v>2306</v>
      </c>
      <c r="D14" s="66">
        <v>0.13333333333333333</v>
      </c>
      <c r="E14" s="90">
        <v>-4.057971014492753</v>
      </c>
      <c r="F14" s="106">
        <v>0.10222222222222223</v>
      </c>
      <c r="G14" s="90">
        <v>-3.1111111111111103</v>
      </c>
      <c r="H14" s="54">
        <v>0.11627906976744186</v>
      </c>
      <c r="I14" s="90">
        <v>-4.6511627906976756</v>
      </c>
      <c r="J14" s="54">
        <v>7.6923076923076927E-2</v>
      </c>
      <c r="K14" s="90">
        <v>-3.0769230769230771</v>
      </c>
      <c r="L14" s="58">
        <v>3.4692107545533388</v>
      </c>
      <c r="M14" s="90">
        <v>-1.1708586296617525</v>
      </c>
      <c r="N14" s="52"/>
      <c r="O14" s="54">
        <v>8.44988344988345E-3</v>
      </c>
      <c r="P14" s="82">
        <v>-0.71607685244048869</v>
      </c>
      <c r="Q14" s="105"/>
      <c r="R14" s="71">
        <v>1.6912402428447528</v>
      </c>
      <c r="S14" s="82">
        <v>-0.21682567215958382</v>
      </c>
      <c r="T14" s="73">
        <v>0.88636363636363635</v>
      </c>
      <c r="U14" s="94">
        <v>0.39198161389172625</v>
      </c>
      <c r="V14" s="72">
        <v>0.5</v>
      </c>
      <c r="W14" s="98">
        <v>19.767441860465119</v>
      </c>
      <c r="X14" s="46"/>
    </row>
    <row r="15" spans="1:24" s="2" customFormat="1" ht="41.1" customHeight="1" x14ac:dyDescent="0.4">
      <c r="A15" s="13"/>
      <c r="B15" s="18" t="s">
        <v>16</v>
      </c>
      <c r="C15" s="102">
        <v>966</v>
      </c>
      <c r="D15" s="66">
        <v>7.4235807860262015E-2</v>
      </c>
      <c r="E15" s="90">
        <v>-7.4235807860262017</v>
      </c>
      <c r="F15" s="106">
        <v>7.2340425531914887E-2</v>
      </c>
      <c r="G15" s="90">
        <v>-7.2340425531914887</v>
      </c>
      <c r="H15" s="54">
        <v>0</v>
      </c>
      <c r="I15" s="90">
        <v>0</v>
      </c>
      <c r="J15" s="54">
        <v>0</v>
      </c>
      <c r="K15" s="90">
        <v>0</v>
      </c>
      <c r="L15" s="58">
        <v>1.7598343685300208</v>
      </c>
      <c r="M15" s="90">
        <v>-1.7598343685300208</v>
      </c>
      <c r="N15" s="52"/>
      <c r="O15" s="54">
        <v>0</v>
      </c>
      <c r="P15" s="82">
        <v>-1.2738853503184715</v>
      </c>
      <c r="Q15" s="105"/>
      <c r="R15" s="71">
        <v>0</v>
      </c>
      <c r="S15" s="82">
        <v>-0.20703933747412007</v>
      </c>
      <c r="T15" s="73">
        <v>0</v>
      </c>
      <c r="U15" s="94">
        <v>-0.16666666666666666</v>
      </c>
      <c r="V15" s="72" t="s">
        <v>101</v>
      </c>
      <c r="W15" s="98" t="s">
        <v>101</v>
      </c>
      <c r="X15" s="46"/>
    </row>
    <row r="16" spans="1:24" s="2" customFormat="1" ht="41.1" customHeight="1" x14ac:dyDescent="0.4">
      <c r="A16" s="14"/>
      <c r="B16" s="18" t="s">
        <v>17</v>
      </c>
      <c r="C16" s="102">
        <v>1078</v>
      </c>
      <c r="D16" s="66">
        <v>8.7962962962962965E-2</v>
      </c>
      <c r="E16" s="90">
        <v>-9.2592592592592595</v>
      </c>
      <c r="F16" s="106">
        <v>8.7962962962962965E-2</v>
      </c>
      <c r="G16" s="90">
        <v>-9.2592592592592595</v>
      </c>
      <c r="H16" s="54">
        <v>0</v>
      </c>
      <c r="I16" s="90">
        <v>0</v>
      </c>
      <c r="J16" s="54">
        <v>0</v>
      </c>
      <c r="K16" s="90">
        <v>0</v>
      </c>
      <c r="L16" s="58">
        <v>1.7625231910946195</v>
      </c>
      <c r="M16" s="90">
        <v>-2.0408163265306123</v>
      </c>
      <c r="N16" s="52"/>
      <c r="O16" s="54">
        <v>6.4724919093851136E-3</v>
      </c>
      <c r="P16" s="82">
        <v>-0.22264490891020272</v>
      </c>
      <c r="Q16" s="105"/>
      <c r="R16" s="71">
        <v>0.3710575139146568</v>
      </c>
      <c r="S16" s="82">
        <v>-1.0204081632653061</v>
      </c>
      <c r="T16" s="73">
        <v>0.26666666666666666</v>
      </c>
      <c r="U16" s="94">
        <v>-0.15000000000000002</v>
      </c>
      <c r="V16" s="72">
        <v>0.5</v>
      </c>
      <c r="W16" s="98">
        <v>34.615384615384613</v>
      </c>
      <c r="X16" s="46"/>
    </row>
    <row r="17" spans="1:24" s="2" customFormat="1" ht="41.1" customHeight="1" x14ac:dyDescent="0.4">
      <c r="A17" s="14"/>
      <c r="B17" s="18" t="s">
        <v>18</v>
      </c>
      <c r="C17" s="102">
        <v>1846</v>
      </c>
      <c r="D17" s="66">
        <v>0.22601279317697229</v>
      </c>
      <c r="E17" s="90">
        <v>-5.1172707889125784</v>
      </c>
      <c r="F17" s="106">
        <v>0.22601279317697229</v>
      </c>
      <c r="G17" s="90">
        <v>-5.1172707889125784</v>
      </c>
      <c r="H17" s="54">
        <v>0.16326530612244897</v>
      </c>
      <c r="I17" s="90">
        <v>-2.72108843537415</v>
      </c>
      <c r="J17" s="54">
        <v>0.16</v>
      </c>
      <c r="K17" s="90">
        <v>0</v>
      </c>
      <c r="L17" s="58">
        <v>6.0671722643553627</v>
      </c>
      <c r="M17" s="90">
        <v>-1.1917659804983751</v>
      </c>
      <c r="N17" s="52"/>
      <c r="O17" s="54">
        <v>8.200387654689131E-3</v>
      </c>
      <c r="P17" s="82">
        <v>-3.3517719886735388E-2</v>
      </c>
      <c r="Q17" s="105"/>
      <c r="R17" s="71">
        <v>3.0335861321776814</v>
      </c>
      <c r="S17" s="82">
        <v>0.54171180931744312</v>
      </c>
      <c r="T17" s="73">
        <v>1.2173913043478262</v>
      </c>
      <c r="U17" s="94">
        <v>0.52042160737812915</v>
      </c>
      <c r="V17" s="72">
        <v>0.19230769230769232</v>
      </c>
      <c r="W17" s="98">
        <v>-7.0850202429149771</v>
      </c>
      <c r="X17" s="46"/>
    </row>
    <row r="18" spans="1:24" s="2" customFormat="1" ht="41.1" customHeight="1" x14ac:dyDescent="0.4">
      <c r="A18" s="13"/>
      <c r="B18" s="18" t="s">
        <v>19</v>
      </c>
      <c r="C18" s="102">
        <v>2860</v>
      </c>
      <c r="D18" s="66">
        <v>0.28271405492730212</v>
      </c>
      <c r="E18" s="90">
        <v>-8.0619278406031221</v>
      </c>
      <c r="F18" s="106">
        <v>0.28271405492730212</v>
      </c>
      <c r="G18" s="90">
        <v>-8.0619278406031221</v>
      </c>
      <c r="H18" s="54">
        <v>0.21428571428571427</v>
      </c>
      <c r="I18" s="90">
        <v>-1.428571428571429</v>
      </c>
      <c r="J18" s="54">
        <v>0.21428571428571427</v>
      </c>
      <c r="K18" s="90">
        <v>-1.428571428571429</v>
      </c>
      <c r="L18" s="58">
        <v>12.867132867132867</v>
      </c>
      <c r="M18" s="90">
        <v>-3.2517482517482499</v>
      </c>
      <c r="N18" s="52"/>
      <c r="O18" s="54">
        <v>2.6136363636363635E-2</v>
      </c>
      <c r="P18" s="82">
        <v>-0.1648560469630706</v>
      </c>
      <c r="Q18" s="105"/>
      <c r="R18" s="71">
        <v>6.4335664335664333</v>
      </c>
      <c r="S18" s="82">
        <v>-4.58041958041958</v>
      </c>
      <c r="T18" s="73">
        <v>0.58412698412698416</v>
      </c>
      <c r="U18" s="94">
        <v>-0.24920634920634921</v>
      </c>
      <c r="V18" s="72">
        <v>0.20284697508896798</v>
      </c>
      <c r="W18" s="98">
        <v>-0.91874088651867358</v>
      </c>
      <c r="X18" s="46"/>
    </row>
    <row r="19" spans="1:24" s="2" customFormat="1" ht="41.1" customHeight="1" x14ac:dyDescent="0.4">
      <c r="A19" s="14"/>
      <c r="B19" s="18" t="s">
        <v>20</v>
      </c>
      <c r="C19" s="102">
        <v>1934</v>
      </c>
      <c r="D19" s="66">
        <v>0.25464190981432361</v>
      </c>
      <c r="E19" s="90">
        <v>-8.4880636604774509</v>
      </c>
      <c r="F19" s="106">
        <v>0.25464190981432361</v>
      </c>
      <c r="G19" s="90">
        <v>-8.4880636604774509</v>
      </c>
      <c r="H19" s="54">
        <v>0.17391304347826086</v>
      </c>
      <c r="I19" s="90">
        <v>-8.695652173913043</v>
      </c>
      <c r="J19" s="54">
        <v>0.17391304347826086</v>
      </c>
      <c r="K19" s="90">
        <v>-8.695652173913043</v>
      </c>
      <c r="L19" s="58">
        <v>9.7724922440537743</v>
      </c>
      <c r="M19" s="90">
        <v>-2.6370217166494321</v>
      </c>
      <c r="N19" s="52"/>
      <c r="O19" s="54">
        <v>2.303754266211604E-2</v>
      </c>
      <c r="P19" s="82">
        <v>-4.8683714968892136E-2</v>
      </c>
      <c r="Q19" s="105"/>
      <c r="R19" s="71">
        <v>4.0330920372285419</v>
      </c>
      <c r="S19" s="82">
        <v>-0.98241985522233755</v>
      </c>
      <c r="T19" s="73">
        <v>0.80412371134020622</v>
      </c>
      <c r="U19" s="94">
        <v>0.12580203301852788</v>
      </c>
      <c r="V19" s="72">
        <v>0.32500000000000001</v>
      </c>
      <c r="W19" s="98">
        <v>5.4508196721311464</v>
      </c>
      <c r="X19" s="46"/>
    </row>
    <row r="20" spans="1:24" s="2" customFormat="1" ht="41.1" customHeight="1" x14ac:dyDescent="0.4">
      <c r="A20" s="14"/>
      <c r="B20" s="18" t="s">
        <v>21</v>
      </c>
      <c r="C20" s="102">
        <v>1942</v>
      </c>
      <c r="D20" s="66">
        <v>0.296398891966759</v>
      </c>
      <c r="E20" s="90">
        <v>-16.401166521799169</v>
      </c>
      <c r="F20" s="106">
        <v>0.296398891966759</v>
      </c>
      <c r="G20" s="90">
        <v>-16.401166521799169</v>
      </c>
      <c r="H20" s="54">
        <v>8.1081081081081086E-2</v>
      </c>
      <c r="I20" s="90">
        <v>-5.9763989341454131</v>
      </c>
      <c r="J20" s="54">
        <v>8.1081081081081086E-2</v>
      </c>
      <c r="K20" s="90">
        <v>-5.9763989341454131</v>
      </c>
      <c r="L20" s="58">
        <v>12.615859938208033</v>
      </c>
      <c r="M20" s="90">
        <v>-4.9433573635427415</v>
      </c>
      <c r="N20" s="52"/>
      <c r="O20" s="54">
        <v>3.7599601593625499E-2</v>
      </c>
      <c r="P20" s="82">
        <v>-1.3454553015717206</v>
      </c>
      <c r="Q20" s="105"/>
      <c r="R20" s="71">
        <v>7.1060762100926871</v>
      </c>
      <c r="S20" s="82">
        <v>-2.0597322348094744</v>
      </c>
      <c r="T20" s="73">
        <v>0.7752808988764045</v>
      </c>
      <c r="U20" s="94">
        <v>0.15722534332084892</v>
      </c>
      <c r="V20" s="72">
        <v>0.35810810810810811</v>
      </c>
      <c r="W20" s="98">
        <v>11.672879776328053</v>
      </c>
      <c r="X20" s="46"/>
    </row>
    <row r="21" spans="1:24" s="2" customFormat="1" ht="41.1" customHeight="1" x14ac:dyDescent="0.4">
      <c r="A21" s="13"/>
      <c r="B21" s="18" t="s">
        <v>1</v>
      </c>
      <c r="C21" s="102">
        <v>7350</v>
      </c>
      <c r="D21" s="66">
        <v>0.6741573033707865</v>
      </c>
      <c r="E21" s="90">
        <v>-1.3957760974406486</v>
      </c>
      <c r="F21" s="106">
        <v>0.6428571428571429</v>
      </c>
      <c r="G21" s="90">
        <v>-0.64285714285713391</v>
      </c>
      <c r="H21" s="54">
        <v>0.33098591549295775</v>
      </c>
      <c r="I21" s="90">
        <v>-3.5211267605633809</v>
      </c>
      <c r="J21" s="54">
        <v>0.23499999999999999</v>
      </c>
      <c r="K21" s="90">
        <v>-2.5000000000000022</v>
      </c>
      <c r="L21" s="58">
        <v>29.482993197278912</v>
      </c>
      <c r="M21" s="90">
        <v>-13.455782312925169</v>
      </c>
      <c r="N21" s="52"/>
      <c r="O21" s="54">
        <v>3.5878408278585287E-2</v>
      </c>
      <c r="P21" s="82">
        <v>-0.55571545272874723</v>
      </c>
      <c r="Q21" s="105"/>
      <c r="R21" s="71">
        <v>13.156462585034014</v>
      </c>
      <c r="S21" s="82">
        <v>-3.9183673469387763</v>
      </c>
      <c r="T21" s="73">
        <v>0.77051792828685262</v>
      </c>
      <c r="U21" s="94">
        <v>3.6170356607508003E-2</v>
      </c>
      <c r="V21" s="72">
        <v>0.35534317984361424</v>
      </c>
      <c r="W21" s="98">
        <v>0.11392442443298179</v>
      </c>
      <c r="X21" s="46"/>
    </row>
    <row r="22" spans="1:24" s="2" customFormat="1" ht="41.1" customHeight="1" x14ac:dyDescent="0.4">
      <c r="A22" s="14"/>
      <c r="B22" s="18" t="s">
        <v>2</v>
      </c>
      <c r="C22" s="102">
        <v>6259</v>
      </c>
      <c r="D22" s="66">
        <v>0.63389830508474576</v>
      </c>
      <c r="E22" s="90">
        <v>-7.2340863026172819</v>
      </c>
      <c r="F22" s="106">
        <v>0.62333333333333329</v>
      </c>
      <c r="G22" s="90">
        <v>-5.5833333333333401</v>
      </c>
      <c r="H22" s="54">
        <v>0.25806451612903225</v>
      </c>
      <c r="I22" s="90">
        <v>-21.505376344086024</v>
      </c>
      <c r="J22" s="54">
        <v>0.13333333333333333</v>
      </c>
      <c r="K22" s="90">
        <v>-11.111111111111111</v>
      </c>
      <c r="L22" s="58">
        <v>37.993289662885445</v>
      </c>
      <c r="M22" s="90">
        <v>-20.466528199392876</v>
      </c>
      <c r="N22" s="52"/>
      <c r="O22" s="54">
        <v>5.5804158989207688E-2</v>
      </c>
      <c r="P22" s="82">
        <v>-1.7538721534523898</v>
      </c>
      <c r="Q22" s="105"/>
      <c r="R22" s="71">
        <v>14.12366192682537</v>
      </c>
      <c r="S22" s="82">
        <v>-3.6587314267454865</v>
      </c>
      <c r="T22" s="73">
        <v>0.79424977538185082</v>
      </c>
      <c r="U22" s="94">
        <v>0.14527018354511612</v>
      </c>
      <c r="V22" s="72">
        <v>0.47433035714285715</v>
      </c>
      <c r="W22" s="98">
        <v>-8.8215904885270149</v>
      </c>
      <c r="X22" s="46"/>
    </row>
    <row r="23" spans="1:24" s="2" customFormat="1" ht="41.1" customHeight="1" x14ac:dyDescent="0.4">
      <c r="A23" s="14"/>
      <c r="B23" s="18" t="s">
        <v>0</v>
      </c>
      <c r="C23" s="102">
        <v>13921</v>
      </c>
      <c r="D23" s="66">
        <v>0.44879999999999998</v>
      </c>
      <c r="E23" s="90">
        <v>-8.0791836734693927</v>
      </c>
      <c r="F23" s="106">
        <v>0.44879999999999998</v>
      </c>
      <c r="G23" s="90">
        <v>-8.0791836734693927</v>
      </c>
      <c r="H23" s="54">
        <v>0.86199999999999999</v>
      </c>
      <c r="I23" s="90" t="s">
        <v>100</v>
      </c>
      <c r="J23" s="54">
        <v>0.86199999999999999</v>
      </c>
      <c r="K23" s="90" t="s">
        <v>100</v>
      </c>
      <c r="L23" s="58">
        <v>31.305222325982328</v>
      </c>
      <c r="M23" s="90">
        <v>-10.48775231664392</v>
      </c>
      <c r="N23" s="52"/>
      <c r="O23" s="54">
        <v>3.9771537932478097E-2</v>
      </c>
      <c r="P23" s="82">
        <v>-1.5299570366699413</v>
      </c>
      <c r="Q23" s="105"/>
      <c r="R23" s="71">
        <v>17.857912506285466</v>
      </c>
      <c r="S23" s="82">
        <v>-5.5455786222254169</v>
      </c>
      <c r="T23" s="73">
        <v>0.76304481276856972</v>
      </c>
      <c r="U23" s="94">
        <v>5.9980505474655166E-2</v>
      </c>
      <c r="V23" s="72">
        <v>0.48293172690763053</v>
      </c>
      <c r="W23" s="98">
        <v>-1.4532542340871091</v>
      </c>
      <c r="X23" s="46"/>
    </row>
    <row r="24" spans="1:24" s="2" customFormat="1" ht="41.1" customHeight="1" x14ac:dyDescent="0.4">
      <c r="A24" s="13"/>
      <c r="B24" s="18" t="s">
        <v>3</v>
      </c>
      <c r="C24" s="102">
        <v>9198</v>
      </c>
      <c r="D24" s="66">
        <v>0.3819935691318328</v>
      </c>
      <c r="E24" s="90">
        <v>-5.6591639871382657</v>
      </c>
      <c r="F24" s="106">
        <v>0.3819935691318328</v>
      </c>
      <c r="G24" s="90">
        <v>-5.6591639871382657</v>
      </c>
      <c r="H24" s="54">
        <v>0.18421052631578946</v>
      </c>
      <c r="I24" s="90">
        <v>-10.526315789473687</v>
      </c>
      <c r="J24" s="54">
        <v>0.18421052631578946</v>
      </c>
      <c r="K24" s="90">
        <v>-10.526315789473687</v>
      </c>
      <c r="L24" s="58">
        <v>14.329202000434876</v>
      </c>
      <c r="M24" s="90">
        <v>-4.4466188301804728</v>
      </c>
      <c r="N24" s="52"/>
      <c r="O24" s="54">
        <v>4.3776441772433755E-2</v>
      </c>
      <c r="P24" s="82">
        <v>-1.695683558552874</v>
      </c>
      <c r="Q24" s="105"/>
      <c r="R24" s="71">
        <v>9.0019569471624266</v>
      </c>
      <c r="S24" s="82">
        <v>-4.7945205479452042</v>
      </c>
      <c r="T24" s="73">
        <v>0.65248226950354615</v>
      </c>
      <c r="U24" s="94">
        <v>2.9812985892162414E-2</v>
      </c>
      <c r="V24" s="72">
        <v>0.41321585903083702</v>
      </c>
      <c r="W24" s="98">
        <v>0.56939631009039759</v>
      </c>
      <c r="X24" s="46"/>
    </row>
    <row r="25" spans="1:24" s="2" customFormat="1" ht="41.1" customHeight="1" x14ac:dyDescent="0.4">
      <c r="A25" s="14"/>
      <c r="B25" s="18" t="s">
        <v>22</v>
      </c>
      <c r="C25" s="102">
        <v>2223</v>
      </c>
      <c r="D25" s="66">
        <v>0.15350877192982457</v>
      </c>
      <c r="E25" s="90">
        <v>0.43859649122807154</v>
      </c>
      <c r="F25" s="106">
        <v>0.15350877192982457</v>
      </c>
      <c r="G25" s="90">
        <v>0.43859649122807154</v>
      </c>
      <c r="H25" s="54">
        <v>8.9285714285714281E-3</v>
      </c>
      <c r="I25" s="90">
        <v>-0.89285714285714279</v>
      </c>
      <c r="J25" s="54">
        <v>8.9285714285714281E-3</v>
      </c>
      <c r="K25" s="90">
        <v>-0.89285714285714279</v>
      </c>
      <c r="L25" s="58">
        <v>3.3738191632928474</v>
      </c>
      <c r="M25" s="90">
        <v>-8.9968511021143005E-2</v>
      </c>
      <c r="N25" s="52"/>
      <c r="O25" s="54">
        <v>1.449679397825481E-2</v>
      </c>
      <c r="P25" s="82">
        <v>-6.0682386508906054E-2</v>
      </c>
      <c r="Q25" s="105"/>
      <c r="R25" s="71">
        <v>1.7094017094017093</v>
      </c>
      <c r="S25" s="82">
        <v>-0.31488978857399919</v>
      </c>
      <c r="T25" s="73">
        <v>0.84444444444444444</v>
      </c>
      <c r="U25" s="94">
        <v>-4.6121593291404972E-3</v>
      </c>
      <c r="V25" s="72">
        <v>6.5217391304347824E-2</v>
      </c>
      <c r="W25" s="98">
        <v>-5.9782608695652177</v>
      </c>
      <c r="X25" s="46"/>
    </row>
    <row r="26" spans="1:24" s="2" customFormat="1" ht="41.1" customHeight="1" x14ac:dyDescent="0.4">
      <c r="A26" s="14"/>
      <c r="B26" s="18" t="s">
        <v>23</v>
      </c>
      <c r="C26" s="102">
        <v>1044</v>
      </c>
      <c r="D26" s="66">
        <v>4.3999999999999997E-2</v>
      </c>
      <c r="E26" s="90">
        <v>0.99999999999999956</v>
      </c>
      <c r="F26" s="106">
        <v>4.3999999999999997E-2</v>
      </c>
      <c r="G26" s="90">
        <v>0.99999999999999956</v>
      </c>
      <c r="H26" s="54">
        <v>8.3333333333333329E-2</v>
      </c>
      <c r="I26" s="90">
        <v>0</v>
      </c>
      <c r="J26" s="54">
        <v>8.3333333333333329E-2</v>
      </c>
      <c r="K26" s="90">
        <v>0</v>
      </c>
      <c r="L26" s="58">
        <v>2.1072796934865901</v>
      </c>
      <c r="M26" s="90">
        <v>0.3831417624521074</v>
      </c>
      <c r="N26" s="52"/>
      <c r="O26" s="54">
        <v>6.3636363636363638E-3</v>
      </c>
      <c r="P26" s="82">
        <v>1.7806935332708579E-2</v>
      </c>
      <c r="Q26" s="105"/>
      <c r="R26" s="71">
        <v>1.053639846743295</v>
      </c>
      <c r="S26" s="82">
        <v>0.28735632183908044</v>
      </c>
      <c r="T26" s="73">
        <v>1.375</v>
      </c>
      <c r="U26" s="94">
        <v>0.84166666666666667</v>
      </c>
      <c r="V26" s="72">
        <v>0.2857142857142857</v>
      </c>
      <c r="W26" s="98">
        <v>-25.97402597402597</v>
      </c>
      <c r="X26" s="46"/>
    </row>
    <row r="27" spans="1:24" s="2" customFormat="1" ht="41.1" customHeight="1" x14ac:dyDescent="0.4">
      <c r="A27" s="13"/>
      <c r="B27" s="18" t="s">
        <v>24</v>
      </c>
      <c r="C27" s="102">
        <v>1138</v>
      </c>
      <c r="D27" s="66">
        <v>0.44961240310077522</v>
      </c>
      <c r="E27" s="90">
        <v>7.3643410852713203</v>
      </c>
      <c r="F27" s="106">
        <v>0.44961240310077522</v>
      </c>
      <c r="G27" s="90">
        <v>7.3643410852713203</v>
      </c>
      <c r="H27" s="54">
        <v>8.5714285714285715E-2</v>
      </c>
      <c r="I27" s="90">
        <v>8.5714285714285712</v>
      </c>
      <c r="J27" s="54">
        <v>8.5714285714285715E-2</v>
      </c>
      <c r="K27" s="90">
        <v>8.5714285714285712</v>
      </c>
      <c r="L27" s="58">
        <v>14.850615114235502</v>
      </c>
      <c r="M27" s="90">
        <v>2.8998242530755736</v>
      </c>
      <c r="N27" s="52"/>
      <c r="O27" s="54">
        <v>3.4195402298850576E-2</v>
      </c>
      <c r="P27" s="82">
        <v>0.14138378717165265</v>
      </c>
      <c r="Q27" s="105"/>
      <c r="R27" s="71">
        <v>10.720562390158172</v>
      </c>
      <c r="S27" s="82">
        <v>-0.43936731107205595</v>
      </c>
      <c r="T27" s="73">
        <v>0.96062992125984248</v>
      </c>
      <c r="U27" s="94">
        <v>-1.7414977383146253</v>
      </c>
      <c r="V27" s="72">
        <v>0.31092436974789917</v>
      </c>
      <c r="W27" s="98">
        <v>-13.779357897004957</v>
      </c>
      <c r="X27" s="46"/>
    </row>
    <row r="28" spans="1:24" s="2" customFormat="1" ht="41.1" customHeight="1" x14ac:dyDescent="0.4">
      <c r="A28" s="14"/>
      <c r="B28" s="18" t="s">
        <v>25</v>
      </c>
      <c r="C28" s="102">
        <v>768</v>
      </c>
      <c r="D28" s="66">
        <v>7.4509803921568626E-2</v>
      </c>
      <c r="E28" s="90">
        <v>-9.0196078431372548</v>
      </c>
      <c r="F28" s="106">
        <v>7.4509803921568626E-2</v>
      </c>
      <c r="G28" s="90">
        <v>-9.0196078431372548</v>
      </c>
      <c r="H28" s="54">
        <v>8.3333333333333329E-2</v>
      </c>
      <c r="I28" s="90">
        <v>0</v>
      </c>
      <c r="J28" s="54">
        <v>8.3333333333333329E-2</v>
      </c>
      <c r="K28" s="90">
        <v>0</v>
      </c>
      <c r="L28" s="58">
        <v>2.473958333333333</v>
      </c>
      <c r="M28" s="90">
        <v>-2.994791666666667</v>
      </c>
      <c r="N28" s="52"/>
      <c r="O28" s="54">
        <v>8.7124878993223628E-3</v>
      </c>
      <c r="P28" s="82">
        <v>0.37619928498174121</v>
      </c>
      <c r="Q28" s="105"/>
      <c r="R28" s="71">
        <v>1.171875</v>
      </c>
      <c r="S28" s="82">
        <v>0</v>
      </c>
      <c r="T28" s="73">
        <v>1</v>
      </c>
      <c r="U28" s="94">
        <v>0.30769230769230771</v>
      </c>
      <c r="V28" s="72">
        <v>0</v>
      </c>
      <c r="W28" s="98">
        <v>0</v>
      </c>
      <c r="X28" s="46"/>
    </row>
    <row r="29" spans="1:24" s="2" customFormat="1" ht="41.1" customHeight="1" x14ac:dyDescent="0.4">
      <c r="A29" s="14"/>
      <c r="B29" s="18" t="s">
        <v>10</v>
      </c>
      <c r="C29" s="102">
        <v>811</v>
      </c>
      <c r="D29" s="66">
        <v>5.6140350877192984E-2</v>
      </c>
      <c r="E29" s="90">
        <v>-1.0526315789473681</v>
      </c>
      <c r="F29" s="106">
        <v>5.6140350877192984E-2</v>
      </c>
      <c r="G29" s="90">
        <v>-1.0526315789473681</v>
      </c>
      <c r="H29" s="54">
        <v>4.1666666666666664E-2</v>
      </c>
      <c r="I29" s="90">
        <v>-4.1666666666666661</v>
      </c>
      <c r="J29" s="54">
        <v>4.1666666666666664E-2</v>
      </c>
      <c r="K29" s="90">
        <v>-4.1666666666666661</v>
      </c>
      <c r="L29" s="58">
        <v>1.9728729963008631</v>
      </c>
      <c r="M29" s="90">
        <v>-0.3699136868064119</v>
      </c>
      <c r="N29" s="52"/>
      <c r="O29" s="54">
        <v>1.4577259475218658E-2</v>
      </c>
      <c r="P29" s="82">
        <v>0.28585094752186579</v>
      </c>
      <c r="Q29" s="105"/>
      <c r="R29" s="71">
        <v>1.9728729963008633</v>
      </c>
      <c r="S29" s="82">
        <v>0.61652281134401976</v>
      </c>
      <c r="T29" s="73">
        <v>1.4545454545454546</v>
      </c>
      <c r="U29" s="94">
        <v>0.3545454545454545</v>
      </c>
      <c r="V29" s="72">
        <v>0.58823529411764708</v>
      </c>
      <c r="W29" s="98">
        <v>-7.8431372549019551</v>
      </c>
      <c r="X29" s="46"/>
    </row>
    <row r="30" spans="1:24" s="2" customFormat="1" ht="41.1" customHeight="1" x14ac:dyDescent="0.4">
      <c r="A30" s="13"/>
      <c r="B30" s="18" t="s">
        <v>26</v>
      </c>
      <c r="C30" s="102">
        <v>2049</v>
      </c>
      <c r="D30" s="66">
        <v>7.1428571428571425E-2</v>
      </c>
      <c r="E30" s="90">
        <v>-6.9124423963133648</v>
      </c>
      <c r="F30" s="106">
        <v>7.1428571428571425E-2</v>
      </c>
      <c r="G30" s="90">
        <v>-6.9124423963133648</v>
      </c>
      <c r="H30" s="54">
        <v>0</v>
      </c>
      <c r="I30" s="90">
        <v>-2.0408163265306123</v>
      </c>
      <c r="J30" s="54">
        <v>0</v>
      </c>
      <c r="K30" s="90">
        <v>-2.0408163265306123</v>
      </c>
      <c r="L30" s="58">
        <v>1.7081503172279162</v>
      </c>
      <c r="M30" s="90">
        <v>-2.1961932650073206</v>
      </c>
      <c r="N30" s="52"/>
      <c r="O30" s="54">
        <v>3.4328870580157913E-3</v>
      </c>
      <c r="P30" s="82">
        <v>-1.1412343516842074</v>
      </c>
      <c r="Q30" s="105"/>
      <c r="R30" s="71">
        <v>0.34163006344558322</v>
      </c>
      <c r="S30" s="82">
        <v>-0.92728160078086874</v>
      </c>
      <c r="T30" s="73">
        <v>0.26923076923076922</v>
      </c>
      <c r="U30" s="94">
        <v>-0.14346764346764346</v>
      </c>
      <c r="V30" s="72">
        <v>0.25</v>
      </c>
      <c r="W30" s="98">
        <v>-1.5306122448979609</v>
      </c>
      <c r="X30" s="46"/>
    </row>
    <row r="31" spans="1:24" s="2" customFormat="1" ht="41.1" customHeight="1" x14ac:dyDescent="0.4">
      <c r="A31" s="14"/>
      <c r="B31" s="18" t="s">
        <v>27</v>
      </c>
      <c r="C31" s="102">
        <v>1987</v>
      </c>
      <c r="D31" s="66">
        <v>0.29827089337175794</v>
      </c>
      <c r="E31" s="90">
        <v>-5.9077809798270877</v>
      </c>
      <c r="F31" s="106">
        <v>0.29827089337175794</v>
      </c>
      <c r="G31" s="90">
        <v>-5.9077809798270877</v>
      </c>
      <c r="H31" s="54">
        <v>0.15254237288135594</v>
      </c>
      <c r="I31" s="90">
        <v>-5.0847457627118651</v>
      </c>
      <c r="J31" s="54">
        <v>0.15254237288135594</v>
      </c>
      <c r="K31" s="90">
        <v>-5.0847457627118651</v>
      </c>
      <c r="L31" s="58">
        <v>13.135379969803724</v>
      </c>
      <c r="M31" s="90">
        <v>-3.7242073477604425</v>
      </c>
      <c r="N31" s="52"/>
      <c r="O31" s="54">
        <v>4.2722451384796703E-2</v>
      </c>
      <c r="P31" s="82">
        <v>-0.54180916222760778</v>
      </c>
      <c r="Q31" s="105"/>
      <c r="R31" s="71">
        <v>5.8882737795671867</v>
      </c>
      <c r="S31" s="82">
        <v>-2.9189733266230489</v>
      </c>
      <c r="T31" s="73">
        <v>0.66857142857142859</v>
      </c>
      <c r="U31" s="94">
        <v>-0.19776520509193773</v>
      </c>
      <c r="V31" s="72">
        <v>0.14184397163120568</v>
      </c>
      <c r="W31" s="98">
        <v>0.374873353596758</v>
      </c>
      <c r="X31" s="46"/>
    </row>
    <row r="32" spans="1:24" s="2" customFormat="1" ht="41.1" customHeight="1" x14ac:dyDescent="0.4">
      <c r="A32" s="14"/>
      <c r="B32" s="18" t="s">
        <v>28</v>
      </c>
      <c r="C32" s="102">
        <v>3644</v>
      </c>
      <c r="D32" s="66">
        <v>0.15665236051502146</v>
      </c>
      <c r="E32" s="90">
        <v>-5.1502145922746765</v>
      </c>
      <c r="F32" s="106">
        <v>0.15665236051502146</v>
      </c>
      <c r="G32" s="90">
        <v>-5.1502145922746765</v>
      </c>
      <c r="H32" s="54">
        <v>2.5000000000000001E-2</v>
      </c>
      <c r="I32" s="90">
        <v>-2.5</v>
      </c>
      <c r="J32" s="54">
        <v>1.4925373134328358E-2</v>
      </c>
      <c r="K32" s="90">
        <v>-1.4925373134328357</v>
      </c>
      <c r="L32" s="58">
        <v>4.2535675082327113</v>
      </c>
      <c r="M32" s="90">
        <v>-2.3600439077936342</v>
      </c>
      <c r="N32" s="52"/>
      <c r="O32" s="54">
        <v>1.4727759595358525E-2</v>
      </c>
      <c r="P32" s="82">
        <v>-0.22432393305276185</v>
      </c>
      <c r="Q32" s="105"/>
      <c r="R32" s="71">
        <v>3.4577387486278819</v>
      </c>
      <c r="S32" s="82">
        <v>2.7442371020856449E-2</v>
      </c>
      <c r="T32" s="73">
        <v>1.008</v>
      </c>
      <c r="U32" s="94">
        <v>0.34310638297872342</v>
      </c>
      <c r="V32" s="72">
        <v>0.375</v>
      </c>
      <c r="W32" s="98">
        <v>11.119631901840494</v>
      </c>
      <c r="X32" s="46"/>
    </row>
    <row r="33" spans="1:24" s="2" customFormat="1" ht="41.1" customHeight="1" x14ac:dyDescent="0.4">
      <c r="A33" s="13"/>
      <c r="B33" s="18" t="s">
        <v>7</v>
      </c>
      <c r="C33" s="102">
        <v>7552</v>
      </c>
      <c r="D33" s="66">
        <v>0.37942386831275721</v>
      </c>
      <c r="E33" s="90">
        <v>-6.2551440329218106</v>
      </c>
      <c r="F33" s="106">
        <v>0.37942386831275721</v>
      </c>
      <c r="G33" s="90">
        <v>-6.2551440329218106</v>
      </c>
      <c r="H33" s="54">
        <v>0.27777777777777779</v>
      </c>
      <c r="I33" s="90">
        <v>-7.9365079365079358</v>
      </c>
      <c r="J33" s="54">
        <v>0.27777777777777779</v>
      </c>
      <c r="K33" s="90">
        <v>-7.9365079365079358</v>
      </c>
      <c r="L33" s="58">
        <v>14.83050847457627</v>
      </c>
      <c r="M33" s="90">
        <v>-5.0185381355932215</v>
      </c>
      <c r="N33" s="52"/>
      <c r="O33" s="54">
        <v>5.1127819548872182E-2</v>
      </c>
      <c r="P33" s="82">
        <v>-0.31788438948470998</v>
      </c>
      <c r="Q33" s="105"/>
      <c r="R33" s="71">
        <v>5.6408898305084749</v>
      </c>
      <c r="S33" s="82">
        <v>-2.2907838983050848</v>
      </c>
      <c r="T33" s="73">
        <v>0.71118530884808018</v>
      </c>
      <c r="U33" s="94">
        <v>-3.1069957570755036E-2</v>
      </c>
      <c r="V33" s="72">
        <v>0.3551236749116608</v>
      </c>
      <c r="W33" s="98">
        <v>-5.6964237176251267</v>
      </c>
      <c r="X33" s="46"/>
    </row>
    <row r="34" spans="1:24" s="2" customFormat="1" ht="41.1" customHeight="1" x14ac:dyDescent="0.4">
      <c r="A34" s="14"/>
      <c r="B34" s="18" t="s">
        <v>29</v>
      </c>
      <c r="C34" s="102">
        <v>1781</v>
      </c>
      <c r="D34" s="66">
        <v>0.3512064343163539</v>
      </c>
      <c r="E34" s="90">
        <v>-18.498659517426276</v>
      </c>
      <c r="F34" s="106">
        <v>0.3512064343163539</v>
      </c>
      <c r="G34" s="90">
        <v>-18.498659517426276</v>
      </c>
      <c r="H34" s="54">
        <v>0.20754716981132076</v>
      </c>
      <c r="I34" s="90">
        <v>-3.7735849056603765</v>
      </c>
      <c r="J34" s="54">
        <v>0.20754716981132076</v>
      </c>
      <c r="K34" s="90">
        <v>-3.7735849056603765</v>
      </c>
      <c r="L34" s="58">
        <v>8.5345311622683884</v>
      </c>
      <c r="M34" s="90">
        <v>-5.8394160583941623</v>
      </c>
      <c r="N34" s="52"/>
      <c r="O34" s="54">
        <v>4.7346938775510203E-2</v>
      </c>
      <c r="P34" s="82">
        <v>-4.59950977780146</v>
      </c>
      <c r="Q34" s="105"/>
      <c r="R34" s="71">
        <v>4.4357102751263335</v>
      </c>
      <c r="S34" s="82">
        <v>0.16844469399213935</v>
      </c>
      <c r="T34" s="73">
        <v>1.0394736842105263</v>
      </c>
      <c r="U34" s="94">
        <v>0.5522941970310391</v>
      </c>
      <c r="V34" s="72">
        <v>0.20833333333333334</v>
      </c>
      <c r="W34" s="98">
        <v>-1.5350877192982448</v>
      </c>
      <c r="X34" s="46"/>
    </row>
    <row r="35" spans="1:24" s="2" customFormat="1" ht="41.1" customHeight="1" x14ac:dyDescent="0.4">
      <c r="A35" s="14"/>
      <c r="B35" s="18" t="s">
        <v>30</v>
      </c>
      <c r="C35" s="102">
        <v>1414</v>
      </c>
      <c r="D35" s="66">
        <v>0.29059829059829062</v>
      </c>
      <c r="E35" s="90">
        <v>-5.610658046188127</v>
      </c>
      <c r="F35" s="106">
        <v>0.29059829059829062</v>
      </c>
      <c r="G35" s="90">
        <v>-5.610658046188127</v>
      </c>
      <c r="H35" s="54">
        <v>0.14893617021276595</v>
      </c>
      <c r="I35" s="90">
        <v>-17.021276595744684</v>
      </c>
      <c r="J35" s="54">
        <v>0.11290322580645161</v>
      </c>
      <c r="K35" s="90">
        <v>-12.903225806451612</v>
      </c>
      <c r="L35" s="58">
        <v>10.396039603960396</v>
      </c>
      <c r="M35" s="90">
        <v>-2.6166902404526162</v>
      </c>
      <c r="N35" s="52"/>
      <c r="O35" s="54">
        <v>6.5934065934065936E-2</v>
      </c>
      <c r="P35" s="82">
        <v>2.2879030366862638</v>
      </c>
      <c r="Q35" s="105"/>
      <c r="R35" s="71">
        <v>4.8797736916548793</v>
      </c>
      <c r="S35" s="82">
        <v>-1.0608203677510613</v>
      </c>
      <c r="T35" s="73">
        <v>0.8214285714285714</v>
      </c>
      <c r="U35" s="94">
        <v>0.18984962406015038</v>
      </c>
      <c r="V35" s="72">
        <v>0.25641025641025639</v>
      </c>
      <c r="W35" s="98">
        <v>-4.0199913081269028</v>
      </c>
      <c r="X35" s="46"/>
    </row>
    <row r="36" spans="1:24" s="2" customFormat="1" ht="41.1" customHeight="1" x14ac:dyDescent="0.4">
      <c r="A36" s="13"/>
      <c r="B36" s="18" t="s">
        <v>6</v>
      </c>
      <c r="C36" s="102">
        <v>2583</v>
      </c>
      <c r="D36" s="66">
        <v>0.30048076923076922</v>
      </c>
      <c r="E36" s="90">
        <v>-11.538461538461542</v>
      </c>
      <c r="F36" s="106">
        <v>0.30048076923076922</v>
      </c>
      <c r="G36" s="90">
        <v>-11.538461538461542</v>
      </c>
      <c r="H36" s="54">
        <v>0.22093023255813954</v>
      </c>
      <c r="I36" s="90">
        <v>0</v>
      </c>
      <c r="J36" s="54">
        <v>0.22093023255813954</v>
      </c>
      <c r="K36" s="90">
        <v>0</v>
      </c>
      <c r="L36" s="58">
        <v>18.660472319008907</v>
      </c>
      <c r="M36" s="90">
        <v>-13.124274099883856</v>
      </c>
      <c r="N36" s="52"/>
      <c r="O36" s="54">
        <v>2.6182965299684544E-2</v>
      </c>
      <c r="P36" s="82">
        <v>-0.85966490253843242</v>
      </c>
      <c r="Q36" s="105"/>
      <c r="R36" s="71">
        <v>4.9941927990708486</v>
      </c>
      <c r="S36" s="82">
        <v>-2.5551684088269448</v>
      </c>
      <c r="T36" s="73">
        <v>0.66153846153846152</v>
      </c>
      <c r="U36" s="94">
        <v>0.22916595599522427</v>
      </c>
      <c r="V36" s="72">
        <v>0.3</v>
      </c>
      <c r="W36" s="98">
        <v>-0.20304568527919065</v>
      </c>
      <c r="X36" s="46"/>
    </row>
    <row r="37" spans="1:24" s="2" customFormat="1" ht="41.1" customHeight="1" x14ac:dyDescent="0.4">
      <c r="A37" s="14"/>
      <c r="B37" s="18" t="s">
        <v>4</v>
      </c>
      <c r="C37" s="102">
        <v>8809</v>
      </c>
      <c r="D37" s="66">
        <v>0.41508465879938428</v>
      </c>
      <c r="E37" s="90">
        <v>-9.6722322720122929</v>
      </c>
      <c r="F37" s="106">
        <v>0.41508465879938428</v>
      </c>
      <c r="G37" s="90">
        <v>-9.6722322720122929</v>
      </c>
      <c r="H37" s="54">
        <v>0.46568627450980393</v>
      </c>
      <c r="I37" s="90">
        <v>-4.7377858506823189</v>
      </c>
      <c r="J37" s="54">
        <v>0.46568627450980393</v>
      </c>
      <c r="K37" s="90">
        <v>-4.7377858506823189</v>
      </c>
      <c r="L37" s="58">
        <v>19.173572482688158</v>
      </c>
      <c r="M37" s="90">
        <v>-15.699852423657624</v>
      </c>
      <c r="N37" s="52"/>
      <c r="O37" s="54">
        <v>3.4329181775185243E-2</v>
      </c>
      <c r="P37" s="82">
        <v>-1.0778336144468035</v>
      </c>
      <c r="Q37" s="105"/>
      <c r="R37" s="71">
        <v>8.1507549097513898</v>
      </c>
      <c r="S37" s="82">
        <v>-3.8369849018049731</v>
      </c>
      <c r="T37" s="73">
        <v>0.67992424242424243</v>
      </c>
      <c r="U37" s="94">
        <v>7.1979510127178514E-2</v>
      </c>
      <c r="V37" s="72">
        <v>0.48183760683760685</v>
      </c>
      <c r="W37" s="98">
        <v>1.7752659929424486</v>
      </c>
      <c r="X37" s="46"/>
    </row>
    <row r="38" spans="1:24" s="2" customFormat="1" ht="41.1" customHeight="1" x14ac:dyDescent="0.4">
      <c r="A38" s="14"/>
      <c r="B38" s="18" t="s">
        <v>5</v>
      </c>
      <c r="C38" s="102">
        <v>5466</v>
      </c>
      <c r="D38" s="66">
        <v>0.44338498212157329</v>
      </c>
      <c r="E38" s="90">
        <v>-11.084624553039335</v>
      </c>
      <c r="F38" s="106">
        <v>0.44338498212157329</v>
      </c>
      <c r="G38" s="90">
        <v>-11.084624553039335</v>
      </c>
      <c r="H38" s="54">
        <v>0.46551724137931033</v>
      </c>
      <c r="I38" s="90">
        <v>-12.068965517241375</v>
      </c>
      <c r="J38" s="54">
        <v>0.45</v>
      </c>
      <c r="K38" s="90">
        <v>-11.666666666666664</v>
      </c>
      <c r="L38" s="58">
        <v>12.129527991218442</v>
      </c>
      <c r="M38" s="90">
        <v>-5.9824368825466507</v>
      </c>
      <c r="N38" s="52"/>
      <c r="O38" s="54">
        <v>3.6466698157770427E-2</v>
      </c>
      <c r="P38" s="82">
        <v>-1.7116258588517501</v>
      </c>
      <c r="Q38" s="105"/>
      <c r="R38" s="71">
        <v>6.0556165386022691</v>
      </c>
      <c r="S38" s="82">
        <v>-2.8540065861690458</v>
      </c>
      <c r="T38" s="73">
        <v>0.67967145790554417</v>
      </c>
      <c r="U38" s="94">
        <v>9.5738604188517762E-2</v>
      </c>
      <c r="V38" s="72">
        <v>0.3364485981308411</v>
      </c>
      <c r="W38" s="98">
        <v>-0.38111421288991587</v>
      </c>
      <c r="X38" s="46"/>
    </row>
    <row r="39" spans="1:24" s="2" customFormat="1" ht="41.1" customHeight="1" x14ac:dyDescent="0.4">
      <c r="A39" s="13"/>
      <c r="B39" s="18" t="s">
        <v>11</v>
      </c>
      <c r="C39" s="102">
        <v>1330</v>
      </c>
      <c r="D39" s="66">
        <v>0.2810810810810811</v>
      </c>
      <c r="E39" s="90">
        <v>-7.5675675675675684</v>
      </c>
      <c r="F39" s="106">
        <v>0.20799999999999999</v>
      </c>
      <c r="G39" s="90">
        <v>-5.6000000000000023</v>
      </c>
      <c r="H39" s="54">
        <v>0.14814814814814814</v>
      </c>
      <c r="I39" s="90">
        <v>-11.111111111111111</v>
      </c>
      <c r="J39" s="54">
        <v>0.14814814814814814</v>
      </c>
      <c r="K39" s="90">
        <v>-11.111111111111111</v>
      </c>
      <c r="L39" s="58">
        <v>10.451127819548873</v>
      </c>
      <c r="M39" s="90">
        <v>-4.8120300751879697</v>
      </c>
      <c r="N39" s="52"/>
      <c r="O39" s="54">
        <v>3.2843137254901962E-2</v>
      </c>
      <c r="P39" s="82">
        <v>-1.393874593937694</v>
      </c>
      <c r="Q39" s="105"/>
      <c r="R39" s="71">
        <v>5.2631578947368416</v>
      </c>
      <c r="S39" s="82">
        <v>-1.3533834586466167</v>
      </c>
      <c r="T39" s="73">
        <v>0.79545454545454541</v>
      </c>
      <c r="U39" s="94">
        <v>0.31458022851465473</v>
      </c>
      <c r="V39" s="72">
        <v>0.42105263157894735</v>
      </c>
      <c r="W39" s="98">
        <v>3.9030159668834994</v>
      </c>
      <c r="X39" s="46"/>
    </row>
    <row r="40" spans="1:24" s="2" customFormat="1" ht="41.1" customHeight="1" x14ac:dyDescent="0.4">
      <c r="A40" s="14"/>
      <c r="B40" s="18" t="s">
        <v>12</v>
      </c>
      <c r="C40" s="102">
        <v>925</v>
      </c>
      <c r="D40" s="66">
        <v>0.125</v>
      </c>
      <c r="E40" s="90">
        <v>-2.7499999999999996</v>
      </c>
      <c r="F40" s="106">
        <v>0.125</v>
      </c>
      <c r="G40" s="90">
        <v>-2.7499999999999996</v>
      </c>
      <c r="H40" s="54">
        <v>0</v>
      </c>
      <c r="I40" s="90">
        <v>-2.5</v>
      </c>
      <c r="J40" s="54">
        <v>0</v>
      </c>
      <c r="K40" s="90">
        <v>-2.5</v>
      </c>
      <c r="L40" s="58">
        <v>5.4054054054054053</v>
      </c>
      <c r="M40" s="90">
        <v>-1.1891891891891904</v>
      </c>
      <c r="N40" s="52"/>
      <c r="O40" s="54">
        <v>1.6853932584269662E-2</v>
      </c>
      <c r="P40" s="82">
        <v>-2.5287220681576017E-3</v>
      </c>
      <c r="Q40" s="105"/>
      <c r="R40" s="71">
        <v>2.9189189189189189</v>
      </c>
      <c r="S40" s="82">
        <v>-1.189189189189189</v>
      </c>
      <c r="T40" s="73">
        <v>0.71052631578947367</v>
      </c>
      <c r="U40" s="94">
        <v>6.6458519179304232E-2</v>
      </c>
      <c r="V40" s="72">
        <v>0.19444444444444445</v>
      </c>
      <c r="W40" s="98">
        <v>5.7189542483660123</v>
      </c>
      <c r="X40" s="46"/>
    </row>
    <row r="41" spans="1:24" s="2" customFormat="1" ht="41.1" customHeight="1" x14ac:dyDescent="0.4">
      <c r="A41" s="14"/>
      <c r="B41" s="18" t="s">
        <v>31</v>
      </c>
      <c r="C41" s="102">
        <v>556</v>
      </c>
      <c r="D41" s="66">
        <v>9.5846645367412137E-3</v>
      </c>
      <c r="E41" s="90">
        <v>-4.7923322683706067</v>
      </c>
      <c r="F41" s="106">
        <v>9.5846645367412137E-3</v>
      </c>
      <c r="G41" s="90">
        <v>-4.7923322683706067</v>
      </c>
      <c r="H41" s="54">
        <v>0</v>
      </c>
      <c r="I41" s="90">
        <v>-2.1276595744680851</v>
      </c>
      <c r="J41" s="54">
        <v>0</v>
      </c>
      <c r="K41" s="90">
        <v>-2.1276595744680851</v>
      </c>
      <c r="L41" s="58">
        <v>0.53956834532374098</v>
      </c>
      <c r="M41" s="90">
        <v>-2.6978417266187051</v>
      </c>
      <c r="N41" s="52"/>
      <c r="O41" s="54">
        <v>0</v>
      </c>
      <c r="P41" s="82">
        <v>-0.60744115413819288</v>
      </c>
      <c r="Q41" s="105"/>
      <c r="R41" s="71">
        <v>0</v>
      </c>
      <c r="S41" s="82">
        <v>-0.35971223021582738</v>
      </c>
      <c r="T41" s="73">
        <v>0</v>
      </c>
      <c r="U41" s="94">
        <v>-0.2857142857142857</v>
      </c>
      <c r="V41" s="72">
        <v>0</v>
      </c>
      <c r="W41" s="98">
        <v>-25</v>
      </c>
      <c r="X41" s="46"/>
    </row>
    <row r="42" spans="1:24" s="2" customFormat="1" ht="41.1" customHeight="1" x14ac:dyDescent="0.4">
      <c r="A42" s="13"/>
      <c r="B42" s="18" t="s">
        <v>32</v>
      </c>
      <c r="C42" s="102">
        <v>674</v>
      </c>
      <c r="D42" s="66">
        <v>2.3715415019762844E-2</v>
      </c>
      <c r="E42" s="90">
        <v>-3.1620553359683794</v>
      </c>
      <c r="F42" s="106">
        <v>2.3715415019762844E-2</v>
      </c>
      <c r="G42" s="90">
        <v>-3.1620553359683794</v>
      </c>
      <c r="H42" s="54">
        <v>0.04</v>
      </c>
      <c r="I42" s="90">
        <v>4</v>
      </c>
      <c r="J42" s="54">
        <v>0.04</v>
      </c>
      <c r="K42" s="90">
        <v>4</v>
      </c>
      <c r="L42" s="58">
        <v>0.89020771513353114</v>
      </c>
      <c r="M42" s="90">
        <v>-1.1869436201780412</v>
      </c>
      <c r="N42" s="52"/>
      <c r="O42" s="54">
        <v>8.869179600886918E-3</v>
      </c>
      <c r="P42" s="82">
        <v>-1.2752442020734704</v>
      </c>
      <c r="Q42" s="105"/>
      <c r="R42" s="71">
        <v>0.14836795252225518</v>
      </c>
      <c r="S42" s="82">
        <v>-0.89020771513353103</v>
      </c>
      <c r="T42" s="73">
        <v>0.14285714285714285</v>
      </c>
      <c r="U42" s="94">
        <v>-0.22556390977443608</v>
      </c>
      <c r="V42" s="72">
        <v>0.5</v>
      </c>
      <c r="W42" s="98">
        <v>31.818181818181817</v>
      </c>
      <c r="X42" s="46"/>
    </row>
    <row r="43" spans="1:24" s="2" customFormat="1" ht="41.1" customHeight="1" x14ac:dyDescent="0.4">
      <c r="A43" s="14"/>
      <c r="B43" s="18" t="s">
        <v>33</v>
      </c>
      <c r="C43" s="102">
        <v>1890</v>
      </c>
      <c r="D43" s="66">
        <v>0.15710723192019951</v>
      </c>
      <c r="E43" s="90">
        <v>0</v>
      </c>
      <c r="F43" s="106">
        <v>0.15710723192019951</v>
      </c>
      <c r="G43" s="90">
        <v>0</v>
      </c>
      <c r="H43" s="54">
        <v>8.1081081081081086E-2</v>
      </c>
      <c r="I43" s="90">
        <v>-5.4054054054054053</v>
      </c>
      <c r="J43" s="54">
        <v>7.4999999999999997E-2</v>
      </c>
      <c r="K43" s="90">
        <v>-5</v>
      </c>
      <c r="L43" s="58">
        <v>4.7089947089947088</v>
      </c>
      <c r="M43" s="90">
        <v>-0.37037037037037024</v>
      </c>
      <c r="N43" s="52"/>
      <c r="O43" s="54">
        <v>8.5488820692678647E-3</v>
      </c>
      <c r="P43" s="82">
        <v>-0.62337266263843094</v>
      </c>
      <c r="Q43" s="105"/>
      <c r="R43" s="71">
        <v>1.6931216931216932</v>
      </c>
      <c r="S43" s="82">
        <v>-1.1111111111111114</v>
      </c>
      <c r="T43" s="73">
        <v>0.60377358490566035</v>
      </c>
      <c r="U43" s="94">
        <v>-0.13233752620545081</v>
      </c>
      <c r="V43" s="72">
        <v>0.3392857142857143</v>
      </c>
      <c r="W43" s="98">
        <v>-4.3430335097001729</v>
      </c>
      <c r="X43" s="46"/>
    </row>
    <row r="44" spans="1:24" s="2" customFormat="1" ht="41.1" customHeight="1" x14ac:dyDescent="0.4">
      <c r="A44" s="14"/>
      <c r="B44" s="18" t="s">
        <v>9</v>
      </c>
      <c r="C44" s="102">
        <v>2804</v>
      </c>
      <c r="D44" s="66">
        <v>0.14465408805031446</v>
      </c>
      <c r="E44" s="90">
        <v>-9.2243186582809216</v>
      </c>
      <c r="F44" s="106">
        <v>0.13800000000000001</v>
      </c>
      <c r="G44" s="90">
        <v>-8.7999999999999989</v>
      </c>
      <c r="H44" s="54">
        <v>0.16666666666666666</v>
      </c>
      <c r="I44" s="90">
        <v>-5.5555555555555554</v>
      </c>
      <c r="J44" s="54">
        <v>8.5714285714285715E-2</v>
      </c>
      <c r="K44" s="90">
        <v>-2.8571428571428568</v>
      </c>
      <c r="L44" s="58">
        <v>4.4222539229671902</v>
      </c>
      <c r="M44" s="90">
        <v>-1.2482168330955776</v>
      </c>
      <c r="N44" s="52"/>
      <c r="O44" s="54">
        <v>5.5871212121212125E-3</v>
      </c>
      <c r="P44" s="82">
        <v>-0.24799972131772713</v>
      </c>
      <c r="Q44" s="105"/>
      <c r="R44" s="71">
        <v>2.4251069900142652</v>
      </c>
      <c r="S44" s="82">
        <v>0.24964336661911535</v>
      </c>
      <c r="T44" s="73">
        <v>1.1147540983606556</v>
      </c>
      <c r="U44" s="94">
        <v>0.66949862390810089</v>
      </c>
      <c r="V44" s="72">
        <v>0.31666666666666665</v>
      </c>
      <c r="W44" s="98">
        <v>-1.6666666666666663</v>
      </c>
      <c r="X44" s="46"/>
    </row>
    <row r="45" spans="1:24" s="2" customFormat="1" ht="41.1" customHeight="1" x14ac:dyDescent="0.4">
      <c r="A45" s="13"/>
      <c r="B45" s="18" t="s">
        <v>34</v>
      </c>
      <c r="C45" s="102">
        <v>1358</v>
      </c>
      <c r="D45" s="66">
        <v>0.18105263157894738</v>
      </c>
      <c r="E45" s="90">
        <v>-2.9473684210526292</v>
      </c>
      <c r="F45" s="106">
        <v>0.18105263157894738</v>
      </c>
      <c r="G45" s="90">
        <v>-2.9473684210526292</v>
      </c>
      <c r="H45" s="54">
        <v>8.0645161290322578E-3</v>
      </c>
      <c r="I45" s="90">
        <v>0.80645161290322576</v>
      </c>
      <c r="J45" s="54">
        <v>7.2992700729927005E-3</v>
      </c>
      <c r="K45" s="90">
        <v>0.72992700729927007</v>
      </c>
      <c r="L45" s="58">
        <v>9.4992636229749632</v>
      </c>
      <c r="M45" s="90">
        <v>-3.3873343151693653</v>
      </c>
      <c r="N45" s="52"/>
      <c r="O45" s="54">
        <v>3.674911660777385E-2</v>
      </c>
      <c r="P45" s="82">
        <v>-0.85517623645047158</v>
      </c>
      <c r="Q45" s="105"/>
      <c r="R45" s="71">
        <v>1.6200294550810015</v>
      </c>
      <c r="S45" s="82">
        <v>-3.1664212076583209</v>
      </c>
      <c r="T45" s="73">
        <v>0.33846153846153848</v>
      </c>
      <c r="U45" s="94">
        <v>-0.39187554019014692</v>
      </c>
      <c r="V45" s="72">
        <v>1.6666666666666666E-2</v>
      </c>
      <c r="W45" s="98">
        <v>0.36796536796536783</v>
      </c>
      <c r="X45" s="46"/>
    </row>
    <row r="46" spans="1:24" s="2" customFormat="1" ht="41.1" customHeight="1" x14ac:dyDescent="0.4">
      <c r="A46" s="14"/>
      <c r="B46" s="18" t="s">
        <v>35</v>
      </c>
      <c r="C46" s="102">
        <v>728</v>
      </c>
      <c r="D46" s="66">
        <v>0.23499999999999999</v>
      </c>
      <c r="E46" s="90">
        <v>8.5</v>
      </c>
      <c r="F46" s="106">
        <v>0.23499999999999999</v>
      </c>
      <c r="G46" s="90">
        <v>8.5</v>
      </c>
      <c r="H46" s="54">
        <v>0.04</v>
      </c>
      <c r="I46" s="90">
        <v>-7.9999999999999991</v>
      </c>
      <c r="J46" s="54">
        <v>0.04</v>
      </c>
      <c r="K46" s="90">
        <v>-7.9999999999999991</v>
      </c>
      <c r="L46" s="58">
        <v>6.8681318681318686</v>
      </c>
      <c r="M46" s="90">
        <v>2.7472527472527482</v>
      </c>
      <c r="N46" s="52"/>
      <c r="O46" s="54">
        <v>3.3049040511727079E-2</v>
      </c>
      <c r="P46" s="82">
        <v>1.8234225696912263</v>
      </c>
      <c r="Q46" s="105"/>
      <c r="R46" s="71">
        <v>3.4340659340659339</v>
      </c>
      <c r="S46" s="82">
        <v>-0.27472527472527464</v>
      </c>
      <c r="T46" s="73">
        <v>0.92592592592592593</v>
      </c>
      <c r="U46" s="94">
        <v>-1.5286195286195285</v>
      </c>
      <c r="V46" s="72">
        <v>6.6666666666666666E-2</v>
      </c>
      <c r="W46" s="98">
        <v>-33.333333333333336</v>
      </c>
      <c r="X46" s="46"/>
    </row>
    <row r="47" spans="1:24" s="2" customFormat="1" ht="41.1" customHeight="1" x14ac:dyDescent="0.4">
      <c r="A47" s="14"/>
      <c r="B47" s="18" t="s">
        <v>36</v>
      </c>
      <c r="C47" s="102">
        <v>956</v>
      </c>
      <c r="D47" s="66">
        <v>0.1306532663316583</v>
      </c>
      <c r="E47" s="90">
        <v>-16.08040201005025</v>
      </c>
      <c r="F47" s="106">
        <v>0.1306532663316583</v>
      </c>
      <c r="G47" s="90">
        <v>-16.08040201005025</v>
      </c>
      <c r="H47" s="54">
        <v>3.8461538461538464E-2</v>
      </c>
      <c r="I47" s="90">
        <v>0</v>
      </c>
      <c r="J47" s="54">
        <v>3.8461538461538464E-2</v>
      </c>
      <c r="K47" s="90">
        <v>0</v>
      </c>
      <c r="L47" s="58">
        <v>4.0794979079497908</v>
      </c>
      <c r="M47" s="90">
        <v>-4.9163179916317992</v>
      </c>
      <c r="N47" s="52"/>
      <c r="O47" s="54">
        <v>9.8743267504488325E-3</v>
      </c>
      <c r="P47" s="82">
        <v>-0.71496328964616351</v>
      </c>
      <c r="Q47" s="105"/>
      <c r="R47" s="71">
        <v>1.4644351464435146</v>
      </c>
      <c r="S47" s="82">
        <v>-2.4058577405857737</v>
      </c>
      <c r="T47" s="73">
        <v>0.3783783783783784</v>
      </c>
      <c r="U47" s="94">
        <v>-0.25955265610438027</v>
      </c>
      <c r="V47" s="72">
        <v>0.39130434782608697</v>
      </c>
      <c r="W47" s="98">
        <v>10.316875460574797</v>
      </c>
      <c r="X47" s="46"/>
    </row>
    <row r="48" spans="1:24" s="2" customFormat="1" ht="41.1" customHeight="1" x14ac:dyDescent="0.4">
      <c r="A48" s="13"/>
      <c r="B48" s="18" t="s">
        <v>37</v>
      </c>
      <c r="C48" s="102">
        <v>1339</v>
      </c>
      <c r="D48" s="66">
        <v>6.6666666666666666E-2</v>
      </c>
      <c r="E48" s="90">
        <v>-5.5555555555555554</v>
      </c>
      <c r="F48" s="106">
        <v>6.6666666666666666E-2</v>
      </c>
      <c r="G48" s="90">
        <v>-5.5555555555555554</v>
      </c>
      <c r="H48" s="54">
        <v>3.0303030303030304E-2</v>
      </c>
      <c r="I48" s="90">
        <v>0</v>
      </c>
      <c r="J48" s="54">
        <v>3.0303030303030304E-2</v>
      </c>
      <c r="K48" s="90">
        <v>0</v>
      </c>
      <c r="L48" s="58">
        <v>2.389843166542196</v>
      </c>
      <c r="M48" s="90">
        <v>-2.68857356235997</v>
      </c>
      <c r="N48" s="52"/>
      <c r="O48" s="54">
        <v>2.0125786163522012E-2</v>
      </c>
      <c r="P48" s="82">
        <v>-0.2270630409826252</v>
      </c>
      <c r="Q48" s="105"/>
      <c r="R48" s="71">
        <v>0.44809559372666169</v>
      </c>
      <c r="S48" s="82">
        <v>-1.4936519790888723</v>
      </c>
      <c r="T48" s="73">
        <v>0.23076923076923078</v>
      </c>
      <c r="U48" s="94">
        <v>-0.60794044665012414</v>
      </c>
      <c r="V48" s="72">
        <v>0.05</v>
      </c>
      <c r="W48" s="98">
        <v>-20</v>
      </c>
      <c r="X48" s="46"/>
    </row>
    <row r="49" spans="1:24" s="2" customFormat="1" ht="41.1" customHeight="1" x14ac:dyDescent="0.4">
      <c r="A49" s="14"/>
      <c r="B49" s="18" t="s">
        <v>38</v>
      </c>
      <c r="C49" s="102">
        <v>698</v>
      </c>
      <c r="D49" s="66">
        <v>0.04</v>
      </c>
      <c r="E49" s="90">
        <v>-0.49999999999999978</v>
      </c>
      <c r="F49" s="106">
        <v>0.04</v>
      </c>
      <c r="G49" s="90">
        <v>-0.49999999999999978</v>
      </c>
      <c r="H49" s="54">
        <v>1.7241379310344827E-2</v>
      </c>
      <c r="I49" s="90">
        <v>0</v>
      </c>
      <c r="J49" s="54">
        <v>1.7241379310344827E-2</v>
      </c>
      <c r="K49" s="90">
        <v>0</v>
      </c>
      <c r="L49" s="58">
        <v>2.8653295128939829</v>
      </c>
      <c r="M49" s="90">
        <v>0.71633237822349605</v>
      </c>
      <c r="N49" s="52"/>
      <c r="O49" s="54">
        <v>2.197802197802198E-2</v>
      </c>
      <c r="P49" s="82">
        <v>-5.7836899942162803E-2</v>
      </c>
      <c r="Q49" s="105"/>
      <c r="R49" s="71">
        <v>2.2922636103151861</v>
      </c>
      <c r="S49" s="82">
        <v>0</v>
      </c>
      <c r="T49" s="73">
        <v>1</v>
      </c>
      <c r="U49" s="94">
        <v>5.8823529411764719E-2</v>
      </c>
      <c r="V49" s="72">
        <v>0.27777777777777779</v>
      </c>
      <c r="W49" s="98">
        <v>-7.9365079365079358</v>
      </c>
      <c r="X49" s="46"/>
    </row>
    <row r="50" spans="1:24" s="2" customFormat="1" ht="41.1" customHeight="1" x14ac:dyDescent="0.4">
      <c r="A50" s="14"/>
      <c r="B50" s="18" t="s">
        <v>8</v>
      </c>
      <c r="C50" s="102">
        <v>5104</v>
      </c>
      <c r="D50" s="66">
        <v>0.66256830601092898</v>
      </c>
      <c r="E50" s="90">
        <v>-2.732240437158473</v>
      </c>
      <c r="F50" s="106">
        <v>0.63815789473684215</v>
      </c>
      <c r="G50" s="90">
        <v>-2.6315789473684181</v>
      </c>
      <c r="H50" s="54">
        <v>0.26363636363636361</v>
      </c>
      <c r="I50" s="90">
        <v>-8.1818181818181852</v>
      </c>
      <c r="J50" s="54">
        <v>0.26363636363636361</v>
      </c>
      <c r="K50" s="90">
        <v>-8.1818181818181852</v>
      </c>
      <c r="L50" s="59">
        <v>21.747648902821318</v>
      </c>
      <c r="M50" s="90">
        <v>-9.4827586206896548</v>
      </c>
      <c r="N50" s="52"/>
      <c r="O50" s="54">
        <v>2.9050800062140749E-2</v>
      </c>
      <c r="P50" s="82">
        <v>-1.0663639916262273</v>
      </c>
      <c r="Q50" s="105"/>
      <c r="R50" s="71">
        <v>9.4043887147335425</v>
      </c>
      <c r="S50" s="82">
        <v>-2.8213166144200628</v>
      </c>
      <c r="T50" s="73">
        <v>0.76923076923076927</v>
      </c>
      <c r="U50" s="94">
        <v>7.326007326007411E-3</v>
      </c>
      <c r="V50" s="72">
        <v>0.3241935483870968</v>
      </c>
      <c r="W50" s="98">
        <v>-6.9664929583530713</v>
      </c>
      <c r="X50" s="46"/>
    </row>
    <row r="51" spans="1:24" s="2" customFormat="1" ht="41.1" customHeight="1" x14ac:dyDescent="0.4">
      <c r="A51" s="13"/>
      <c r="B51" s="18" t="s">
        <v>39</v>
      </c>
      <c r="C51" s="102">
        <v>815</v>
      </c>
      <c r="D51" s="66">
        <v>5.4878048780487805E-2</v>
      </c>
      <c r="E51" s="90">
        <v>-5.1829268292682924</v>
      </c>
      <c r="F51" s="106">
        <v>5.4878048780487805E-2</v>
      </c>
      <c r="G51" s="90">
        <v>-5.1829268292682924</v>
      </c>
      <c r="H51" s="54">
        <v>2.1739130434782608E-2</v>
      </c>
      <c r="I51" s="90">
        <v>0</v>
      </c>
      <c r="J51" s="54">
        <v>2.1739130434782608E-2</v>
      </c>
      <c r="K51" s="90">
        <v>0</v>
      </c>
      <c r="L51" s="58">
        <v>3.6809815950920246</v>
      </c>
      <c r="M51" s="90">
        <v>-3.1901840490797548</v>
      </c>
      <c r="N51" s="52"/>
      <c r="O51" s="54">
        <v>1.2381646030589949E-2</v>
      </c>
      <c r="P51" s="82">
        <v>-0.45675065117829328</v>
      </c>
      <c r="Q51" s="105"/>
      <c r="R51" s="71">
        <v>0.24539877300613497</v>
      </c>
      <c r="S51" s="82">
        <v>-2.6993865030674846</v>
      </c>
      <c r="T51" s="73">
        <v>8.3333333333333329E-2</v>
      </c>
      <c r="U51" s="94">
        <v>-0.66666666666666663</v>
      </c>
      <c r="V51" s="72">
        <v>0.26315789473684209</v>
      </c>
      <c r="W51" s="98">
        <v>3.4586466165413525</v>
      </c>
      <c r="X51" s="46"/>
    </row>
    <row r="52" spans="1:24" s="2" customFormat="1" ht="41.1" customHeight="1" x14ac:dyDescent="0.4">
      <c r="A52" s="14"/>
      <c r="B52" s="18" t="s">
        <v>40</v>
      </c>
      <c r="C52" s="102">
        <v>1327</v>
      </c>
      <c r="D52" s="66">
        <v>0.14150943396226415</v>
      </c>
      <c r="E52" s="90">
        <v>-7.5471698113207557</v>
      </c>
      <c r="F52" s="106">
        <v>0.14150943396226415</v>
      </c>
      <c r="G52" s="90">
        <v>-7.5471698113207557</v>
      </c>
      <c r="H52" s="54">
        <v>7.8947368421052627E-2</v>
      </c>
      <c r="I52" s="90">
        <v>2.6315789473684208</v>
      </c>
      <c r="J52" s="54">
        <v>7.1428571428571425E-2</v>
      </c>
      <c r="K52" s="90">
        <v>2.3809523809523809</v>
      </c>
      <c r="L52" s="58">
        <v>6.2547098718914835</v>
      </c>
      <c r="M52" s="90">
        <v>-5.3504144687264521</v>
      </c>
      <c r="N52" s="52"/>
      <c r="O52" s="54">
        <v>4.9852707908452304E-3</v>
      </c>
      <c r="P52" s="82">
        <v>-0.18161997973900637</v>
      </c>
      <c r="Q52" s="105"/>
      <c r="R52" s="71">
        <v>0.75357950263752826</v>
      </c>
      <c r="S52" s="82">
        <v>-2.0346646571213265</v>
      </c>
      <c r="T52" s="73">
        <v>0.27027027027027029</v>
      </c>
      <c r="U52" s="94">
        <v>-0.26596161378770078</v>
      </c>
      <c r="V52" s="72">
        <v>0.34615384615384615</v>
      </c>
      <c r="W52" s="98">
        <v>13.562753036437247</v>
      </c>
      <c r="X52" s="46"/>
    </row>
    <row r="53" spans="1:24" s="2" customFormat="1" ht="41.1" customHeight="1" x14ac:dyDescent="0.4">
      <c r="A53" s="14"/>
      <c r="B53" s="18" t="s">
        <v>41</v>
      </c>
      <c r="C53" s="102">
        <v>1748</v>
      </c>
      <c r="D53" s="66">
        <v>0.14164904862579281</v>
      </c>
      <c r="E53" s="90">
        <v>-9.0169133192389008</v>
      </c>
      <c r="F53" s="106">
        <v>0.14164904862579281</v>
      </c>
      <c r="G53" s="90">
        <v>-9.0169133192389008</v>
      </c>
      <c r="H53" s="54">
        <v>0.16949152542372881</v>
      </c>
      <c r="I53" s="90">
        <v>-8.4745762711864394</v>
      </c>
      <c r="J53" s="54">
        <v>0.16949152542372881</v>
      </c>
      <c r="K53" s="90">
        <v>-8.4745762711864394</v>
      </c>
      <c r="L53" s="58">
        <v>4.2334096109839816</v>
      </c>
      <c r="M53" s="90">
        <v>-2.3455377574370706</v>
      </c>
      <c r="N53" s="52"/>
      <c r="O53" s="54">
        <v>1.0856921287320668E-2</v>
      </c>
      <c r="P53" s="82">
        <v>-0.33251367601727366</v>
      </c>
      <c r="Q53" s="105"/>
      <c r="R53" s="71">
        <v>1.8306636155606406</v>
      </c>
      <c r="S53" s="82">
        <v>0.1144164759725399</v>
      </c>
      <c r="T53" s="73">
        <v>1.0666666666666667</v>
      </c>
      <c r="U53" s="94">
        <v>0.63188405797101455</v>
      </c>
      <c r="V53" s="72">
        <v>0.25925925925925924</v>
      </c>
      <c r="W53" s="98">
        <v>-5.446623093681918</v>
      </c>
      <c r="X53" s="46"/>
    </row>
    <row r="54" spans="1:24" s="2" customFormat="1" ht="41.1" customHeight="1" x14ac:dyDescent="0.4">
      <c r="A54" s="13"/>
      <c r="B54" s="18" t="s">
        <v>42</v>
      </c>
      <c r="C54" s="102">
        <v>1135</v>
      </c>
      <c r="D54" s="66">
        <v>0.14168937329700274</v>
      </c>
      <c r="E54" s="90">
        <v>-5.9945504087193457</v>
      </c>
      <c r="F54" s="106">
        <v>0.14168937329700274</v>
      </c>
      <c r="G54" s="81">
        <v>-5.9945504087193457</v>
      </c>
      <c r="H54" s="54">
        <v>0</v>
      </c>
      <c r="I54" s="90">
        <v>0</v>
      </c>
      <c r="J54" s="54">
        <v>0</v>
      </c>
      <c r="K54" s="90">
        <v>0</v>
      </c>
      <c r="L54" s="58">
        <v>5.7268722466960353</v>
      </c>
      <c r="M54" s="90">
        <v>-4.3171806167400879</v>
      </c>
      <c r="N54" s="52"/>
      <c r="O54" s="54">
        <v>1.6100178890876567E-2</v>
      </c>
      <c r="P54" s="82">
        <v>-1.5899821109123433</v>
      </c>
      <c r="Q54" s="105"/>
      <c r="R54" s="71">
        <v>2.3788546255506611</v>
      </c>
      <c r="S54" s="82">
        <v>-1.409691629955947</v>
      </c>
      <c r="T54" s="73">
        <v>0.62790697674418605</v>
      </c>
      <c r="U54" s="94">
        <v>0.15537950421671354</v>
      </c>
      <c r="V54" s="72">
        <v>0.1111111111111111</v>
      </c>
      <c r="W54" s="98">
        <v>-7.6388888888888893</v>
      </c>
      <c r="X54" s="46"/>
    </row>
    <row r="55" spans="1:24" s="2" customFormat="1" ht="41.1" customHeight="1" x14ac:dyDescent="0.4">
      <c r="A55" s="14"/>
      <c r="B55" s="18" t="s">
        <v>43</v>
      </c>
      <c r="C55" s="102">
        <v>1073</v>
      </c>
      <c r="D55" s="66">
        <v>9.1240875912408759E-2</v>
      </c>
      <c r="E55" s="90">
        <v>-5.8394160583941614</v>
      </c>
      <c r="F55" s="106">
        <v>9.1240875912408759E-2</v>
      </c>
      <c r="G55" s="90">
        <v>-5.8394160583941614</v>
      </c>
      <c r="H55" s="54">
        <v>0</v>
      </c>
      <c r="I55" s="90">
        <v>-9.0909090909090917</v>
      </c>
      <c r="J55" s="54">
        <v>0</v>
      </c>
      <c r="K55" s="90">
        <v>-9.0909090909090917</v>
      </c>
      <c r="L55" s="58">
        <v>5.7781919850885366</v>
      </c>
      <c r="M55" s="90">
        <v>-3.9142590866728799</v>
      </c>
      <c r="N55" s="52"/>
      <c r="O55" s="54">
        <v>2.5192802056555271E-2</v>
      </c>
      <c r="P55" s="82">
        <v>0.56044886435406627</v>
      </c>
      <c r="Q55" s="105"/>
      <c r="R55" s="74">
        <v>2.7027027027027026</v>
      </c>
      <c r="S55" s="83">
        <v>-0.83876980428704551</v>
      </c>
      <c r="T55" s="73">
        <v>0.76315789473684215</v>
      </c>
      <c r="U55" s="94">
        <v>0.28214523650899404</v>
      </c>
      <c r="V55" s="72">
        <v>4.6511627906976744E-2</v>
      </c>
      <c r="W55" s="98">
        <v>-1.2311901504787961</v>
      </c>
      <c r="X55" s="46"/>
    </row>
    <row r="56" spans="1:24" s="2" customFormat="1" ht="41.1" customHeight="1" x14ac:dyDescent="0.4">
      <c r="A56" s="14"/>
      <c r="B56" s="32" t="s">
        <v>44</v>
      </c>
      <c r="C56" s="103">
        <v>1602</v>
      </c>
      <c r="D56" s="66">
        <v>0.17079889807162535</v>
      </c>
      <c r="E56" s="90">
        <v>-0.28705697154894905</v>
      </c>
      <c r="F56" s="106">
        <v>0.17079889807162535</v>
      </c>
      <c r="G56" s="90">
        <v>-0.28705697154894905</v>
      </c>
      <c r="H56" s="54">
        <v>0.1</v>
      </c>
      <c r="I56" s="90">
        <v>2.1052631578947381</v>
      </c>
      <c r="J56" s="54">
        <v>8.3333333333333329E-2</v>
      </c>
      <c r="K56" s="90">
        <v>2.083333333333333</v>
      </c>
      <c r="L56" s="60">
        <v>5.7428214731585516</v>
      </c>
      <c r="M56" s="90">
        <v>0.49937578027465612</v>
      </c>
      <c r="N56" s="52"/>
      <c r="O56" s="54">
        <v>1.4725872224739466E-2</v>
      </c>
      <c r="P56" s="82">
        <v>0.48854466928245721</v>
      </c>
      <c r="Q56" s="105"/>
      <c r="R56" s="71">
        <v>3.3083645443196006</v>
      </c>
      <c r="S56" s="91">
        <v>0.43695380774032477</v>
      </c>
      <c r="T56" s="75">
        <v>1.1521739130434783</v>
      </c>
      <c r="U56" s="94">
        <v>0.43342391304347827</v>
      </c>
      <c r="V56" s="72">
        <v>0.20754716981132076</v>
      </c>
      <c r="W56" s="98">
        <v>-10.726764500349406</v>
      </c>
      <c r="X56" s="46"/>
    </row>
    <row r="57" spans="1:24" s="2" customFormat="1" ht="41.1" customHeight="1" thickBot="1" x14ac:dyDescent="0.45">
      <c r="A57" s="14"/>
      <c r="B57" s="33" t="s">
        <v>46</v>
      </c>
      <c r="C57" s="104">
        <v>1453</v>
      </c>
      <c r="D57" s="53">
        <v>0.5052854122621564</v>
      </c>
      <c r="E57" s="107">
        <v>-23.467230443974639</v>
      </c>
      <c r="F57" s="53">
        <v>0.5052854122621564</v>
      </c>
      <c r="G57" s="107">
        <v>-23.467230443974639</v>
      </c>
      <c r="H57" s="53">
        <v>0.39622641509433965</v>
      </c>
      <c r="I57" s="107">
        <v>-11.32075471698113</v>
      </c>
      <c r="J57" s="53">
        <v>0.39622641509433965</v>
      </c>
      <c r="K57" s="107">
        <v>-11.32075471698113</v>
      </c>
      <c r="L57" s="61">
        <v>21.403991741225052</v>
      </c>
      <c r="M57" s="107">
        <v>-15.278733654507914</v>
      </c>
      <c r="N57" s="52"/>
      <c r="O57" s="53">
        <v>3.4872761545711596E-2</v>
      </c>
      <c r="P57" s="83">
        <v>-1.9909209872390274</v>
      </c>
      <c r="Q57" s="105"/>
      <c r="R57" s="76">
        <v>7.0887818306951136</v>
      </c>
      <c r="S57" s="92">
        <v>-6.813489332415692</v>
      </c>
      <c r="T57" s="77">
        <v>0.50990099009900991</v>
      </c>
      <c r="U57" s="95">
        <v>-2.0282736935110846E-2</v>
      </c>
      <c r="V57" s="78">
        <v>0.25988700564971751</v>
      </c>
      <c r="W57" s="99">
        <v>-4.930519490738555</v>
      </c>
      <c r="X57" s="46"/>
    </row>
    <row r="58" spans="1:24" s="2" customFormat="1" ht="41.1" customHeight="1" thickTop="1" x14ac:dyDescent="0.4">
      <c r="A58" s="13"/>
      <c r="B58" s="31" t="s">
        <v>62</v>
      </c>
      <c r="C58" s="101">
        <v>126167</v>
      </c>
      <c r="D58" s="54">
        <v>0.3236437383809363</v>
      </c>
      <c r="E58" s="90">
        <v>-6.1966939544767676</v>
      </c>
      <c r="F58" s="108">
        <v>0.31934763032385016</v>
      </c>
      <c r="G58" s="109">
        <v>-6.0660422826945055</v>
      </c>
      <c r="H58" s="54">
        <v>0.2814569536423841</v>
      </c>
      <c r="I58" s="109" t="s">
        <v>99</v>
      </c>
      <c r="J58" s="54">
        <v>0.26133743274404303</v>
      </c>
      <c r="K58" s="109" t="s">
        <v>107</v>
      </c>
      <c r="L58" s="62">
        <v>15.567462173151458</v>
      </c>
      <c r="M58" s="109">
        <v>-6.8464812510402879</v>
      </c>
      <c r="N58" s="52"/>
      <c r="O58" s="57">
        <v>3.2068501831558446E-2</v>
      </c>
      <c r="P58" s="84">
        <v>-0.9843223344507358</v>
      </c>
      <c r="Q58" s="105"/>
      <c r="R58" s="79">
        <v>7.3458194298033552</v>
      </c>
      <c r="S58" s="82">
        <v>-2.6678925551055341</v>
      </c>
      <c r="T58" s="79">
        <v>0.7335760645876207</v>
      </c>
      <c r="U58" s="96">
        <v>6.4083191925864535E-2</v>
      </c>
      <c r="V58" s="72">
        <v>0.386938202247191</v>
      </c>
      <c r="W58" s="100">
        <v>-1.5505038504220803</v>
      </c>
      <c r="X58" s="46"/>
    </row>
    <row r="59" spans="1:24" ht="16.5" customHeight="1" x14ac:dyDescent="0.4">
      <c r="A59" s="9"/>
      <c r="B59" s="10"/>
      <c r="C59" s="10"/>
      <c r="D59" s="10"/>
      <c r="E59" s="10"/>
      <c r="F59" s="10"/>
      <c r="G59" s="10"/>
      <c r="H59" s="10"/>
      <c r="I59" s="10"/>
      <c r="J59" s="10"/>
      <c r="K59" s="10"/>
      <c r="L59" s="10"/>
      <c r="M59" s="10"/>
      <c r="N59" s="10"/>
      <c r="O59" s="10"/>
      <c r="P59" s="85"/>
      <c r="R59" s="10"/>
      <c r="S59" s="85"/>
      <c r="T59" s="10"/>
      <c r="U59" s="85"/>
      <c r="V59" s="10"/>
      <c r="W59" s="85"/>
      <c r="X59" s="10"/>
    </row>
    <row r="60" spans="1:24" s="8" customFormat="1" ht="26.1" customHeight="1" x14ac:dyDescent="0.4">
      <c r="A60" s="15"/>
      <c r="B60" s="19" t="s">
        <v>60</v>
      </c>
      <c r="C60" s="11"/>
      <c r="D60" s="11"/>
      <c r="E60" s="11"/>
      <c r="F60" s="11"/>
      <c r="G60" s="11"/>
      <c r="H60" s="11"/>
      <c r="I60" s="11"/>
      <c r="J60" s="11"/>
      <c r="K60" s="11"/>
      <c r="L60" s="11"/>
      <c r="M60" s="11"/>
      <c r="N60" s="11"/>
      <c r="O60" s="20" t="s">
        <v>68</v>
      </c>
      <c r="P60" s="86"/>
      <c r="Q60" s="11"/>
      <c r="R60" s="11"/>
      <c r="S60" s="86"/>
      <c r="T60" s="11"/>
      <c r="U60" s="86"/>
      <c r="V60" s="11"/>
      <c r="W60" s="86"/>
      <c r="X60" s="11"/>
    </row>
    <row r="61" spans="1:24" s="8" customFormat="1" ht="26.1" customHeight="1" x14ac:dyDescent="0.4">
      <c r="A61" s="15"/>
      <c r="B61" s="20" t="s">
        <v>82</v>
      </c>
      <c r="C61" s="11"/>
      <c r="D61" s="11"/>
      <c r="E61" s="11"/>
      <c r="F61" s="11"/>
      <c r="G61" s="11"/>
      <c r="H61" s="11"/>
      <c r="I61" s="11"/>
      <c r="J61" s="11"/>
      <c r="K61" s="11"/>
      <c r="L61" s="11"/>
      <c r="M61" s="11"/>
      <c r="N61" s="11"/>
      <c r="O61" s="20" t="s">
        <v>83</v>
      </c>
      <c r="P61" s="86"/>
      <c r="Q61" s="11"/>
      <c r="R61" s="11"/>
      <c r="S61" s="86"/>
      <c r="T61" s="11"/>
      <c r="U61" s="86"/>
      <c r="V61" s="11"/>
      <c r="W61" s="86"/>
      <c r="X61" s="11"/>
    </row>
    <row r="62" spans="1:24" s="8" customFormat="1" ht="26.1" customHeight="1" x14ac:dyDescent="0.4">
      <c r="A62" s="15"/>
      <c r="B62" s="20" t="s">
        <v>86</v>
      </c>
      <c r="C62" s="11"/>
      <c r="D62" s="11"/>
      <c r="E62" s="11"/>
      <c r="F62" s="11"/>
      <c r="G62" s="11"/>
      <c r="H62" s="11"/>
      <c r="I62" s="11"/>
      <c r="J62" s="11"/>
      <c r="K62" s="11"/>
      <c r="L62" s="11"/>
      <c r="M62" s="11"/>
      <c r="N62" s="11"/>
      <c r="O62" s="20" t="s">
        <v>84</v>
      </c>
      <c r="P62" s="86"/>
      <c r="Q62" s="11"/>
      <c r="R62" s="11"/>
      <c r="S62" s="86"/>
      <c r="T62" s="11"/>
      <c r="U62" s="86"/>
      <c r="V62" s="11"/>
      <c r="W62" s="86"/>
      <c r="X62" s="11"/>
    </row>
    <row r="63" spans="1:24" s="8" customFormat="1" ht="26.1" customHeight="1" x14ac:dyDescent="0.4">
      <c r="A63" s="15"/>
      <c r="B63" s="20" t="s">
        <v>80</v>
      </c>
      <c r="C63" s="11"/>
      <c r="D63" s="11"/>
      <c r="E63" s="11"/>
      <c r="F63" s="11"/>
      <c r="G63" s="11"/>
      <c r="H63" s="11"/>
      <c r="I63" s="11"/>
      <c r="J63" s="11"/>
      <c r="K63" s="11"/>
      <c r="L63" s="11"/>
      <c r="M63" s="11"/>
      <c r="N63" s="11"/>
      <c r="O63" s="20" t="s">
        <v>81</v>
      </c>
      <c r="P63" s="86"/>
      <c r="Q63" s="11"/>
      <c r="R63" s="11"/>
      <c r="S63" s="86"/>
      <c r="T63" s="11"/>
      <c r="U63" s="86"/>
      <c r="V63" s="11"/>
      <c r="W63" s="86"/>
      <c r="X63" s="11"/>
    </row>
    <row r="64" spans="1:24" s="8" customFormat="1" ht="26.1" customHeight="1" x14ac:dyDescent="0.4">
      <c r="A64" s="15"/>
      <c r="B64" s="17" t="s">
        <v>98</v>
      </c>
      <c r="C64" s="12"/>
      <c r="D64" s="12"/>
      <c r="E64" s="12"/>
      <c r="F64" s="12"/>
      <c r="G64" s="12"/>
      <c r="H64" s="12"/>
      <c r="I64" s="12"/>
      <c r="J64" s="12"/>
      <c r="K64" s="12"/>
      <c r="L64" s="12"/>
      <c r="M64" s="12"/>
      <c r="N64" s="12"/>
      <c r="O64" s="20" t="s">
        <v>96</v>
      </c>
      <c r="P64" s="87"/>
      <c r="Q64" s="36"/>
      <c r="R64" s="12"/>
      <c r="S64" s="87"/>
      <c r="T64" s="12"/>
      <c r="U64" s="87"/>
      <c r="V64" s="12"/>
      <c r="W64" s="87"/>
      <c r="X64" s="12"/>
    </row>
    <row r="65" spans="1:24" s="8" customFormat="1" ht="18.75" customHeight="1" x14ac:dyDescent="0.4">
      <c r="A65" s="15"/>
      <c r="B65" s="29" t="s">
        <v>85</v>
      </c>
      <c r="C65" s="12"/>
      <c r="D65" s="12"/>
      <c r="E65" s="12"/>
      <c r="F65" s="12"/>
      <c r="G65" s="12"/>
      <c r="H65" s="12"/>
      <c r="I65" s="12"/>
      <c r="J65" s="12"/>
      <c r="K65" s="12"/>
      <c r="L65" s="12"/>
      <c r="M65" s="12"/>
      <c r="N65" s="12"/>
      <c r="O65" s="20" t="s">
        <v>97</v>
      </c>
      <c r="P65" s="87"/>
      <c r="Q65" s="36"/>
      <c r="R65" s="12"/>
      <c r="S65" s="87"/>
      <c r="T65" s="12"/>
      <c r="U65" s="87"/>
      <c r="V65" s="12"/>
      <c r="W65" s="87"/>
      <c r="X65" s="12"/>
    </row>
    <row r="66" spans="1:24" s="8" customFormat="1" ht="26.1" customHeight="1" x14ac:dyDescent="0.4">
      <c r="A66" s="15"/>
      <c r="B66" s="29" t="s">
        <v>94</v>
      </c>
      <c r="C66" s="12"/>
      <c r="D66" s="12"/>
      <c r="E66" s="12"/>
      <c r="F66" s="12"/>
      <c r="G66" s="12"/>
      <c r="H66" s="12"/>
      <c r="I66" s="12"/>
      <c r="J66" s="12"/>
      <c r="K66" s="12"/>
      <c r="L66" s="12"/>
      <c r="M66" s="12"/>
      <c r="N66" s="12"/>
      <c r="O66" s="20"/>
      <c r="P66" s="87"/>
      <c r="Q66" s="36"/>
      <c r="R66" s="12"/>
      <c r="S66" s="87"/>
      <c r="T66" s="12"/>
      <c r="U66" s="87"/>
      <c r="V66" s="12"/>
      <c r="W66" s="87"/>
      <c r="X66" s="12"/>
    </row>
    <row r="67" spans="1:24" s="7" customFormat="1" ht="23.25" customHeight="1" x14ac:dyDescent="0.4">
      <c r="A67" s="4"/>
      <c r="B67" s="17" t="s">
        <v>105</v>
      </c>
      <c r="C67" s="6"/>
      <c r="D67" s="6"/>
      <c r="E67" s="6"/>
      <c r="F67" s="6"/>
      <c r="G67" s="6"/>
      <c r="H67" s="6"/>
      <c r="I67" s="6"/>
      <c r="J67" s="6"/>
      <c r="K67" s="6"/>
      <c r="L67" s="6"/>
      <c r="M67" s="6"/>
      <c r="N67" s="6"/>
      <c r="O67" s="6"/>
      <c r="P67" s="88"/>
      <c r="Q67" s="37"/>
      <c r="R67" s="6"/>
      <c r="S67" s="88"/>
      <c r="T67" s="6"/>
      <c r="U67" s="88"/>
      <c r="V67" s="6"/>
      <c r="W67" s="88"/>
      <c r="X67" s="6"/>
    </row>
    <row r="68" spans="1:24" ht="21" x14ac:dyDescent="0.4">
      <c r="B68" s="17" t="s">
        <v>106</v>
      </c>
    </row>
    <row r="69" spans="1:24" ht="21" x14ac:dyDescent="0.4">
      <c r="B69" s="17"/>
    </row>
    <row r="70" spans="1:24" ht="21" x14ac:dyDescent="0.4">
      <c r="B70" s="17"/>
    </row>
  </sheetData>
  <mergeCells count="64">
    <mergeCell ref="D2:M2"/>
    <mergeCell ref="O2:P2"/>
    <mergeCell ref="R2:W2"/>
    <mergeCell ref="D3:E3"/>
    <mergeCell ref="F3:G3"/>
    <mergeCell ref="H3:I3"/>
    <mergeCell ref="J3:K3"/>
    <mergeCell ref="L3:M3"/>
    <mergeCell ref="O3:P3"/>
    <mergeCell ref="R3:S3"/>
    <mergeCell ref="T3:U3"/>
    <mergeCell ref="V3:W3"/>
    <mergeCell ref="B4:B6"/>
    <mergeCell ref="C4:C6"/>
    <mergeCell ref="D4:K4"/>
    <mergeCell ref="T7:U7"/>
    <mergeCell ref="V7:W7"/>
    <mergeCell ref="J6:K6"/>
    <mergeCell ref="D7:E7"/>
    <mergeCell ref="F7:G7"/>
    <mergeCell ref="H7:I7"/>
    <mergeCell ref="J7:K7"/>
    <mergeCell ref="L7:M7"/>
    <mergeCell ref="R4:S6"/>
    <mergeCell ref="T4:U6"/>
    <mergeCell ref="V4:W6"/>
    <mergeCell ref="O4:P6"/>
    <mergeCell ref="D5:G5"/>
    <mergeCell ref="H5:K5"/>
    <mergeCell ref="D6:E6"/>
    <mergeCell ref="O7:P7"/>
    <mergeCell ref="R7:S7"/>
    <mergeCell ref="L4:M6"/>
    <mergeCell ref="F6:G6"/>
    <mergeCell ref="H6:I6"/>
    <mergeCell ref="D8:E8"/>
    <mergeCell ref="F8:G8"/>
    <mergeCell ref="H8:I8"/>
    <mergeCell ref="J8:K8"/>
    <mergeCell ref="L8:M8"/>
    <mergeCell ref="B9:C9"/>
    <mergeCell ref="D9:E9"/>
    <mergeCell ref="F9:G9"/>
    <mergeCell ref="H9:I9"/>
    <mergeCell ref="J9:K9"/>
    <mergeCell ref="L9:M9"/>
    <mergeCell ref="T10:U10"/>
    <mergeCell ref="O9:P9"/>
    <mergeCell ref="R9:S9"/>
    <mergeCell ref="O10:P10"/>
    <mergeCell ref="R10:S10"/>
    <mergeCell ref="V10:W10"/>
    <mergeCell ref="B10:C10"/>
    <mergeCell ref="D10:E10"/>
    <mergeCell ref="F10:G10"/>
    <mergeCell ref="H10:I10"/>
    <mergeCell ref="J10:K10"/>
    <mergeCell ref="L10:M10"/>
    <mergeCell ref="O8:P8"/>
    <mergeCell ref="R8:S8"/>
    <mergeCell ref="T8:U8"/>
    <mergeCell ref="V8:W8"/>
    <mergeCell ref="T9:U9"/>
    <mergeCell ref="V9:W9"/>
  </mergeCells>
  <phoneticPr fontId="1"/>
  <printOptions horizontalCentered="1" verticalCentered="1"/>
  <pageMargins left="0.11811023622047245" right="0.11811023622047245" top="0.55118110236220474" bottom="0.15748031496062992" header="0.31496062992125984" footer="0.31496062992125984"/>
  <pageSetup paperSize="8" scale="44" fitToHeight="2" orientation="landscape" r:id="rId1"/>
  <rowBreaks count="1" manualBreakCount="1">
    <brk id="33" min="1" max="2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L70"/>
  <sheetViews>
    <sheetView view="pageBreakPreview" topLeftCell="A16" zoomScale="55" zoomScaleNormal="34" zoomScaleSheetLayoutView="55" workbookViewId="0">
      <selection activeCell="G24" sqref="G24"/>
    </sheetView>
  </sheetViews>
  <sheetFormatPr defaultColWidth="11.5" defaultRowHeight="18.75" x14ac:dyDescent="0.4"/>
  <cols>
    <col min="1" max="1" width="1" style="5" customWidth="1"/>
    <col min="2" max="2" width="18.625" style="3" customWidth="1"/>
    <col min="3" max="3" width="16.75" style="3" customWidth="1"/>
    <col min="4" max="6" width="15.125" style="3" hidden="1" customWidth="1"/>
    <col min="7" max="7" width="15.75" style="3" customWidth="1"/>
    <col min="8" max="8" width="18.25" style="3" customWidth="1"/>
    <col min="9" max="9" width="15.75" style="3" customWidth="1"/>
    <col min="10" max="10" width="18.25" style="3" customWidth="1"/>
    <col min="11" max="13" width="15.625" style="3" hidden="1" customWidth="1"/>
    <col min="14" max="14" width="18.25" style="3" customWidth="1"/>
    <col min="15" max="15" width="22.625" style="3" customWidth="1"/>
    <col min="16" max="16" width="18.25" style="3" customWidth="1"/>
    <col min="17" max="17" width="22.625" style="3" customWidth="1"/>
    <col min="18" max="18" width="13.125" style="3" customWidth="1"/>
    <col min="19" max="19" width="19.125" style="3" customWidth="1"/>
    <col min="20" max="20" width="1.375" style="3" customWidth="1"/>
    <col min="21" max="21" width="20.5" style="3" hidden="1" customWidth="1"/>
    <col min="22" max="22" width="20.75" style="3" hidden="1" customWidth="1"/>
    <col min="23" max="23" width="15.375" style="3" hidden="1" customWidth="1"/>
    <col min="24" max="24" width="20.75" style="3" hidden="1" customWidth="1"/>
    <col min="25" max="25" width="19.625" style="3" hidden="1" customWidth="1"/>
    <col min="26" max="26" width="22.125" style="3" hidden="1" customWidth="1"/>
    <col min="27" max="27" width="16.125" style="3" customWidth="1"/>
    <col min="28" max="28" width="20.625" style="3" customWidth="1"/>
    <col min="29" max="29" width="1.625" style="35" customWidth="1"/>
    <col min="30" max="30" width="16.25" style="3" customWidth="1"/>
    <col min="31" max="31" width="18.25" style="3" customWidth="1"/>
    <col min="32" max="32" width="16.25" style="3" customWidth="1"/>
    <col min="33" max="33" width="23.625" style="3" customWidth="1"/>
    <col min="34" max="34" width="18.625" style="3" customWidth="1"/>
    <col min="35" max="35" width="20.25" style="3" customWidth="1"/>
    <col min="36" max="36" width="30.75" style="3" customWidth="1"/>
    <col min="37" max="38" width="24.375" style="3" customWidth="1"/>
    <col min="39" max="16384" width="11.5" style="1"/>
  </cols>
  <sheetData>
    <row r="1" spans="1:38" s="28" customFormat="1" ht="78.75" customHeight="1" x14ac:dyDescent="0.4">
      <c r="A1" s="23"/>
      <c r="B1" s="70" t="s">
        <v>95</v>
      </c>
      <c r="C1" s="25"/>
      <c r="D1" s="25"/>
      <c r="E1" s="25"/>
      <c r="F1" s="25"/>
      <c r="G1" s="25"/>
      <c r="H1" s="25"/>
      <c r="I1" s="25"/>
      <c r="J1" s="25"/>
      <c r="K1" s="25"/>
      <c r="L1" s="25"/>
      <c r="M1" s="25"/>
      <c r="N1" s="25"/>
      <c r="O1" s="25"/>
      <c r="P1" s="25"/>
      <c r="Q1" s="25"/>
      <c r="R1" s="25"/>
      <c r="S1" s="25"/>
      <c r="T1" s="63"/>
      <c r="U1" s="70"/>
      <c r="V1" s="25"/>
      <c r="W1" s="25"/>
      <c r="X1" s="25"/>
      <c r="Y1" s="25"/>
      <c r="Z1" s="25"/>
      <c r="AA1" s="25"/>
      <c r="AB1" s="25"/>
      <c r="AC1" s="25"/>
      <c r="AD1" s="25"/>
      <c r="AE1" s="25"/>
      <c r="AF1" s="25"/>
      <c r="AG1" s="25"/>
      <c r="AH1" s="26"/>
      <c r="AI1" s="26"/>
      <c r="AJ1" s="27"/>
      <c r="AK1" s="25"/>
      <c r="AL1" s="25"/>
    </row>
    <row r="2" spans="1:38" s="28" customFormat="1" ht="35.25" customHeight="1" x14ac:dyDescent="0.4">
      <c r="A2" s="23"/>
      <c r="B2" s="24"/>
      <c r="C2" s="25"/>
      <c r="D2" s="182" t="s">
        <v>108</v>
      </c>
      <c r="E2" s="182"/>
      <c r="F2" s="182"/>
      <c r="G2" s="182"/>
      <c r="H2" s="182"/>
      <c r="I2" s="182"/>
      <c r="J2" s="182"/>
      <c r="K2" s="182"/>
      <c r="L2" s="182"/>
      <c r="M2" s="182"/>
      <c r="N2" s="182"/>
      <c r="O2" s="182"/>
      <c r="P2" s="182"/>
      <c r="Q2" s="182"/>
      <c r="R2" s="182"/>
      <c r="S2" s="182"/>
      <c r="T2" s="65"/>
      <c r="U2" s="24"/>
      <c r="V2" s="25"/>
      <c r="W2" s="182" t="s">
        <v>109</v>
      </c>
      <c r="X2" s="182"/>
      <c r="Y2" s="182"/>
      <c r="Z2" s="182"/>
      <c r="AA2" s="182"/>
      <c r="AB2" s="182"/>
      <c r="AC2" s="25"/>
      <c r="AD2" s="182" t="s">
        <v>69</v>
      </c>
      <c r="AE2" s="182"/>
      <c r="AF2" s="182"/>
      <c r="AG2" s="182"/>
      <c r="AH2" s="182"/>
      <c r="AI2" s="182"/>
      <c r="AJ2" s="27"/>
      <c r="AK2" s="182" t="s">
        <v>110</v>
      </c>
      <c r="AL2" s="191"/>
    </row>
    <row r="3" spans="1:38" s="16" customFormat="1" ht="30" x14ac:dyDescent="0.4">
      <c r="A3" s="21"/>
      <c r="B3" s="22"/>
      <c r="C3" s="22" t="s">
        <v>47</v>
      </c>
      <c r="D3" s="22"/>
      <c r="E3" s="22"/>
      <c r="F3" s="22"/>
      <c r="G3" s="183" t="s">
        <v>48</v>
      </c>
      <c r="H3" s="184"/>
      <c r="I3" s="183" t="s">
        <v>49</v>
      </c>
      <c r="J3" s="185"/>
      <c r="K3" s="184"/>
      <c r="L3" s="22"/>
      <c r="M3" s="22"/>
      <c r="N3" s="183" t="s">
        <v>50</v>
      </c>
      <c r="O3" s="184"/>
      <c r="P3" s="183" t="s">
        <v>51</v>
      </c>
      <c r="Q3" s="184"/>
      <c r="R3" s="186" t="s">
        <v>56</v>
      </c>
      <c r="S3" s="187"/>
      <c r="T3" s="64"/>
      <c r="U3" s="192"/>
      <c r="V3" s="22" t="s">
        <v>47</v>
      </c>
      <c r="W3" s="183" t="s">
        <v>93</v>
      </c>
      <c r="X3" s="185"/>
      <c r="Y3" s="185"/>
      <c r="Z3" s="185"/>
      <c r="AA3" s="187"/>
      <c r="AB3" s="187"/>
      <c r="AC3" s="34"/>
      <c r="AD3" s="187" t="s">
        <v>54</v>
      </c>
      <c r="AE3" s="188"/>
      <c r="AF3" s="189" t="s">
        <v>55</v>
      </c>
      <c r="AG3" s="190"/>
      <c r="AH3" s="189" t="s">
        <v>53</v>
      </c>
      <c r="AI3" s="190"/>
      <c r="AJ3" s="22"/>
      <c r="AK3" s="111" t="s">
        <v>111</v>
      </c>
      <c r="AL3" s="111" t="s">
        <v>112</v>
      </c>
    </row>
    <row r="4" spans="1:38" ht="33" customHeight="1" x14ac:dyDescent="0.4">
      <c r="A4" s="13"/>
      <c r="B4" s="165"/>
      <c r="C4" s="168" t="s">
        <v>59</v>
      </c>
      <c r="D4" s="193" t="s">
        <v>113</v>
      </c>
      <c r="E4" s="171"/>
      <c r="F4" s="171"/>
      <c r="G4" s="171"/>
      <c r="H4" s="171"/>
      <c r="I4" s="171"/>
      <c r="J4" s="171"/>
      <c r="K4" s="171"/>
      <c r="L4" s="171"/>
      <c r="M4" s="171"/>
      <c r="N4" s="171"/>
      <c r="O4" s="171"/>
      <c r="P4" s="171"/>
      <c r="Q4" s="171"/>
      <c r="R4" s="156" t="s">
        <v>63</v>
      </c>
      <c r="S4" s="157"/>
      <c r="T4" s="47"/>
      <c r="U4" s="175"/>
      <c r="V4" s="168" t="s">
        <v>59</v>
      </c>
      <c r="W4" s="194" t="s">
        <v>114</v>
      </c>
      <c r="X4" s="195"/>
      <c r="Y4" s="195"/>
      <c r="Z4" s="195"/>
      <c r="AA4" s="156" t="s">
        <v>77</v>
      </c>
      <c r="AB4" s="157"/>
      <c r="AC4" s="38"/>
      <c r="AD4" s="174" t="s">
        <v>70</v>
      </c>
      <c r="AE4" s="175"/>
      <c r="AF4" s="156" t="s">
        <v>71</v>
      </c>
      <c r="AG4" s="175"/>
      <c r="AH4" s="156" t="s">
        <v>72</v>
      </c>
      <c r="AI4" s="157"/>
      <c r="AJ4" s="44"/>
      <c r="AK4" s="156" t="s">
        <v>115</v>
      </c>
      <c r="AL4" s="156" t="s">
        <v>116</v>
      </c>
    </row>
    <row r="5" spans="1:38" ht="33" customHeight="1" x14ac:dyDescent="0.4">
      <c r="A5" s="13"/>
      <c r="B5" s="166"/>
      <c r="C5" s="169"/>
      <c r="D5" s="196" t="s">
        <v>88</v>
      </c>
      <c r="E5" s="180"/>
      <c r="F5" s="180"/>
      <c r="G5" s="180"/>
      <c r="H5" s="180"/>
      <c r="I5" s="180"/>
      <c r="J5" s="181"/>
      <c r="K5" s="197" t="s">
        <v>89</v>
      </c>
      <c r="L5" s="153"/>
      <c r="M5" s="153"/>
      <c r="N5" s="153"/>
      <c r="O5" s="153"/>
      <c r="P5" s="153"/>
      <c r="Q5" s="153"/>
      <c r="R5" s="158"/>
      <c r="S5" s="159"/>
      <c r="T5" s="47"/>
      <c r="U5" s="177"/>
      <c r="V5" s="198"/>
      <c r="W5" s="115"/>
      <c r="X5" s="199"/>
      <c r="Y5" s="199"/>
      <c r="Z5" s="199"/>
      <c r="AA5" s="158"/>
      <c r="AB5" s="159"/>
      <c r="AC5" s="38"/>
      <c r="AD5" s="176"/>
      <c r="AE5" s="177"/>
      <c r="AF5" s="158"/>
      <c r="AG5" s="177"/>
      <c r="AH5" s="158"/>
      <c r="AI5" s="159"/>
      <c r="AJ5" s="44"/>
      <c r="AK5" s="158"/>
      <c r="AL5" s="158"/>
    </row>
    <row r="6" spans="1:38" ht="84" customHeight="1" x14ac:dyDescent="0.4">
      <c r="A6" s="13"/>
      <c r="B6" s="167"/>
      <c r="C6" s="170"/>
      <c r="D6" s="112" t="s">
        <v>117</v>
      </c>
      <c r="E6" s="112" t="s">
        <v>118</v>
      </c>
      <c r="F6" s="200" t="s">
        <v>119</v>
      </c>
      <c r="G6" s="154" t="s">
        <v>64</v>
      </c>
      <c r="H6" s="155"/>
      <c r="I6" s="162" t="s">
        <v>65</v>
      </c>
      <c r="J6" s="163"/>
      <c r="K6" s="201" t="s">
        <v>120</v>
      </c>
      <c r="L6" s="201" t="s">
        <v>121</v>
      </c>
      <c r="M6" s="201" t="s">
        <v>122</v>
      </c>
      <c r="N6" s="162" t="s">
        <v>66</v>
      </c>
      <c r="O6" s="164"/>
      <c r="P6" s="162" t="s">
        <v>67</v>
      </c>
      <c r="Q6" s="164"/>
      <c r="R6" s="160"/>
      <c r="S6" s="161"/>
      <c r="T6" s="47"/>
      <c r="U6" s="179"/>
      <c r="V6" s="202"/>
      <c r="W6" s="203" t="s">
        <v>123</v>
      </c>
      <c r="X6" s="204"/>
      <c r="Y6" s="203" t="s">
        <v>124</v>
      </c>
      <c r="Z6" s="205"/>
      <c r="AA6" s="158"/>
      <c r="AB6" s="159"/>
      <c r="AC6" s="39"/>
      <c r="AD6" s="178"/>
      <c r="AE6" s="179"/>
      <c r="AF6" s="160"/>
      <c r="AG6" s="179"/>
      <c r="AH6" s="160"/>
      <c r="AI6" s="161"/>
      <c r="AJ6" s="44"/>
      <c r="AK6" s="206"/>
      <c r="AL6" s="206"/>
    </row>
    <row r="7" spans="1:38" ht="33.75" customHeight="1" x14ac:dyDescent="0.4">
      <c r="A7" s="13"/>
      <c r="B7" s="41" t="s">
        <v>52</v>
      </c>
      <c r="C7" s="42" t="s">
        <v>61</v>
      </c>
      <c r="D7" s="119">
        <f>[1]BASE!BI5</f>
        <v>44243</v>
      </c>
      <c r="E7" s="43">
        <f>[1]BASE!BI5</f>
        <v>44243</v>
      </c>
      <c r="F7" s="118">
        <f>[1]BASE!BI5</f>
        <v>44243</v>
      </c>
      <c r="G7" s="149">
        <f>[1]BASE!BI5</f>
        <v>44243</v>
      </c>
      <c r="H7" s="150"/>
      <c r="I7" s="126">
        <f>G7</f>
        <v>44243</v>
      </c>
      <c r="J7" s="150"/>
      <c r="K7" s="207">
        <f t="shared" ref="K7" si="0">G7</f>
        <v>44243</v>
      </c>
      <c r="L7" s="208">
        <f>F7</f>
        <v>44243</v>
      </c>
      <c r="M7" s="209">
        <f>G7</f>
        <v>44243</v>
      </c>
      <c r="N7" s="126">
        <f>G7</f>
        <v>44243</v>
      </c>
      <c r="O7" s="150"/>
      <c r="P7" s="149">
        <f>G7</f>
        <v>44243</v>
      </c>
      <c r="Q7" s="150"/>
      <c r="R7" s="126">
        <f>G7</f>
        <v>44243</v>
      </c>
      <c r="S7" s="121"/>
      <c r="T7" s="48"/>
      <c r="U7" s="210" t="s">
        <v>52</v>
      </c>
      <c r="V7" s="42" t="s">
        <v>61</v>
      </c>
      <c r="W7" s="211" t="str">
        <f>[1]BASE!AD5</f>
        <v>~2/14(1W)</v>
      </c>
      <c r="X7" s="212"/>
      <c r="Y7" s="126" t="str">
        <f>[1]BASE!AD5</f>
        <v>~2/14(1W)</v>
      </c>
      <c r="Z7" s="149"/>
      <c r="AA7" s="126" t="str">
        <f>[1]BASE!AD5</f>
        <v>~2/14(1W)</v>
      </c>
      <c r="AB7" s="121"/>
      <c r="AC7" s="30"/>
      <c r="AD7" s="120" t="str">
        <f>[1]BASE!F5</f>
        <v>~2/18(1W)</v>
      </c>
      <c r="AE7" s="150"/>
      <c r="AF7" s="149" t="str">
        <f>IF([1]BASE!I5="","",[1]BASE!I5)</f>
        <v/>
      </c>
      <c r="AG7" s="149"/>
      <c r="AH7" s="172" t="str">
        <f>[1]BASE!K5</f>
        <v>~2/12(1W)</v>
      </c>
      <c r="AI7" s="173"/>
      <c r="AJ7" s="40"/>
      <c r="AK7" s="118" t="s">
        <v>125</v>
      </c>
      <c r="AL7" s="118" t="s">
        <v>126</v>
      </c>
    </row>
    <row r="8" spans="1:38" ht="50.1" customHeight="1" x14ac:dyDescent="0.4">
      <c r="A8" s="13"/>
      <c r="B8" s="41" t="s">
        <v>57</v>
      </c>
      <c r="C8" s="43" t="s">
        <v>58</v>
      </c>
      <c r="D8" s="114" t="s">
        <v>127</v>
      </c>
      <c r="E8" s="213"/>
      <c r="F8" s="113"/>
      <c r="G8" s="149" t="s">
        <v>75</v>
      </c>
      <c r="H8" s="150"/>
      <c r="I8" s="126" t="s">
        <v>75</v>
      </c>
      <c r="J8" s="150"/>
      <c r="K8" s="119" t="s">
        <v>128</v>
      </c>
      <c r="L8" s="43"/>
      <c r="M8" s="118"/>
      <c r="N8" s="126" t="s">
        <v>75</v>
      </c>
      <c r="O8" s="150"/>
      <c r="P8" s="149" t="s">
        <v>75</v>
      </c>
      <c r="Q8" s="150"/>
      <c r="R8" s="151" t="s">
        <v>76</v>
      </c>
      <c r="S8" s="152"/>
      <c r="T8" s="49"/>
      <c r="U8" s="210" t="s">
        <v>57</v>
      </c>
      <c r="V8" s="43" t="s">
        <v>58</v>
      </c>
      <c r="W8" s="214" t="s">
        <v>129</v>
      </c>
      <c r="X8" s="215"/>
      <c r="Y8" s="216" t="s">
        <v>78</v>
      </c>
      <c r="Z8" s="216"/>
      <c r="AA8" s="126" t="s">
        <v>75</v>
      </c>
      <c r="AB8" s="121"/>
      <c r="AC8" s="30"/>
      <c r="AD8" s="122" t="s">
        <v>79</v>
      </c>
      <c r="AE8" s="123"/>
      <c r="AF8" s="124" t="s">
        <v>78</v>
      </c>
      <c r="AG8" s="125"/>
      <c r="AH8" s="126" t="s">
        <v>75</v>
      </c>
      <c r="AI8" s="121"/>
      <c r="AJ8" s="45"/>
      <c r="AK8" s="118" t="s">
        <v>130</v>
      </c>
      <c r="AL8" s="118" t="s">
        <v>131</v>
      </c>
    </row>
    <row r="9" spans="1:38" ht="51.75" customHeight="1" x14ac:dyDescent="0.4">
      <c r="A9" s="13"/>
      <c r="B9" s="146" t="s">
        <v>73</v>
      </c>
      <c r="C9" s="133"/>
      <c r="D9" s="217"/>
      <c r="E9" s="217"/>
      <c r="F9" s="218"/>
      <c r="G9" s="144">
        <v>0.25</v>
      </c>
      <c r="H9" s="147"/>
      <c r="I9" s="148">
        <v>0.2</v>
      </c>
      <c r="J9" s="147"/>
      <c r="K9" s="219"/>
      <c r="L9" s="220"/>
      <c r="M9" s="221"/>
      <c r="N9" s="144">
        <v>0.25</v>
      </c>
      <c r="O9" s="147"/>
      <c r="P9" s="144">
        <v>0.2</v>
      </c>
      <c r="Q9" s="147"/>
      <c r="R9" s="222" t="s">
        <v>132</v>
      </c>
      <c r="S9" s="145"/>
      <c r="T9" s="50"/>
      <c r="U9" s="223" t="s">
        <v>73</v>
      </c>
      <c r="V9" s="133"/>
      <c r="W9" s="224"/>
      <c r="X9" s="225"/>
      <c r="Y9" s="226"/>
      <c r="Z9" s="224"/>
      <c r="AA9" s="222" t="s">
        <v>133</v>
      </c>
      <c r="AB9" s="145"/>
      <c r="AC9" s="68"/>
      <c r="AD9" s="222">
        <v>15</v>
      </c>
      <c r="AE9" s="145"/>
      <c r="AF9" s="127">
        <v>1</v>
      </c>
      <c r="AG9" s="127"/>
      <c r="AH9" s="128">
        <v>0.5</v>
      </c>
      <c r="AI9" s="129"/>
      <c r="AJ9" s="40"/>
      <c r="AK9" s="227"/>
      <c r="AL9" s="228" t="s">
        <v>134</v>
      </c>
    </row>
    <row r="10" spans="1:38" ht="51.75" customHeight="1" x14ac:dyDescent="0.4">
      <c r="A10" s="13"/>
      <c r="B10" s="132" t="s">
        <v>74</v>
      </c>
      <c r="C10" s="133"/>
      <c r="D10" s="229"/>
      <c r="E10" s="229"/>
      <c r="F10" s="116"/>
      <c r="G10" s="134"/>
      <c r="H10" s="135"/>
      <c r="I10" s="136">
        <v>0.5</v>
      </c>
      <c r="J10" s="137"/>
      <c r="K10" s="117"/>
      <c r="L10" s="229"/>
      <c r="M10" s="116"/>
      <c r="N10" s="134"/>
      <c r="O10" s="135"/>
      <c r="P10" s="138">
        <v>0.5</v>
      </c>
      <c r="Q10" s="137"/>
      <c r="R10" s="230" t="s">
        <v>135</v>
      </c>
      <c r="S10" s="140"/>
      <c r="T10" s="51"/>
      <c r="U10" s="231" t="s">
        <v>74</v>
      </c>
      <c r="V10" s="133"/>
      <c r="W10" s="224"/>
      <c r="X10" s="225"/>
      <c r="Y10" s="226"/>
      <c r="Z10" s="224"/>
      <c r="AA10" s="230" t="s">
        <v>133</v>
      </c>
      <c r="AB10" s="140"/>
      <c r="AC10" s="69"/>
      <c r="AD10" s="230" t="s">
        <v>135</v>
      </c>
      <c r="AE10" s="140"/>
      <c r="AF10" s="143">
        <v>1</v>
      </c>
      <c r="AG10" s="143"/>
      <c r="AH10" s="130">
        <v>0.5</v>
      </c>
      <c r="AI10" s="131"/>
      <c r="AJ10" s="40"/>
      <c r="AK10" s="232"/>
      <c r="AL10" s="233" t="s">
        <v>136</v>
      </c>
    </row>
    <row r="11" spans="1:38" s="2" customFormat="1" ht="41.1" customHeight="1" x14ac:dyDescent="0.4">
      <c r="A11" s="14"/>
      <c r="B11" s="31" t="s">
        <v>45</v>
      </c>
      <c r="C11" s="101">
        <f>[1]BASE!Y8</f>
        <v>5250</v>
      </c>
      <c r="D11" s="234">
        <f>[1]BASE!AP8</f>
        <v>401</v>
      </c>
      <c r="E11" s="234">
        <f>[1]BASE!BI8</f>
        <v>1827</v>
      </c>
      <c r="F11" s="235">
        <f>[1]BASE!BL8</f>
        <v>1827</v>
      </c>
      <c r="G11" s="236">
        <f>[1]BASE!BK8</f>
        <v>0.21948549534756431</v>
      </c>
      <c r="H11" s="237">
        <f>(G11-[1]BASE!AS8/[1]BASE!BJ8)*100</f>
        <v>-4.0503557744937053</v>
      </c>
      <c r="I11" s="238">
        <f>[1]BASE!BN8</f>
        <v>0.21948549534756431</v>
      </c>
      <c r="J11" s="237">
        <f>(I11-[1]BASE!AS8/[1]BASE!BM8)*100</f>
        <v>-4.0503557744937053</v>
      </c>
      <c r="K11" s="239">
        <f>[1]BASE!AQ8</f>
        <v>16</v>
      </c>
      <c r="L11" s="240">
        <f>[1]BASE!BO8</f>
        <v>161</v>
      </c>
      <c r="M11" s="241">
        <f>[1]BASE!BR8</f>
        <v>161</v>
      </c>
      <c r="N11" s="242">
        <f>[1]BASE!BQ8</f>
        <v>9.9378881987577633E-2</v>
      </c>
      <c r="O11" s="82">
        <f>(N11-[1]BASE!AT8/[1]BASE!BP8)*100</f>
        <v>3.1055900621118</v>
      </c>
      <c r="P11" s="242">
        <f>[1]BASE!BT8</f>
        <v>9.9378881987577633E-2</v>
      </c>
      <c r="Q11" s="82">
        <f>(P11-[1]BASE!AT8/[1]BASE!BS8)*100</f>
        <v>3.1055900621118</v>
      </c>
      <c r="R11" s="243">
        <f>100*([1]BASE!AO8/C11)</f>
        <v>14.838095238095239</v>
      </c>
      <c r="S11" s="82">
        <f>R11-100*([1]BASE!AR8/[1]BASE!D8)</f>
        <v>-5.1238095238095234</v>
      </c>
      <c r="T11" s="52"/>
      <c r="U11" s="244" t="s">
        <v>45</v>
      </c>
      <c r="V11" s="101">
        <f>[1]BASE!Y8</f>
        <v>5250</v>
      </c>
      <c r="W11" s="235">
        <f>[1]BASE!AC8</f>
        <v>413</v>
      </c>
      <c r="X11" s="245">
        <f>W11-[1]BASE!AE8</f>
        <v>-222</v>
      </c>
      <c r="Y11" s="235">
        <f>[1]BASE!Z8</f>
        <v>13708</v>
      </c>
      <c r="Z11" s="246">
        <f>Y11-[1]BASE!AA8</f>
        <v>-2515</v>
      </c>
      <c r="AA11" s="54">
        <f>[1]BASE!AD8</f>
        <v>3.0128392179749053E-2</v>
      </c>
      <c r="AB11" s="81">
        <f>([1]BASE!AD8-[1]BASE!AF8)*100</f>
        <v>-0.90135667674247144</v>
      </c>
      <c r="AC11" s="110"/>
      <c r="AD11" s="56">
        <f>[1]BASE!F8</f>
        <v>6.6095238095238091</v>
      </c>
      <c r="AE11" s="90">
        <f>AD11-[1]BASE!G8/([1]BASE!D8/100)</f>
        <v>-2.6666666666666679</v>
      </c>
      <c r="AF11" s="55">
        <f>[1]BASE!I8</f>
        <v>0.71252566735112932</v>
      </c>
      <c r="AG11" s="94">
        <f>IFERROR(AF11-[1]BASE!J8,"-")</f>
        <v>3.2358069585766147E-2</v>
      </c>
      <c r="AH11" s="72">
        <f>[1]BASE!$M8</f>
        <v>0.25159914712153519</v>
      </c>
      <c r="AI11" s="100">
        <f>IFERROR(100*(AH11-[1]BASE!P8),"-")</f>
        <v>-0.34151795260292661</v>
      </c>
      <c r="AJ11" s="46"/>
      <c r="AK11" s="247">
        <v>0.39</v>
      </c>
      <c r="AL11" s="248"/>
    </row>
    <row r="12" spans="1:38" s="2" customFormat="1" ht="41.1" customHeight="1" x14ac:dyDescent="0.4">
      <c r="A12" s="13"/>
      <c r="B12" s="18" t="s">
        <v>13</v>
      </c>
      <c r="C12" s="102">
        <f>[1]BASE!Y9</f>
        <v>1246</v>
      </c>
      <c r="D12" s="234">
        <f>[1]BASE!AP9</f>
        <v>54</v>
      </c>
      <c r="E12" s="234">
        <f>[1]BASE!BI9</f>
        <v>204</v>
      </c>
      <c r="F12" s="235">
        <f>[1]BASE!BL9</f>
        <v>225</v>
      </c>
      <c r="G12" s="236">
        <f>[1]BASE!BK9</f>
        <v>0.26470588235294118</v>
      </c>
      <c r="H12" s="82">
        <f>(G12-[1]BASE!AS9/[1]BASE!BJ9)*100</f>
        <v>12.116521249648185</v>
      </c>
      <c r="I12" s="238">
        <f>[1]BASE!BN9</f>
        <v>0.24</v>
      </c>
      <c r="J12" s="82">
        <f>(I12-[1]BASE!AS9/[1]BASE!BM9)*100</f>
        <v>10.666666666666666</v>
      </c>
      <c r="K12" s="239">
        <f>[1]BASE!AQ9</f>
        <v>1</v>
      </c>
      <c r="L12" s="240">
        <f>[1]BASE!BO9</f>
        <v>31</v>
      </c>
      <c r="M12" s="241">
        <f>[1]BASE!BR9</f>
        <v>31</v>
      </c>
      <c r="N12" s="242">
        <f>[1]BASE!BQ9</f>
        <v>3.2258064516129031E-2</v>
      </c>
      <c r="O12" s="82">
        <f>(N12-[1]BASE!AT9/[1]BASE!BP9)*100</f>
        <v>0</v>
      </c>
      <c r="P12" s="242">
        <f>[1]BASE!BT9</f>
        <v>3.2258064516129031E-2</v>
      </c>
      <c r="Q12" s="82">
        <f>(P12-[1]BASE!AT9/[1]BASE!BS9)*100</f>
        <v>0</v>
      </c>
      <c r="R12" s="243">
        <f>100*([1]BASE!AO9/C12)</f>
        <v>5.7784911717495984</v>
      </c>
      <c r="S12" s="82">
        <f>R12-100*([1]BASE!AR9/[1]BASE!D9)</f>
        <v>2.3274478330658104</v>
      </c>
      <c r="T12" s="52"/>
      <c r="U12" s="249" t="s">
        <v>13</v>
      </c>
      <c r="V12" s="101">
        <f>[1]BASE!Y9</f>
        <v>1246</v>
      </c>
      <c r="W12" s="235">
        <f>[1]BASE!AC9</f>
        <v>61</v>
      </c>
      <c r="X12" s="245">
        <f>W12-[1]BASE!AE9</f>
        <v>34</v>
      </c>
      <c r="Y12" s="235">
        <f>[1]BASE!Z9</f>
        <v>1235</v>
      </c>
      <c r="Z12" s="246">
        <f>Y12-[1]BASE!AA9</f>
        <v>-251</v>
      </c>
      <c r="AA12" s="54">
        <f>[1]BASE!AD9</f>
        <v>4.9392712550607287E-2</v>
      </c>
      <c r="AB12" s="90">
        <f>([1]BASE!AD9-[1]BASE!AF9)*100</f>
        <v>3.1223129778063545</v>
      </c>
      <c r="AC12" s="110"/>
      <c r="AD12" s="250">
        <f>[1]BASE!F9</f>
        <v>1.4446227929373996</v>
      </c>
      <c r="AE12" s="90">
        <f>AD12-[1]BASE!G9/([1]BASE!D9/100)</f>
        <v>-3.2102728731942212</v>
      </c>
      <c r="AF12" s="55">
        <f>[1]BASE!I9</f>
        <v>0.31034482758620691</v>
      </c>
      <c r="AG12" s="94">
        <f>IFERROR(AF12-[1]BASE!J9,"-")</f>
        <v>-1.2572227399813607</v>
      </c>
      <c r="AH12" s="72">
        <f>[1]BASE!$M9</f>
        <v>5.3571428571428568E-2</v>
      </c>
      <c r="AI12" s="98">
        <f>IFERROR(100*(AH12-[1]BASE!P9),"-")</f>
        <v>-8.5317460317460316</v>
      </c>
      <c r="AJ12" s="46"/>
      <c r="AK12" s="251" t="s">
        <v>137</v>
      </c>
      <c r="AL12" s="252"/>
    </row>
    <row r="13" spans="1:38" s="2" customFormat="1" ht="41.1" customHeight="1" x14ac:dyDescent="0.4">
      <c r="A13" s="14"/>
      <c r="B13" s="18" t="s">
        <v>14</v>
      </c>
      <c r="C13" s="102">
        <f>[1]BASE!Y10</f>
        <v>1227</v>
      </c>
      <c r="D13" s="234">
        <f>[1]BASE!AP10</f>
        <v>26</v>
      </c>
      <c r="E13" s="234">
        <f>[1]BASE!BI10</f>
        <v>385</v>
      </c>
      <c r="F13" s="235">
        <f>[1]BASE!BL10</f>
        <v>385</v>
      </c>
      <c r="G13" s="236">
        <f>[1]BASE!BK10</f>
        <v>6.7532467532467527E-2</v>
      </c>
      <c r="H13" s="237">
        <f>(G13-[1]BASE!AS10/[1]BASE!BJ10)*100</f>
        <v>1.8181818181818175</v>
      </c>
      <c r="I13" s="238">
        <f>[1]BASE!BN10</f>
        <v>6.7532467532467527E-2</v>
      </c>
      <c r="J13" s="82">
        <f>(I13-[1]BASE!AS10/[1]BASE!BM10)*100</f>
        <v>1.8181818181818175</v>
      </c>
      <c r="K13" s="239">
        <f>[1]BASE!AQ10</f>
        <v>1</v>
      </c>
      <c r="L13" s="240">
        <f>[1]BASE!BO10</f>
        <v>60</v>
      </c>
      <c r="M13" s="241">
        <f>[1]BASE!BR10</f>
        <v>60</v>
      </c>
      <c r="N13" s="242">
        <f>[1]BASE!BQ10</f>
        <v>1.6666666666666666E-2</v>
      </c>
      <c r="O13" s="82">
        <f>(N13-[1]BASE!AT10/[1]BASE!BP10)*100</f>
        <v>0</v>
      </c>
      <c r="P13" s="242">
        <f>[1]BASE!BT10</f>
        <v>1.6666666666666666E-2</v>
      </c>
      <c r="Q13" s="82">
        <f>(P13-[1]BASE!AT10/[1]BASE!BS10)*100</f>
        <v>0</v>
      </c>
      <c r="R13" s="243">
        <f>100*([1]BASE!AO10/C13)</f>
        <v>2.1189894050529747</v>
      </c>
      <c r="S13" s="82">
        <f>R13-100*([1]BASE!AR10/[1]BASE!D10)</f>
        <v>0.40749796251018755</v>
      </c>
      <c r="T13" s="52"/>
      <c r="U13" s="249" t="s">
        <v>14</v>
      </c>
      <c r="V13" s="101">
        <f>[1]BASE!Y10</f>
        <v>1227</v>
      </c>
      <c r="W13" s="235">
        <f>[1]BASE!AC10</f>
        <v>7</v>
      </c>
      <c r="X13" s="245">
        <f>W13-[1]BASE!AE10</f>
        <v>-11</v>
      </c>
      <c r="Y13" s="235">
        <f>[1]BASE!Z10</f>
        <v>1224</v>
      </c>
      <c r="Z13" s="246">
        <f>Y13-[1]BASE!AA10</f>
        <v>-229</v>
      </c>
      <c r="AA13" s="54">
        <f>[1]BASE!AD10</f>
        <v>5.7189542483660127E-3</v>
      </c>
      <c r="AB13" s="90">
        <f>([1]BASE!AD10-[1]BASE!AF10)*100</f>
        <v>-0.66692081742079734</v>
      </c>
      <c r="AC13" s="110"/>
      <c r="AD13" s="250">
        <f>[1]BASE!F10</f>
        <v>1.9559902200488999</v>
      </c>
      <c r="AE13" s="90">
        <f>AD13-[1]BASE!G10/([1]BASE!D10/100)</f>
        <v>1.140994295028525</v>
      </c>
      <c r="AF13" s="73">
        <f>[1]BASE!I10</f>
        <v>2.4</v>
      </c>
      <c r="AG13" s="94">
        <f>IFERROR(AF13-[1]BASE!J10,"-")</f>
        <v>1.6857142857142855</v>
      </c>
      <c r="AH13" s="72">
        <f>[1]BASE!$M10</f>
        <v>0.125</v>
      </c>
      <c r="AI13" s="98">
        <f>IFERROR(100*(AH13-[1]BASE!P10),"-")</f>
        <v>-12.5</v>
      </c>
      <c r="AJ13" s="46"/>
      <c r="AK13" s="251">
        <v>0</v>
      </c>
      <c r="AL13" s="252"/>
    </row>
    <row r="14" spans="1:38" s="2" customFormat="1" ht="41.1" customHeight="1" x14ac:dyDescent="0.4">
      <c r="A14" s="14"/>
      <c r="B14" s="18" t="s">
        <v>15</v>
      </c>
      <c r="C14" s="102">
        <f>[1]BASE!Y11</f>
        <v>2306</v>
      </c>
      <c r="D14" s="234">
        <f>[1]BASE!AP11</f>
        <v>46</v>
      </c>
      <c r="E14" s="234">
        <f>[1]BASE!BI11</f>
        <v>345</v>
      </c>
      <c r="F14" s="235">
        <f>[1]BASE!BL11</f>
        <v>450</v>
      </c>
      <c r="G14" s="236">
        <f>[1]BASE!BK11</f>
        <v>0.13333333333333333</v>
      </c>
      <c r="H14" s="82">
        <f>(G14-[1]BASE!AS11/[1]BASE!BJ11)*100</f>
        <v>-4.057971014492753</v>
      </c>
      <c r="I14" s="238">
        <f>[1]BASE!BN11</f>
        <v>0.10222222222222223</v>
      </c>
      <c r="J14" s="82">
        <f>(I14-[1]BASE!AS11/[1]BASE!BM11)*100</f>
        <v>-3.1111111111111103</v>
      </c>
      <c r="K14" s="239">
        <f>[1]BASE!AQ11</f>
        <v>5</v>
      </c>
      <c r="L14" s="240">
        <f>[1]BASE!BO11</f>
        <v>43</v>
      </c>
      <c r="M14" s="241">
        <f>[1]BASE!BR11</f>
        <v>65</v>
      </c>
      <c r="N14" s="242">
        <f>[1]BASE!BQ11</f>
        <v>0.11627906976744186</v>
      </c>
      <c r="O14" s="82">
        <f>(N14-[1]BASE!AT11/[1]BASE!BP11)*100</f>
        <v>-4.6511627906976756</v>
      </c>
      <c r="P14" s="242">
        <f>[1]BASE!BT11</f>
        <v>7.6923076923076927E-2</v>
      </c>
      <c r="Q14" s="82">
        <f>(P14-[1]BASE!AT11/[1]BASE!BS11)*100</f>
        <v>-3.0769230769230771</v>
      </c>
      <c r="R14" s="243">
        <f>100*([1]BASE!AO11/C14)</f>
        <v>3.4692107545533388</v>
      </c>
      <c r="S14" s="82">
        <f>R14-100*([1]BASE!AR11/[1]BASE!D11)</f>
        <v>-1.1708586296617525</v>
      </c>
      <c r="T14" s="52"/>
      <c r="U14" s="249" t="s">
        <v>15</v>
      </c>
      <c r="V14" s="101">
        <f>[1]BASE!Y11</f>
        <v>2306</v>
      </c>
      <c r="W14" s="235">
        <f>[1]BASE!AC11</f>
        <v>29</v>
      </c>
      <c r="X14" s="245">
        <f>W14-[1]BASE!AE11</f>
        <v>-39</v>
      </c>
      <c r="Y14" s="235">
        <f>[1]BASE!Z11</f>
        <v>3432</v>
      </c>
      <c r="Z14" s="246">
        <f>Y14-[1]BASE!AA11</f>
        <v>-924</v>
      </c>
      <c r="AA14" s="54">
        <f>[1]BASE!AD11</f>
        <v>8.44988344988345E-3</v>
      </c>
      <c r="AB14" s="90">
        <f>([1]BASE!AD11-[1]BASE!AF11)*100</f>
        <v>-0.71607685244048869</v>
      </c>
      <c r="AC14" s="110"/>
      <c r="AD14" s="250">
        <f>[1]BASE!F11</f>
        <v>1.6912402428447528</v>
      </c>
      <c r="AE14" s="90">
        <f>AD14-[1]BASE!G11/([1]BASE!D11/100)</f>
        <v>-0.21682567215958382</v>
      </c>
      <c r="AF14" s="73">
        <f>[1]BASE!I11</f>
        <v>0.88636363636363635</v>
      </c>
      <c r="AG14" s="94">
        <f>IFERROR(AF14-[1]BASE!J11,"-")</f>
        <v>0.39198161389172625</v>
      </c>
      <c r="AH14" s="72">
        <f>[1]BASE!$M11</f>
        <v>0.5</v>
      </c>
      <c r="AI14" s="98">
        <f>IFERROR(100*(AH14-[1]BASE!P11),"-")</f>
        <v>19.767441860465119</v>
      </c>
      <c r="AJ14" s="46"/>
      <c r="AK14" s="251">
        <v>0.06</v>
      </c>
      <c r="AL14" s="252"/>
    </row>
    <row r="15" spans="1:38" s="2" customFormat="1" ht="41.1" customHeight="1" x14ac:dyDescent="0.4">
      <c r="A15" s="13"/>
      <c r="B15" s="18" t="s">
        <v>16</v>
      </c>
      <c r="C15" s="102">
        <f>[1]BASE!Y12</f>
        <v>966</v>
      </c>
      <c r="D15" s="234">
        <f>[1]BASE!AP12</f>
        <v>17</v>
      </c>
      <c r="E15" s="234">
        <f>[1]BASE!BI12</f>
        <v>229</v>
      </c>
      <c r="F15" s="235">
        <f>[1]BASE!BL12</f>
        <v>235</v>
      </c>
      <c r="G15" s="236">
        <f>[1]BASE!BK12</f>
        <v>7.4235807860262015E-2</v>
      </c>
      <c r="H15" s="82">
        <f>(G15-[1]BASE!AS12/[1]BASE!BJ12)*100</f>
        <v>-7.4235807860262017</v>
      </c>
      <c r="I15" s="238">
        <f>[1]BASE!BN12</f>
        <v>7.2340425531914887E-2</v>
      </c>
      <c r="J15" s="82">
        <f>(I15-[1]BASE!AS12/[1]BASE!BM12)*100</f>
        <v>-7.2340425531914887</v>
      </c>
      <c r="K15" s="239">
        <f>[1]BASE!AQ12</f>
        <v>0</v>
      </c>
      <c r="L15" s="240">
        <f>[1]BASE!BO12</f>
        <v>24</v>
      </c>
      <c r="M15" s="241">
        <f>[1]BASE!BR12</f>
        <v>27</v>
      </c>
      <c r="N15" s="242">
        <f>[1]BASE!BQ12</f>
        <v>0</v>
      </c>
      <c r="O15" s="82">
        <f>(N15-[1]BASE!AT12/[1]BASE!BP12)*100</f>
        <v>0</v>
      </c>
      <c r="P15" s="242">
        <f>[1]BASE!BT12</f>
        <v>0</v>
      </c>
      <c r="Q15" s="82">
        <f>(P15-[1]BASE!AT12/[1]BASE!BS12)*100</f>
        <v>0</v>
      </c>
      <c r="R15" s="243">
        <f>100*([1]BASE!AO12/C15)</f>
        <v>1.7598343685300208</v>
      </c>
      <c r="S15" s="82">
        <f>R15-100*([1]BASE!AR12/[1]BASE!D12)</f>
        <v>-1.7598343685300208</v>
      </c>
      <c r="T15" s="52"/>
      <c r="U15" s="249" t="s">
        <v>16</v>
      </c>
      <c r="V15" s="101">
        <f>[1]BASE!Y12</f>
        <v>966</v>
      </c>
      <c r="W15" s="235">
        <f>[1]BASE!AC12</f>
        <v>0</v>
      </c>
      <c r="X15" s="245">
        <f>W15-[1]BASE!AE12</f>
        <v>-8</v>
      </c>
      <c r="Y15" s="235">
        <f>[1]BASE!Z12</f>
        <v>442</v>
      </c>
      <c r="Z15" s="246">
        <f>Y15-[1]BASE!AA12</f>
        <v>-186</v>
      </c>
      <c r="AA15" s="54">
        <f>[1]BASE!AD12</f>
        <v>0</v>
      </c>
      <c r="AB15" s="90">
        <f>([1]BASE!AD12-[1]BASE!AF12)*100</f>
        <v>-1.2738853503184715</v>
      </c>
      <c r="AC15" s="110"/>
      <c r="AD15" s="250">
        <f>[1]BASE!F12</f>
        <v>0</v>
      </c>
      <c r="AE15" s="90">
        <f>AD15-[1]BASE!G12/([1]BASE!D12/100)</f>
        <v>-0.20703933747412007</v>
      </c>
      <c r="AF15" s="73">
        <f>[1]BASE!I12</f>
        <v>0</v>
      </c>
      <c r="AG15" s="94">
        <f>IFERROR(AF15-[1]BASE!J12,"-")</f>
        <v>-0.16666666666666666</v>
      </c>
      <c r="AH15" s="72" t="str">
        <f>[1]BASE!$M12</f>
        <v>-</v>
      </c>
      <c r="AI15" s="98" t="str">
        <f>IFERROR(100*(AH15-[1]BASE!P12),"-")</f>
        <v>-</v>
      </c>
      <c r="AJ15" s="46"/>
      <c r="AK15" s="251" t="s">
        <v>138</v>
      </c>
      <c r="AL15" s="252"/>
    </row>
    <row r="16" spans="1:38" s="2" customFormat="1" ht="41.1" customHeight="1" x14ac:dyDescent="0.4">
      <c r="A16" s="14"/>
      <c r="B16" s="18" t="s">
        <v>17</v>
      </c>
      <c r="C16" s="102">
        <f>[1]BASE!Y13</f>
        <v>1078</v>
      </c>
      <c r="D16" s="234">
        <f>[1]BASE!AP13</f>
        <v>19</v>
      </c>
      <c r="E16" s="234">
        <f>[1]BASE!BI13</f>
        <v>216</v>
      </c>
      <c r="F16" s="235">
        <f>[1]BASE!BL13</f>
        <v>216</v>
      </c>
      <c r="G16" s="236">
        <f>[1]BASE!BK13</f>
        <v>8.7962962962962965E-2</v>
      </c>
      <c r="H16" s="82">
        <f>(G16-[1]BASE!AS13/[1]BASE!BJ13)*100</f>
        <v>-9.2592592592592595</v>
      </c>
      <c r="I16" s="238">
        <f>[1]BASE!BN13</f>
        <v>8.7962962962962965E-2</v>
      </c>
      <c r="J16" s="82">
        <f>(I16-[1]BASE!AS13/[1]BASE!BM13)*100</f>
        <v>-9.2592592592592595</v>
      </c>
      <c r="K16" s="239">
        <f>[1]BASE!AQ13</f>
        <v>0</v>
      </c>
      <c r="L16" s="240">
        <f>[1]BASE!BO13</f>
        <v>26</v>
      </c>
      <c r="M16" s="241">
        <f>[1]BASE!BR13</f>
        <v>26</v>
      </c>
      <c r="N16" s="242">
        <f>[1]BASE!BQ13</f>
        <v>0</v>
      </c>
      <c r="O16" s="82">
        <f>(N16-[1]BASE!AT13/[1]BASE!BP13)*100</f>
        <v>0</v>
      </c>
      <c r="P16" s="242">
        <f>[1]BASE!BT13</f>
        <v>0</v>
      </c>
      <c r="Q16" s="82">
        <f>(P16-[1]BASE!AT13/[1]BASE!BS13)*100</f>
        <v>0</v>
      </c>
      <c r="R16" s="243">
        <f>100*([1]BASE!AO13/C16)</f>
        <v>1.7625231910946195</v>
      </c>
      <c r="S16" s="82">
        <f>R16-100*([1]BASE!AR13/[1]BASE!D13)</f>
        <v>-2.0408163265306123</v>
      </c>
      <c r="T16" s="52"/>
      <c r="U16" s="249" t="s">
        <v>17</v>
      </c>
      <c r="V16" s="101">
        <f>[1]BASE!Y13</f>
        <v>1078</v>
      </c>
      <c r="W16" s="235">
        <f>[1]BASE!AC13</f>
        <v>8</v>
      </c>
      <c r="X16" s="245">
        <f>W16-[1]BASE!AE13</f>
        <v>-15</v>
      </c>
      <c r="Y16" s="235">
        <f>[1]BASE!Z13</f>
        <v>1236</v>
      </c>
      <c r="Z16" s="246">
        <f>Y16-[1]BASE!AA13</f>
        <v>-1408</v>
      </c>
      <c r="AA16" s="54">
        <f>[1]BASE!AD13</f>
        <v>6.4724919093851136E-3</v>
      </c>
      <c r="AB16" s="90">
        <f>([1]BASE!AD13-[1]BASE!AF13)*100</f>
        <v>-0.22264490891020272</v>
      </c>
      <c r="AC16" s="110"/>
      <c r="AD16" s="250">
        <f>[1]BASE!F13</f>
        <v>0.3710575139146568</v>
      </c>
      <c r="AE16" s="90">
        <f>AD16-[1]BASE!G13/([1]BASE!D13/100)</f>
        <v>-1.0204081632653061</v>
      </c>
      <c r="AF16" s="73">
        <f>[1]BASE!I13</f>
        <v>0.26666666666666666</v>
      </c>
      <c r="AG16" s="94">
        <f>IFERROR(AF16-[1]BASE!J13,"-")</f>
        <v>-0.15000000000000002</v>
      </c>
      <c r="AH16" s="72">
        <f>[1]BASE!$M13</f>
        <v>0.5</v>
      </c>
      <c r="AI16" s="98">
        <f>IFERROR(100*(AH16-[1]BASE!P13),"-")</f>
        <v>34.615384615384613</v>
      </c>
      <c r="AJ16" s="46"/>
      <c r="AK16" s="251">
        <v>2</v>
      </c>
      <c r="AL16" s="252"/>
    </row>
    <row r="17" spans="1:38" s="2" customFormat="1" ht="41.1" customHeight="1" x14ac:dyDescent="0.4">
      <c r="A17" s="14"/>
      <c r="B17" s="18" t="s">
        <v>18</v>
      </c>
      <c r="C17" s="102">
        <f>[1]BASE!Y14</f>
        <v>1846</v>
      </c>
      <c r="D17" s="234">
        <f>[1]BASE!AP14</f>
        <v>106</v>
      </c>
      <c r="E17" s="234">
        <f>[1]BASE!BI14</f>
        <v>469</v>
      </c>
      <c r="F17" s="235">
        <f>[1]BASE!BL14</f>
        <v>469</v>
      </c>
      <c r="G17" s="236">
        <f>[1]BASE!BK14</f>
        <v>0.22601279317697229</v>
      </c>
      <c r="H17" s="82">
        <f>(G17-[1]BASE!AS14/[1]BASE!BJ14)*100</f>
        <v>-5.1172707889125784</v>
      </c>
      <c r="I17" s="238">
        <f>[1]BASE!BN14</f>
        <v>0.22601279317697229</v>
      </c>
      <c r="J17" s="82">
        <f>(I17-[1]BASE!AS14/[1]BASE!BM14)*100</f>
        <v>-5.1172707889125784</v>
      </c>
      <c r="K17" s="239">
        <f>[1]BASE!AQ14</f>
        <v>8</v>
      </c>
      <c r="L17" s="240">
        <f>[1]BASE!BO14</f>
        <v>49</v>
      </c>
      <c r="M17" s="241">
        <f>[1]BASE!BR14</f>
        <v>50</v>
      </c>
      <c r="N17" s="242">
        <f>[1]BASE!BQ14</f>
        <v>0.16326530612244897</v>
      </c>
      <c r="O17" s="82">
        <f>(N17-[1]BASE!AT14/[1]BASE!BP14)*100</f>
        <v>-2.72108843537415</v>
      </c>
      <c r="P17" s="242">
        <f>[1]BASE!BT14</f>
        <v>0.16</v>
      </c>
      <c r="Q17" s="82">
        <f>(P17-[1]BASE!AT14/[1]BASE!BS14)*100</f>
        <v>0</v>
      </c>
      <c r="R17" s="243">
        <f>100*([1]BASE!AO14/C17)</f>
        <v>6.0671722643553627</v>
      </c>
      <c r="S17" s="82">
        <f>R17-100*([1]BASE!AR14/[1]BASE!D14)</f>
        <v>-1.1917659804983751</v>
      </c>
      <c r="T17" s="52"/>
      <c r="U17" s="249" t="s">
        <v>18</v>
      </c>
      <c r="V17" s="101">
        <f>[1]BASE!Y14</f>
        <v>1846</v>
      </c>
      <c r="W17" s="235">
        <f>[1]BASE!AC14</f>
        <v>55</v>
      </c>
      <c r="X17" s="245">
        <f>W17-[1]BASE!AE14</f>
        <v>4</v>
      </c>
      <c r="Y17" s="235">
        <f>[1]BASE!Z14</f>
        <v>6707</v>
      </c>
      <c r="Z17" s="246">
        <f>Y17-[1]BASE!AA14</f>
        <v>732</v>
      </c>
      <c r="AA17" s="54">
        <f>[1]BASE!AD14</f>
        <v>8.200387654689131E-3</v>
      </c>
      <c r="AB17" s="90">
        <f>([1]BASE!AD14-[1]BASE!AF14)*100</f>
        <v>-3.3517719886735388E-2</v>
      </c>
      <c r="AC17" s="110"/>
      <c r="AD17" s="250">
        <f>[1]BASE!F14</f>
        <v>3.0335861321776814</v>
      </c>
      <c r="AE17" s="90">
        <f>AD17-[1]BASE!G14/([1]BASE!D14/100)</f>
        <v>0.54171180931744312</v>
      </c>
      <c r="AF17" s="73">
        <f>[1]BASE!I14</f>
        <v>1.2173913043478262</v>
      </c>
      <c r="AG17" s="94">
        <f>IFERROR(AF17-[1]BASE!J14,"-")</f>
        <v>0.52042160737812915</v>
      </c>
      <c r="AH17" s="72">
        <f>[1]BASE!$M14</f>
        <v>0.19230769230769232</v>
      </c>
      <c r="AI17" s="98">
        <f>IFERROR(100*(AH17-[1]BASE!P14),"-")</f>
        <v>-7.0850202429149771</v>
      </c>
      <c r="AJ17" s="46"/>
      <c r="AK17" s="251">
        <v>-0.5</v>
      </c>
      <c r="AL17" s="252"/>
    </row>
    <row r="18" spans="1:38" s="2" customFormat="1" ht="41.1" customHeight="1" x14ac:dyDescent="0.4">
      <c r="A18" s="13"/>
      <c r="B18" s="18" t="s">
        <v>19</v>
      </c>
      <c r="C18" s="102">
        <f>[1]BASE!Y15</f>
        <v>2860</v>
      </c>
      <c r="D18" s="234">
        <f>[1]BASE!AP15</f>
        <v>175</v>
      </c>
      <c r="E18" s="234">
        <f>[1]BASE!BI15</f>
        <v>619</v>
      </c>
      <c r="F18" s="235">
        <f>[1]BASE!BL15</f>
        <v>619</v>
      </c>
      <c r="G18" s="236">
        <f>[1]BASE!BK15</f>
        <v>0.28271405492730212</v>
      </c>
      <c r="H18" s="82">
        <f>(G18-[1]BASE!AS15/[1]BASE!BJ15)*100</f>
        <v>-8.0619278406031221</v>
      </c>
      <c r="I18" s="238">
        <f>[1]BASE!BN15</f>
        <v>0.28271405492730212</v>
      </c>
      <c r="J18" s="82">
        <f>(I18-[1]BASE!AS15/[1]BASE!BM15)*100</f>
        <v>-8.0619278406031221</v>
      </c>
      <c r="K18" s="239">
        <f>[1]BASE!AQ15</f>
        <v>15</v>
      </c>
      <c r="L18" s="240">
        <f>[1]BASE!BO15</f>
        <v>70</v>
      </c>
      <c r="M18" s="241">
        <f>[1]BASE!BR15</f>
        <v>70</v>
      </c>
      <c r="N18" s="242">
        <f>[1]BASE!BQ15</f>
        <v>0.21428571428571427</v>
      </c>
      <c r="O18" s="82">
        <f>(N18-[1]BASE!AT15/[1]BASE!BP15)*100</f>
        <v>-1.428571428571429</v>
      </c>
      <c r="P18" s="242">
        <f>[1]BASE!BT15</f>
        <v>0.21428571428571427</v>
      </c>
      <c r="Q18" s="82">
        <f>(P18-[1]BASE!AT15/[1]BASE!BS15)*100</f>
        <v>-1.428571428571429</v>
      </c>
      <c r="R18" s="243">
        <f>100*([1]BASE!AO15/C18)</f>
        <v>12.867132867132867</v>
      </c>
      <c r="S18" s="82">
        <f>R18-100*([1]BASE!AR15/[1]BASE!D15)</f>
        <v>-3.2517482517482499</v>
      </c>
      <c r="T18" s="52"/>
      <c r="U18" s="249" t="s">
        <v>19</v>
      </c>
      <c r="V18" s="101">
        <f>[1]BASE!Y15</f>
        <v>2860</v>
      </c>
      <c r="W18" s="235">
        <f>[1]BASE!AC15</f>
        <v>230</v>
      </c>
      <c r="X18" s="245">
        <f>W18-[1]BASE!AE15</f>
        <v>-94</v>
      </c>
      <c r="Y18" s="235">
        <f>[1]BASE!Z15</f>
        <v>8800</v>
      </c>
      <c r="Z18" s="246">
        <f>Y18-[1]BASE!AA15</f>
        <v>-2861</v>
      </c>
      <c r="AA18" s="54">
        <f>[1]BASE!AD15</f>
        <v>2.6136363636363635E-2</v>
      </c>
      <c r="AB18" s="90">
        <f>([1]BASE!AD15-[1]BASE!AF15)*100</f>
        <v>-0.1648560469630706</v>
      </c>
      <c r="AC18" s="110"/>
      <c r="AD18" s="250">
        <f>[1]BASE!F15</f>
        <v>6.4335664335664333</v>
      </c>
      <c r="AE18" s="90">
        <f>AD18-[1]BASE!G15/([1]BASE!D15/100)</f>
        <v>-4.58041958041958</v>
      </c>
      <c r="AF18" s="73">
        <f>[1]BASE!I15</f>
        <v>0.58412698412698416</v>
      </c>
      <c r="AG18" s="94">
        <f>IFERROR(AF18-[1]BASE!J15,"-")</f>
        <v>-0.24920634920634921</v>
      </c>
      <c r="AH18" s="72">
        <f>[1]BASE!$M15</f>
        <v>0.20284697508896798</v>
      </c>
      <c r="AI18" s="98">
        <f>IFERROR(100*(AH18-[1]BASE!P15),"-")</f>
        <v>-0.91874088651867358</v>
      </c>
      <c r="AJ18" s="46"/>
      <c r="AK18" s="251">
        <v>2.67</v>
      </c>
      <c r="AL18" s="252"/>
    </row>
    <row r="19" spans="1:38" s="2" customFormat="1" ht="41.1" customHeight="1" x14ac:dyDescent="0.4">
      <c r="A19" s="14"/>
      <c r="B19" s="18" t="s">
        <v>20</v>
      </c>
      <c r="C19" s="102">
        <f>[1]BASE!Y16</f>
        <v>1934</v>
      </c>
      <c r="D19" s="234">
        <f>[1]BASE!AP16</f>
        <v>96</v>
      </c>
      <c r="E19" s="234">
        <f>[1]BASE!BI16</f>
        <v>377</v>
      </c>
      <c r="F19" s="235">
        <f>[1]BASE!BL16</f>
        <v>377</v>
      </c>
      <c r="G19" s="236">
        <f>[1]BASE!BK16</f>
        <v>0.25464190981432361</v>
      </c>
      <c r="H19" s="82">
        <f>(G19-[1]BASE!AS16/[1]BASE!BJ16)*100</f>
        <v>-8.4880636604774509</v>
      </c>
      <c r="I19" s="238">
        <f>[1]BASE!BN16</f>
        <v>0.25464190981432361</v>
      </c>
      <c r="J19" s="82">
        <f>(I19-[1]BASE!AS16/[1]BASE!BM16)*100</f>
        <v>-8.4880636604774509</v>
      </c>
      <c r="K19" s="239">
        <f>[1]BASE!AQ16</f>
        <v>8</v>
      </c>
      <c r="L19" s="240">
        <f>[1]BASE!BO16</f>
        <v>46</v>
      </c>
      <c r="M19" s="241">
        <f>[1]BASE!BR16</f>
        <v>46</v>
      </c>
      <c r="N19" s="242">
        <f>[1]BASE!BQ16</f>
        <v>0.17391304347826086</v>
      </c>
      <c r="O19" s="82">
        <f>(N19-[1]BASE!AT16/[1]BASE!BP16)*100</f>
        <v>-8.695652173913043</v>
      </c>
      <c r="P19" s="242">
        <f>[1]BASE!BT16</f>
        <v>0.17391304347826086</v>
      </c>
      <c r="Q19" s="82">
        <f>(P19-[1]BASE!AT16/[1]BASE!BS16)*100</f>
        <v>-8.695652173913043</v>
      </c>
      <c r="R19" s="243">
        <f>100*([1]BASE!AO16/C19)</f>
        <v>9.7724922440537743</v>
      </c>
      <c r="S19" s="82">
        <f>R19-100*([1]BASE!AR16/[1]BASE!D16)</f>
        <v>-2.6370217166494321</v>
      </c>
      <c r="T19" s="52"/>
      <c r="U19" s="249" t="s">
        <v>20</v>
      </c>
      <c r="V19" s="101">
        <f>[1]BASE!Y16</f>
        <v>1934</v>
      </c>
      <c r="W19" s="235">
        <f>[1]BASE!AC16</f>
        <v>81</v>
      </c>
      <c r="X19" s="245">
        <f>W19-[1]BASE!AE16</f>
        <v>-29</v>
      </c>
      <c r="Y19" s="235">
        <f>[1]BASE!Z16</f>
        <v>3516</v>
      </c>
      <c r="Z19" s="246">
        <f>Y19-[1]BASE!AA16</f>
        <v>-1160</v>
      </c>
      <c r="AA19" s="54">
        <f>[1]BASE!AD16</f>
        <v>2.303754266211604E-2</v>
      </c>
      <c r="AB19" s="90">
        <f>([1]BASE!AD16-[1]BASE!AF16)*100</f>
        <v>-4.8683714968892136E-2</v>
      </c>
      <c r="AC19" s="110"/>
      <c r="AD19" s="250">
        <f>[1]BASE!F16</f>
        <v>4.0330920372285419</v>
      </c>
      <c r="AE19" s="90">
        <f>AD19-[1]BASE!G16/([1]BASE!D16/100)</f>
        <v>-0.98241985522233755</v>
      </c>
      <c r="AF19" s="73">
        <f>[1]BASE!I16</f>
        <v>0.80412371134020622</v>
      </c>
      <c r="AG19" s="94">
        <f>IFERROR(AF19-[1]BASE!J16,"-")</f>
        <v>0.12580203301852788</v>
      </c>
      <c r="AH19" s="72">
        <f>[1]BASE!$M16</f>
        <v>0.32500000000000001</v>
      </c>
      <c r="AI19" s="98">
        <f>IFERROR(100*(AH19-[1]BASE!P16),"-")</f>
        <v>5.4508196721311464</v>
      </c>
      <c r="AJ19" s="46"/>
      <c r="AK19" s="251">
        <v>1</v>
      </c>
      <c r="AL19" s="252"/>
    </row>
    <row r="20" spans="1:38" s="2" customFormat="1" ht="41.1" customHeight="1" x14ac:dyDescent="0.4">
      <c r="A20" s="14"/>
      <c r="B20" s="18" t="s">
        <v>21</v>
      </c>
      <c r="C20" s="102">
        <f>[1]BASE!Y17</f>
        <v>1942</v>
      </c>
      <c r="D20" s="234">
        <f>[1]BASE!AP17</f>
        <v>107</v>
      </c>
      <c r="E20" s="234">
        <f>[1]BASE!BI17</f>
        <v>361</v>
      </c>
      <c r="F20" s="235">
        <f>[1]BASE!BL17</f>
        <v>361</v>
      </c>
      <c r="G20" s="236">
        <f>[1]BASE!BK17</f>
        <v>0.296398891966759</v>
      </c>
      <c r="H20" s="82">
        <f>(G20-[1]BASE!AS17/[1]BASE!BJ17)*100</f>
        <v>-16.401166521799169</v>
      </c>
      <c r="I20" s="238">
        <f>[1]BASE!BN17</f>
        <v>0.296398891966759</v>
      </c>
      <c r="J20" s="82">
        <f>(I20-[1]BASE!AS17/[1]BASE!BM17)*100</f>
        <v>-16.401166521799169</v>
      </c>
      <c r="K20" s="239">
        <f>[1]BASE!AQ17</f>
        <v>6</v>
      </c>
      <c r="L20" s="240">
        <f>[1]BASE!BO17</f>
        <v>74</v>
      </c>
      <c r="M20" s="241">
        <f>[1]BASE!BR17</f>
        <v>74</v>
      </c>
      <c r="N20" s="242">
        <f>[1]BASE!BQ17</f>
        <v>8.1081081081081086E-2</v>
      </c>
      <c r="O20" s="82">
        <f>(N20-[1]BASE!AT17/[1]BASE!BP17)*100</f>
        <v>-5.9763989341454131</v>
      </c>
      <c r="P20" s="242">
        <f>[1]BASE!BT17</f>
        <v>8.1081081081081086E-2</v>
      </c>
      <c r="Q20" s="82">
        <f>(P20-[1]BASE!AT17/[1]BASE!BS17)*100</f>
        <v>-5.9763989341454131</v>
      </c>
      <c r="R20" s="243">
        <f>100*([1]BASE!AO17/C20)</f>
        <v>12.615859938208033</v>
      </c>
      <c r="S20" s="82">
        <f>R20-100*([1]BASE!AR17/[1]BASE!D17)</f>
        <v>-4.9433573635427415</v>
      </c>
      <c r="T20" s="52"/>
      <c r="U20" s="249" t="s">
        <v>21</v>
      </c>
      <c r="V20" s="101">
        <f>[1]BASE!Y17</f>
        <v>1942</v>
      </c>
      <c r="W20" s="235">
        <f>[1]BASE!AC17</f>
        <v>151</v>
      </c>
      <c r="X20" s="245">
        <f>W20-[1]BASE!AE17</f>
        <v>-96</v>
      </c>
      <c r="Y20" s="235">
        <f>[1]BASE!Z17</f>
        <v>4016</v>
      </c>
      <c r="Z20" s="246">
        <f>Y20-[1]BASE!AA17</f>
        <v>-822</v>
      </c>
      <c r="AA20" s="54">
        <f>[1]BASE!AD17</f>
        <v>3.7599601593625499E-2</v>
      </c>
      <c r="AB20" s="90">
        <f>([1]BASE!AD17-[1]BASE!AF17)*100</f>
        <v>-1.3454553015717206</v>
      </c>
      <c r="AC20" s="110"/>
      <c r="AD20" s="250">
        <f>[1]BASE!F17</f>
        <v>7.1060762100926871</v>
      </c>
      <c r="AE20" s="90">
        <f>AD20-[1]BASE!G17/([1]BASE!D17/100)</f>
        <v>-2.0597322348094744</v>
      </c>
      <c r="AF20" s="73">
        <f>[1]BASE!I17</f>
        <v>0.7752808988764045</v>
      </c>
      <c r="AG20" s="94">
        <f>IFERROR(AF20-[1]BASE!J17,"-")</f>
        <v>0.15722534332084892</v>
      </c>
      <c r="AH20" s="72">
        <f>[1]BASE!$M17</f>
        <v>0.35810810810810811</v>
      </c>
      <c r="AI20" s="98">
        <f>IFERROR(100*(AH20-[1]BASE!P17),"-")</f>
        <v>11.672879776328053</v>
      </c>
      <c r="AJ20" s="46"/>
      <c r="AK20" s="251" t="s">
        <v>139</v>
      </c>
      <c r="AL20" s="252"/>
    </row>
    <row r="21" spans="1:38" s="2" customFormat="1" ht="41.1" customHeight="1" x14ac:dyDescent="0.4">
      <c r="A21" s="13"/>
      <c r="B21" s="18" t="s">
        <v>1</v>
      </c>
      <c r="C21" s="102">
        <f>[1]BASE!Y18</f>
        <v>7350</v>
      </c>
      <c r="D21" s="234">
        <f>[1]BASE!AP18</f>
        <v>900</v>
      </c>
      <c r="E21" s="234">
        <f>[1]BASE!BI18</f>
        <v>1335</v>
      </c>
      <c r="F21" s="235">
        <f>[1]BASE!BL18</f>
        <v>1400</v>
      </c>
      <c r="G21" s="236">
        <f>[1]BASE!BK18</f>
        <v>0.6741573033707865</v>
      </c>
      <c r="H21" s="82">
        <f>(G21-[1]BASE!AS18/[1]BASE!BJ18)*100</f>
        <v>-1.3957760974406486</v>
      </c>
      <c r="I21" s="238">
        <f>[1]BASE!BN18</f>
        <v>0.6428571428571429</v>
      </c>
      <c r="J21" s="82">
        <f>(I21-[1]BASE!AS18/[1]BASE!BM18)*100</f>
        <v>-0.64285714285713391</v>
      </c>
      <c r="K21" s="239">
        <f>[1]BASE!AQ18</f>
        <v>47</v>
      </c>
      <c r="L21" s="240">
        <f>[1]BASE!BO18</f>
        <v>142</v>
      </c>
      <c r="M21" s="241">
        <f>[1]BASE!BR18</f>
        <v>200</v>
      </c>
      <c r="N21" s="242">
        <f>[1]BASE!BQ18</f>
        <v>0.33098591549295775</v>
      </c>
      <c r="O21" s="82">
        <f>(N21-[1]BASE!AT18/[1]BASE!BP18)*100</f>
        <v>-3.5211267605633809</v>
      </c>
      <c r="P21" s="242">
        <f>[1]BASE!BT18</f>
        <v>0.23499999999999999</v>
      </c>
      <c r="Q21" s="82">
        <f>(P21-[1]BASE!AT18/[1]BASE!BS18)*100</f>
        <v>-2.5000000000000022</v>
      </c>
      <c r="R21" s="243">
        <f>100*([1]BASE!AO18/C21)</f>
        <v>29.482993197278912</v>
      </c>
      <c r="S21" s="82">
        <f>R21-100*([1]BASE!AR18/[1]BASE!D18)</f>
        <v>-13.455782312925169</v>
      </c>
      <c r="T21" s="52"/>
      <c r="U21" s="249" t="s">
        <v>1</v>
      </c>
      <c r="V21" s="101">
        <f>[1]BASE!Y18</f>
        <v>7350</v>
      </c>
      <c r="W21" s="235">
        <f>[1]BASE!AC18</f>
        <v>1054</v>
      </c>
      <c r="X21" s="245">
        <f>W21-[1]BASE!AE18</f>
        <v>-470</v>
      </c>
      <c r="Y21" s="235">
        <f>[1]BASE!Z18</f>
        <v>29377</v>
      </c>
      <c r="Z21" s="246">
        <f>Y21-[1]BASE!AA18</f>
        <v>-7403</v>
      </c>
      <c r="AA21" s="54">
        <f>[1]BASE!AD18</f>
        <v>3.5878408278585287E-2</v>
      </c>
      <c r="AB21" s="90">
        <f>([1]BASE!AD18-[1]BASE!AF18)*100</f>
        <v>-0.55571545272874723</v>
      </c>
      <c r="AC21" s="110"/>
      <c r="AD21" s="250">
        <f>[1]BASE!F18</f>
        <v>13.156462585034014</v>
      </c>
      <c r="AE21" s="90">
        <f>AD21-[1]BASE!G18/([1]BASE!D18/100)</f>
        <v>-3.9183673469387763</v>
      </c>
      <c r="AF21" s="73">
        <f>[1]BASE!I18</f>
        <v>0.77051792828685262</v>
      </c>
      <c r="AG21" s="94">
        <f>IFERROR(AF21-[1]BASE!J18,"-")</f>
        <v>3.6170356607508003E-2</v>
      </c>
      <c r="AH21" s="72">
        <f>[1]BASE!$M18</f>
        <v>0.35534317984361424</v>
      </c>
      <c r="AI21" s="98">
        <f>IFERROR(100*(AH21-[1]BASE!P18),"-")</f>
        <v>0.11392442443298179</v>
      </c>
      <c r="AJ21" s="46"/>
      <c r="AK21" s="253">
        <v>0.43</v>
      </c>
      <c r="AL21" s="252"/>
    </row>
    <row r="22" spans="1:38" s="2" customFormat="1" ht="41.1" customHeight="1" x14ac:dyDescent="0.4">
      <c r="A22" s="14"/>
      <c r="B22" s="18" t="s">
        <v>2</v>
      </c>
      <c r="C22" s="102">
        <f>[1]BASE!Y19</f>
        <v>6259</v>
      </c>
      <c r="D22" s="234">
        <f>[1]BASE!AP19</f>
        <v>748</v>
      </c>
      <c r="E22" s="234">
        <f>[1]BASE!BI19</f>
        <v>1180</v>
      </c>
      <c r="F22" s="235">
        <f>[1]BASE!BL19</f>
        <v>1200</v>
      </c>
      <c r="G22" s="236">
        <f>[1]BASE!BK19</f>
        <v>0.63389830508474576</v>
      </c>
      <c r="H22" s="82">
        <f>(G22-[1]BASE!AS19/[1]BASE!BJ19)*100</f>
        <v>-7.2340863026172819</v>
      </c>
      <c r="I22" s="238">
        <f>[1]BASE!BN19</f>
        <v>0.62333333333333329</v>
      </c>
      <c r="J22" s="82">
        <f>(I22-[1]BASE!AS19/[1]BASE!BM19)*100</f>
        <v>-5.5833333333333401</v>
      </c>
      <c r="K22" s="239">
        <f>[1]BASE!AQ19</f>
        <v>24</v>
      </c>
      <c r="L22" s="240">
        <f>[1]BASE!BO19</f>
        <v>93</v>
      </c>
      <c r="M22" s="241">
        <f>[1]BASE!BR19</f>
        <v>180</v>
      </c>
      <c r="N22" s="242">
        <f>[1]BASE!BQ19</f>
        <v>0.25806451612903225</v>
      </c>
      <c r="O22" s="82">
        <f>(N22-[1]BASE!AT19/[1]BASE!BP19)*100</f>
        <v>-21.505376344086024</v>
      </c>
      <c r="P22" s="242">
        <f>[1]BASE!BT19</f>
        <v>0.13333333333333333</v>
      </c>
      <c r="Q22" s="82">
        <f>(P22-[1]BASE!AT19/[1]BASE!BS19)*100</f>
        <v>-11.111111111111111</v>
      </c>
      <c r="R22" s="243">
        <f>100*([1]BASE!AO19/C22)</f>
        <v>37.993289662885445</v>
      </c>
      <c r="S22" s="82">
        <f>R22-100*([1]BASE!AR19/[1]BASE!D19)</f>
        <v>-20.466528199392876</v>
      </c>
      <c r="T22" s="52"/>
      <c r="U22" s="249" t="s">
        <v>2</v>
      </c>
      <c r="V22" s="101">
        <f>[1]BASE!Y19</f>
        <v>6259</v>
      </c>
      <c r="W22" s="235">
        <f>[1]BASE!AC19</f>
        <v>848</v>
      </c>
      <c r="X22" s="245">
        <f>W22-[1]BASE!AE19</f>
        <v>-586</v>
      </c>
      <c r="Y22" s="235">
        <f>[1]BASE!Z19</f>
        <v>15196</v>
      </c>
      <c r="Z22" s="246">
        <f>Y22-[1]BASE!AA19</f>
        <v>-4356</v>
      </c>
      <c r="AA22" s="54">
        <f>[1]BASE!AD19</f>
        <v>5.5804158989207688E-2</v>
      </c>
      <c r="AB22" s="90">
        <f>([1]BASE!AD19-[1]BASE!AF19)*100</f>
        <v>-1.7538721534523898</v>
      </c>
      <c r="AC22" s="110"/>
      <c r="AD22" s="250">
        <f>[1]BASE!F19</f>
        <v>14.12366192682537</v>
      </c>
      <c r="AE22" s="90">
        <f>AD22-[1]BASE!G19/([1]BASE!D19/100)</f>
        <v>-3.6587314267454865</v>
      </c>
      <c r="AF22" s="73">
        <f>[1]BASE!I19</f>
        <v>0.79424977538185082</v>
      </c>
      <c r="AG22" s="94">
        <f>IFERROR(AF22-[1]BASE!J19,"-")</f>
        <v>0.14527018354511612</v>
      </c>
      <c r="AH22" s="72">
        <f>[1]BASE!$M19</f>
        <v>0.47433035714285715</v>
      </c>
      <c r="AI22" s="98">
        <f>IFERROR(100*(AH22-[1]BASE!P19),"-")</f>
        <v>-8.8215904885270149</v>
      </c>
      <c r="AJ22" s="46"/>
      <c r="AK22" s="253">
        <v>-0.21</v>
      </c>
      <c r="AL22" s="252"/>
    </row>
    <row r="23" spans="1:38" s="2" customFormat="1" ht="41.1" customHeight="1" x14ac:dyDescent="0.4">
      <c r="A23" s="14"/>
      <c r="B23" s="18" t="s">
        <v>0</v>
      </c>
      <c r="C23" s="102">
        <f>[1]BASE!Y20</f>
        <v>13921</v>
      </c>
      <c r="D23" s="234">
        <f>[1]BASE!AP20</f>
        <v>2244</v>
      </c>
      <c r="E23" s="234">
        <f>[1]BASE!BI20</f>
        <v>5000</v>
      </c>
      <c r="F23" s="235">
        <f>[1]BASE!BL20</f>
        <v>5000</v>
      </c>
      <c r="G23" s="236">
        <f>[1]BASE!BK20</f>
        <v>0.44879999999999998</v>
      </c>
      <c r="H23" s="82">
        <f>(G23-[1]BASE!AS20/[1]BASE!BJ20)*100</f>
        <v>-8.0791836734693927</v>
      </c>
      <c r="I23" s="238">
        <f>[1]BASE!BN20</f>
        <v>0.44879999999999998</v>
      </c>
      <c r="J23" s="82">
        <f>(I23-[1]BASE!AS20/[1]BASE!BM20)*100</f>
        <v>-8.0791836734693927</v>
      </c>
      <c r="K23" s="239">
        <f>[1]BASE!AQ20</f>
        <v>431</v>
      </c>
      <c r="L23" s="240">
        <f>[1]BASE!BO20</f>
        <v>500</v>
      </c>
      <c r="M23" s="241">
        <f>[1]BASE!BR20</f>
        <v>500</v>
      </c>
      <c r="N23" s="242">
        <f>[1]BASE!BQ20</f>
        <v>0.86199999999999999</v>
      </c>
      <c r="O23" s="82" t="s">
        <v>100</v>
      </c>
      <c r="P23" s="242">
        <f>[1]BASE!BT20</f>
        <v>0.86199999999999999</v>
      </c>
      <c r="Q23" s="82" t="s">
        <v>100</v>
      </c>
      <c r="R23" s="243">
        <f>100*([1]BASE!AO20/C23)</f>
        <v>31.305222325982328</v>
      </c>
      <c r="S23" s="82">
        <f>R23-100*([1]BASE!AR20/[1]BASE!D20)</f>
        <v>-10.48775231664392</v>
      </c>
      <c r="T23" s="52"/>
      <c r="U23" s="249" t="s">
        <v>0</v>
      </c>
      <c r="V23" s="101">
        <f>[1]BASE!Y20</f>
        <v>13921</v>
      </c>
      <c r="W23" s="235">
        <f>[1]BASE!AC20</f>
        <v>2660</v>
      </c>
      <c r="X23" s="245">
        <f>W23-[1]BASE!AE20</f>
        <v>-1344</v>
      </c>
      <c r="Y23" s="235">
        <f>[1]BASE!Z20</f>
        <v>66882</v>
      </c>
      <c r="Z23" s="246">
        <f>Y23-[1]BASE!AA20</f>
        <v>-5824</v>
      </c>
      <c r="AA23" s="54">
        <f>[1]BASE!AD20</f>
        <v>3.9771537932478097E-2</v>
      </c>
      <c r="AB23" s="90">
        <f>([1]BASE!AD20-[1]BASE!AF20)*100</f>
        <v>-1.5299570366699413</v>
      </c>
      <c r="AC23" s="110"/>
      <c r="AD23" s="250">
        <f>[1]BASE!F20</f>
        <v>17.857912506285466</v>
      </c>
      <c r="AE23" s="90">
        <f>AD23-[1]BASE!G20/([1]BASE!D20/100)</f>
        <v>-5.5455786222254169</v>
      </c>
      <c r="AF23" s="73">
        <f>[1]BASE!I20</f>
        <v>0.76304481276856972</v>
      </c>
      <c r="AG23" s="94">
        <f>IFERROR(AF23-[1]BASE!J20,"-")</f>
        <v>5.9980505474655166E-2</v>
      </c>
      <c r="AH23" s="72">
        <f>[1]BASE!$M20</f>
        <v>0.48293172690763053</v>
      </c>
      <c r="AI23" s="98">
        <f>IFERROR(100*(AH23-[1]BASE!P20),"-")</f>
        <v>-1.4532542340871091</v>
      </c>
      <c r="AJ23" s="46"/>
      <c r="AK23" s="253">
        <v>0.91</v>
      </c>
      <c r="AL23" s="254" t="s">
        <v>140</v>
      </c>
    </row>
    <row r="24" spans="1:38" s="2" customFormat="1" ht="41.1" customHeight="1" x14ac:dyDescent="0.4">
      <c r="A24" s="13"/>
      <c r="B24" s="18" t="s">
        <v>3</v>
      </c>
      <c r="C24" s="102">
        <f>[1]BASE!Y21</f>
        <v>9198</v>
      </c>
      <c r="D24" s="234">
        <f>[1]BASE!AP21</f>
        <v>594</v>
      </c>
      <c r="E24" s="234">
        <f>[1]BASE!BI21</f>
        <v>1555</v>
      </c>
      <c r="F24" s="235">
        <f>[1]BASE!BL21</f>
        <v>1555</v>
      </c>
      <c r="G24" s="236">
        <f>[1]BASE!BK21</f>
        <v>0.3819935691318328</v>
      </c>
      <c r="H24" s="82">
        <f>(G24-[1]BASE!AS21/[1]BASE!BJ21)*100</f>
        <v>-5.6591639871382657</v>
      </c>
      <c r="I24" s="238">
        <f>[1]BASE!BN21</f>
        <v>0.3819935691318328</v>
      </c>
      <c r="J24" s="82">
        <f>(I24-[1]BASE!AS21/[1]BASE!BM21)*100</f>
        <v>-5.6591639871382657</v>
      </c>
      <c r="K24" s="239">
        <f>[1]BASE!AQ21</f>
        <v>35</v>
      </c>
      <c r="L24" s="240">
        <f>[1]BASE!BO21</f>
        <v>190</v>
      </c>
      <c r="M24" s="241">
        <f>[1]BASE!BR21</f>
        <v>190</v>
      </c>
      <c r="N24" s="242">
        <f>[1]BASE!BQ21</f>
        <v>0.18421052631578946</v>
      </c>
      <c r="O24" s="82">
        <f>(N24-[1]BASE!AT21/[1]BASE!BP21)*100</f>
        <v>-10.526315789473687</v>
      </c>
      <c r="P24" s="242">
        <f>[1]BASE!BT21</f>
        <v>0.18421052631578946</v>
      </c>
      <c r="Q24" s="82">
        <f>(P24-[1]BASE!AT21/[1]BASE!BS21)*100</f>
        <v>-10.526315789473687</v>
      </c>
      <c r="R24" s="243">
        <f>100*([1]BASE!AO21/C24)</f>
        <v>14.329202000434876</v>
      </c>
      <c r="S24" s="82">
        <f>R24-100*([1]BASE!AR21/[1]BASE!D21)</f>
        <v>-4.4466188301804728</v>
      </c>
      <c r="T24" s="52"/>
      <c r="U24" s="249" t="s">
        <v>3</v>
      </c>
      <c r="V24" s="101">
        <f>[1]BASE!Y21</f>
        <v>9198</v>
      </c>
      <c r="W24" s="235">
        <f>[1]BASE!AC21</f>
        <v>983</v>
      </c>
      <c r="X24" s="245">
        <f>W24-[1]BASE!AE21</f>
        <v>-536</v>
      </c>
      <c r="Y24" s="235">
        <f>[1]BASE!Z21</f>
        <v>22455</v>
      </c>
      <c r="Z24" s="246">
        <f>Y24-[1]BASE!AA21</f>
        <v>-2556</v>
      </c>
      <c r="AA24" s="54">
        <f>[1]BASE!AD21</f>
        <v>4.3776441772433755E-2</v>
      </c>
      <c r="AB24" s="90">
        <f>([1]BASE!AD21-[1]BASE!AF21)*100</f>
        <v>-1.695683558552874</v>
      </c>
      <c r="AC24" s="110"/>
      <c r="AD24" s="250">
        <f>[1]BASE!F21</f>
        <v>9.0019569471624266</v>
      </c>
      <c r="AE24" s="90">
        <f>AD24-[1]BASE!G21/([1]BASE!D21/100)</f>
        <v>-4.7945205479452042</v>
      </c>
      <c r="AF24" s="73">
        <f>[1]BASE!I21</f>
        <v>0.65248226950354615</v>
      </c>
      <c r="AG24" s="94">
        <f>IFERROR(AF24-[1]BASE!J21,"-")</f>
        <v>2.9812985892162414E-2</v>
      </c>
      <c r="AH24" s="72">
        <f>[1]BASE!$M21</f>
        <v>0.41321585903083702</v>
      </c>
      <c r="AI24" s="98">
        <f>IFERROR(100*(AH24-[1]BASE!P21),"-")</f>
        <v>0.56939631009039759</v>
      </c>
      <c r="AJ24" s="46"/>
      <c r="AK24" s="253">
        <v>0.88</v>
      </c>
      <c r="AL24" s="252"/>
    </row>
    <row r="25" spans="1:38" s="2" customFormat="1" ht="41.1" customHeight="1" x14ac:dyDescent="0.4">
      <c r="A25" s="14"/>
      <c r="B25" s="18" t="s">
        <v>22</v>
      </c>
      <c r="C25" s="102">
        <f>[1]BASE!Y22</f>
        <v>2223</v>
      </c>
      <c r="D25" s="234">
        <f>[1]BASE!AP22</f>
        <v>70</v>
      </c>
      <c r="E25" s="234">
        <f>[1]BASE!BI22</f>
        <v>456</v>
      </c>
      <c r="F25" s="235">
        <f>[1]BASE!BL22</f>
        <v>456</v>
      </c>
      <c r="G25" s="236">
        <f>[1]BASE!BK22</f>
        <v>0.15350877192982457</v>
      </c>
      <c r="H25" s="82">
        <f>(G25-[1]BASE!AS22/[1]BASE!BJ22)*100</f>
        <v>0.43859649122807154</v>
      </c>
      <c r="I25" s="238">
        <f>[1]BASE!BN22</f>
        <v>0.15350877192982457</v>
      </c>
      <c r="J25" s="82">
        <f>(I25-[1]BASE!AS22/[1]BASE!BM22)*100</f>
        <v>0.43859649122807154</v>
      </c>
      <c r="K25" s="239">
        <f>[1]BASE!AQ22</f>
        <v>1</v>
      </c>
      <c r="L25" s="240">
        <f>[1]BASE!BO22</f>
        <v>112</v>
      </c>
      <c r="M25" s="241">
        <f>[1]BASE!BR22</f>
        <v>112</v>
      </c>
      <c r="N25" s="242">
        <f>[1]BASE!BQ22</f>
        <v>8.9285714285714281E-3</v>
      </c>
      <c r="O25" s="82">
        <f>(N25-[1]BASE!AT22/[1]BASE!BP22)*100</f>
        <v>-0.89285714285714279</v>
      </c>
      <c r="P25" s="242">
        <f>[1]BASE!BT22</f>
        <v>8.9285714285714281E-3</v>
      </c>
      <c r="Q25" s="82">
        <f>(P25-[1]BASE!AT22/[1]BASE!BS22)*100</f>
        <v>-0.89285714285714279</v>
      </c>
      <c r="R25" s="243">
        <f>100*([1]BASE!AO22/C25)</f>
        <v>3.3738191632928474</v>
      </c>
      <c r="S25" s="82">
        <f>R25-100*([1]BASE!AR22/[1]BASE!D22)</f>
        <v>-8.9968511021143005E-2</v>
      </c>
      <c r="T25" s="52"/>
      <c r="U25" s="249" t="s">
        <v>22</v>
      </c>
      <c r="V25" s="101">
        <f>[1]BASE!Y22</f>
        <v>2223</v>
      </c>
      <c r="W25" s="235">
        <f>[1]BASE!AC22</f>
        <v>52</v>
      </c>
      <c r="X25" s="245">
        <f>W25-[1]BASE!AE22</f>
        <v>9</v>
      </c>
      <c r="Y25" s="235">
        <f>[1]BASE!Z22</f>
        <v>3587</v>
      </c>
      <c r="Z25" s="246">
        <f>Y25-[1]BASE!AA22</f>
        <v>740</v>
      </c>
      <c r="AA25" s="54">
        <f>[1]BASE!AD22</f>
        <v>1.449679397825481E-2</v>
      </c>
      <c r="AB25" s="90">
        <f>([1]BASE!AD22-[1]BASE!AF22)*100</f>
        <v>-6.0682386508906054E-2</v>
      </c>
      <c r="AC25" s="110"/>
      <c r="AD25" s="250">
        <f>[1]BASE!F22</f>
        <v>1.7094017094017093</v>
      </c>
      <c r="AE25" s="90">
        <f>AD25-[1]BASE!G22/([1]BASE!D22/100)</f>
        <v>-0.31488978857399919</v>
      </c>
      <c r="AF25" s="73">
        <f>[1]BASE!I22</f>
        <v>0.84444444444444444</v>
      </c>
      <c r="AG25" s="94">
        <f>IFERROR(AF25-[1]BASE!J22,"-")</f>
        <v>-4.6121593291404972E-3</v>
      </c>
      <c r="AH25" s="72">
        <f>[1]BASE!$M22</f>
        <v>6.5217391304347824E-2</v>
      </c>
      <c r="AI25" s="98">
        <f>IFERROR(100*(AH25-[1]BASE!P22),"-")</f>
        <v>-5.9782608695652177</v>
      </c>
      <c r="AJ25" s="46"/>
      <c r="AK25" s="251">
        <v>-0.44</v>
      </c>
      <c r="AL25" s="252"/>
    </row>
    <row r="26" spans="1:38" s="2" customFormat="1" ht="41.1" customHeight="1" x14ac:dyDescent="0.4">
      <c r="A26" s="14"/>
      <c r="B26" s="18" t="s">
        <v>23</v>
      </c>
      <c r="C26" s="102">
        <f>[1]BASE!Y23</f>
        <v>1044</v>
      </c>
      <c r="D26" s="234">
        <f>[1]BASE!AP23</f>
        <v>22</v>
      </c>
      <c r="E26" s="234">
        <f>[1]BASE!BI23</f>
        <v>500</v>
      </c>
      <c r="F26" s="235">
        <f>[1]BASE!BL23</f>
        <v>500</v>
      </c>
      <c r="G26" s="236">
        <f>[1]BASE!BK23</f>
        <v>4.3999999999999997E-2</v>
      </c>
      <c r="H26" s="82">
        <f>(G26-[1]BASE!AS23/[1]BASE!BJ23)*100</f>
        <v>0.99999999999999956</v>
      </c>
      <c r="I26" s="238">
        <f>[1]BASE!BN23</f>
        <v>4.3999999999999997E-2</v>
      </c>
      <c r="J26" s="82">
        <f>(I26-[1]BASE!AS23/[1]BASE!BM23)*100</f>
        <v>0.99999999999999956</v>
      </c>
      <c r="K26" s="239">
        <f>[1]BASE!AQ23</f>
        <v>3</v>
      </c>
      <c r="L26" s="240">
        <f>[1]BASE!BO23</f>
        <v>36</v>
      </c>
      <c r="M26" s="241">
        <f>[1]BASE!BR23</f>
        <v>36</v>
      </c>
      <c r="N26" s="242">
        <f>[1]BASE!BQ23</f>
        <v>8.3333333333333329E-2</v>
      </c>
      <c r="O26" s="82">
        <f>(N26-[1]BASE!AT23/[1]BASE!BP23)*100</f>
        <v>0</v>
      </c>
      <c r="P26" s="242">
        <f>[1]BASE!BT23</f>
        <v>8.3333333333333329E-2</v>
      </c>
      <c r="Q26" s="82">
        <f>(P26-[1]BASE!AT23/[1]BASE!BS23)*100</f>
        <v>0</v>
      </c>
      <c r="R26" s="243">
        <f>100*([1]BASE!AO23/C26)</f>
        <v>2.1072796934865901</v>
      </c>
      <c r="S26" s="82">
        <f>R26-100*([1]BASE!AR23/[1]BASE!D23)</f>
        <v>0.3831417624521074</v>
      </c>
      <c r="T26" s="52"/>
      <c r="U26" s="249" t="s">
        <v>23</v>
      </c>
      <c r="V26" s="101">
        <f>[1]BASE!Y23</f>
        <v>1044</v>
      </c>
      <c r="W26" s="235">
        <f>[1]BASE!AC23</f>
        <v>7</v>
      </c>
      <c r="X26" s="245">
        <f>W26-[1]BASE!AE23</f>
        <v>-2</v>
      </c>
      <c r="Y26" s="235">
        <f>[1]BASE!Z23</f>
        <v>1100</v>
      </c>
      <c r="Z26" s="246">
        <f>Y26-[1]BASE!AA23</f>
        <v>-355</v>
      </c>
      <c r="AA26" s="54">
        <f>[1]BASE!AD23</f>
        <v>6.3636363636363638E-3</v>
      </c>
      <c r="AB26" s="90">
        <f>([1]BASE!AD23-[1]BASE!AF23)*100</f>
        <v>1.7806935332708579E-2</v>
      </c>
      <c r="AC26" s="110"/>
      <c r="AD26" s="250">
        <f>[1]BASE!F23</f>
        <v>1.053639846743295</v>
      </c>
      <c r="AE26" s="90">
        <f>AD26-[1]BASE!G23/([1]BASE!D23/100)</f>
        <v>0.28735632183908044</v>
      </c>
      <c r="AF26" s="73">
        <f>[1]BASE!I23</f>
        <v>1.375</v>
      </c>
      <c r="AG26" s="94">
        <f>IFERROR(AF26-[1]BASE!J23,"-")</f>
        <v>0.84166666666666667</v>
      </c>
      <c r="AH26" s="72">
        <f>[1]BASE!$M23</f>
        <v>0.2857142857142857</v>
      </c>
      <c r="AI26" s="98">
        <f>IFERROR(100*(AH26-[1]BASE!P23),"-")</f>
        <v>-25.97402597402597</v>
      </c>
      <c r="AJ26" s="46"/>
      <c r="AK26" s="251" t="s">
        <v>138</v>
      </c>
      <c r="AL26" s="252"/>
    </row>
    <row r="27" spans="1:38" s="2" customFormat="1" ht="41.1" customHeight="1" x14ac:dyDescent="0.4">
      <c r="A27" s="13"/>
      <c r="B27" s="18" t="s">
        <v>24</v>
      </c>
      <c r="C27" s="102">
        <f>[1]BASE!Y24</f>
        <v>1138</v>
      </c>
      <c r="D27" s="234">
        <f>[1]BASE!AP24</f>
        <v>116</v>
      </c>
      <c r="E27" s="234">
        <f>[1]BASE!BI24</f>
        <v>258</v>
      </c>
      <c r="F27" s="235">
        <f>[1]BASE!BL24</f>
        <v>258</v>
      </c>
      <c r="G27" s="236">
        <f>[1]BASE!BK24</f>
        <v>0.44961240310077522</v>
      </c>
      <c r="H27" s="82">
        <f>(G27-[1]BASE!AS24/[1]BASE!BJ24)*100</f>
        <v>7.3643410852713203</v>
      </c>
      <c r="I27" s="238">
        <f>[1]BASE!BN24</f>
        <v>0.44961240310077522</v>
      </c>
      <c r="J27" s="82">
        <f>(I27-[1]BASE!AS24/[1]BASE!BM24)*100</f>
        <v>7.3643410852713203</v>
      </c>
      <c r="K27" s="239">
        <f>[1]BASE!AQ24</f>
        <v>3</v>
      </c>
      <c r="L27" s="240">
        <f>[1]BASE!BO24</f>
        <v>35</v>
      </c>
      <c r="M27" s="241">
        <f>[1]BASE!BR24</f>
        <v>35</v>
      </c>
      <c r="N27" s="242">
        <f>[1]BASE!BQ24</f>
        <v>8.5714285714285715E-2</v>
      </c>
      <c r="O27" s="82">
        <f>(N27-[1]BASE!AT24/[1]BASE!BP24)*100</f>
        <v>8.5714285714285712</v>
      </c>
      <c r="P27" s="242">
        <f>[1]BASE!BT24</f>
        <v>8.5714285714285715E-2</v>
      </c>
      <c r="Q27" s="82">
        <f>(P27-[1]BASE!AT24/[1]BASE!BS24)*100</f>
        <v>8.5714285714285712</v>
      </c>
      <c r="R27" s="243">
        <f>100*([1]BASE!AO24/C27)</f>
        <v>14.850615114235502</v>
      </c>
      <c r="S27" s="82">
        <f>R27-100*([1]BASE!AR24/[1]BASE!D24)</f>
        <v>2.8998242530755736</v>
      </c>
      <c r="T27" s="52"/>
      <c r="U27" s="249" t="s">
        <v>24</v>
      </c>
      <c r="V27" s="101">
        <f>[1]BASE!Y24</f>
        <v>1138</v>
      </c>
      <c r="W27" s="235">
        <f>[1]BASE!AC24</f>
        <v>119</v>
      </c>
      <c r="X27" s="245">
        <f>W27-[1]BASE!AE24</f>
        <v>18</v>
      </c>
      <c r="Y27" s="235">
        <f>[1]BASE!Z24</f>
        <v>3480</v>
      </c>
      <c r="Z27" s="246">
        <f>Y27-[1]BASE!AA24</f>
        <v>399</v>
      </c>
      <c r="AA27" s="54">
        <f>[1]BASE!AD24</f>
        <v>3.4195402298850576E-2</v>
      </c>
      <c r="AB27" s="82">
        <f>([1]BASE!AD24-[1]BASE!AF24)*100</f>
        <v>0.14138378717165265</v>
      </c>
      <c r="AC27" s="110"/>
      <c r="AD27" s="250">
        <f>[1]BASE!F24</f>
        <v>10.720562390158172</v>
      </c>
      <c r="AE27" s="90">
        <f>AD27-[1]BASE!G24/([1]BASE!D24/100)</f>
        <v>-0.43936731107205595</v>
      </c>
      <c r="AF27" s="73">
        <f>[1]BASE!I24</f>
        <v>0.96062992125984248</v>
      </c>
      <c r="AG27" s="94">
        <f>IFERROR(AF27-[1]BASE!J24,"-")</f>
        <v>-1.7414977383146253</v>
      </c>
      <c r="AH27" s="72">
        <f>[1]BASE!$M24</f>
        <v>0.31092436974789917</v>
      </c>
      <c r="AI27" s="98">
        <f>IFERROR(100*(AH27-[1]BASE!P24),"-")</f>
        <v>-13.779357897004957</v>
      </c>
      <c r="AJ27" s="46"/>
      <c r="AK27" s="251" t="s">
        <v>137</v>
      </c>
      <c r="AL27" s="252"/>
    </row>
    <row r="28" spans="1:38" s="2" customFormat="1" ht="41.1" customHeight="1" x14ac:dyDescent="0.4">
      <c r="A28" s="14"/>
      <c r="B28" s="18" t="s">
        <v>25</v>
      </c>
      <c r="C28" s="102">
        <f>[1]BASE!Y25</f>
        <v>768</v>
      </c>
      <c r="D28" s="234">
        <f>[1]BASE!AP25</f>
        <v>19</v>
      </c>
      <c r="E28" s="234">
        <f>[1]BASE!BI25</f>
        <v>255</v>
      </c>
      <c r="F28" s="235">
        <f>[1]BASE!BL25</f>
        <v>255</v>
      </c>
      <c r="G28" s="236">
        <f>[1]BASE!BK25</f>
        <v>7.4509803921568626E-2</v>
      </c>
      <c r="H28" s="82">
        <f>(G28-[1]BASE!AS25/[1]BASE!BJ25)*100</f>
        <v>-9.0196078431372548</v>
      </c>
      <c r="I28" s="238">
        <f>[1]BASE!BN25</f>
        <v>7.4509803921568626E-2</v>
      </c>
      <c r="J28" s="82">
        <f>(I28-[1]BASE!AS25/[1]BASE!BM25)*100</f>
        <v>-9.0196078431372548</v>
      </c>
      <c r="K28" s="239">
        <f>[1]BASE!AQ25</f>
        <v>2</v>
      </c>
      <c r="L28" s="240">
        <f>[1]BASE!BO25</f>
        <v>24</v>
      </c>
      <c r="M28" s="241">
        <f>[1]BASE!BR25</f>
        <v>24</v>
      </c>
      <c r="N28" s="242">
        <f>[1]BASE!BQ25</f>
        <v>8.3333333333333329E-2</v>
      </c>
      <c r="O28" s="82">
        <f>(N28-[1]BASE!AT25/[1]BASE!BP25)*100</f>
        <v>0</v>
      </c>
      <c r="P28" s="242">
        <f>[1]BASE!BT25</f>
        <v>8.3333333333333329E-2</v>
      </c>
      <c r="Q28" s="82">
        <f>(P28-[1]BASE!AT25/[1]BASE!BS25)*100</f>
        <v>0</v>
      </c>
      <c r="R28" s="243">
        <f>100*([1]BASE!AO25/C28)</f>
        <v>2.473958333333333</v>
      </c>
      <c r="S28" s="82">
        <f>R28-100*([1]BASE!AR25/[1]BASE!D25)</f>
        <v>-2.994791666666667</v>
      </c>
      <c r="T28" s="52"/>
      <c r="U28" s="249" t="s">
        <v>25</v>
      </c>
      <c r="V28" s="101">
        <f>[1]BASE!Y25</f>
        <v>768</v>
      </c>
      <c r="W28" s="235">
        <f>[1]BASE!AC25</f>
        <v>9</v>
      </c>
      <c r="X28" s="245">
        <f>W28-[1]BASE!AE25</f>
        <v>2</v>
      </c>
      <c r="Y28" s="235">
        <f>[1]BASE!Z25</f>
        <v>1033</v>
      </c>
      <c r="Z28" s="246">
        <f>Y28-[1]BASE!AA25</f>
        <v>-381</v>
      </c>
      <c r="AA28" s="54">
        <f>[1]BASE!AD25</f>
        <v>8.7124878993223628E-3</v>
      </c>
      <c r="AB28" s="90">
        <f>([1]BASE!AD25-[1]BASE!AF25)*100</f>
        <v>0.37619928498174121</v>
      </c>
      <c r="AC28" s="110"/>
      <c r="AD28" s="250">
        <f>[1]BASE!F25</f>
        <v>1.171875</v>
      </c>
      <c r="AE28" s="90">
        <f>AD28-[1]BASE!G25/([1]BASE!D25/100)</f>
        <v>0</v>
      </c>
      <c r="AF28" s="73">
        <f>[1]BASE!I25</f>
        <v>1</v>
      </c>
      <c r="AG28" s="94">
        <f>IFERROR(AF28-[1]BASE!J25,"-")</f>
        <v>0.30769230769230771</v>
      </c>
      <c r="AH28" s="72">
        <f>[1]BASE!$M25</f>
        <v>0</v>
      </c>
      <c r="AI28" s="98">
        <f>IFERROR(100*(AH28-[1]BASE!P25),"-")</f>
        <v>0</v>
      </c>
      <c r="AJ28" s="46"/>
      <c r="AK28" s="251" t="s">
        <v>138</v>
      </c>
      <c r="AL28" s="252"/>
    </row>
    <row r="29" spans="1:38" s="2" customFormat="1" ht="41.1" customHeight="1" x14ac:dyDescent="0.4">
      <c r="A29" s="14"/>
      <c r="B29" s="18" t="s">
        <v>10</v>
      </c>
      <c r="C29" s="102">
        <f>[1]BASE!Y26</f>
        <v>811</v>
      </c>
      <c r="D29" s="234">
        <f>[1]BASE!AP26</f>
        <v>16</v>
      </c>
      <c r="E29" s="234">
        <f>[1]BASE!BI26</f>
        <v>285</v>
      </c>
      <c r="F29" s="235">
        <f>[1]BASE!BL26</f>
        <v>285</v>
      </c>
      <c r="G29" s="236">
        <f>[1]BASE!BK26</f>
        <v>5.6140350877192984E-2</v>
      </c>
      <c r="H29" s="82">
        <f>(G29-[1]BASE!AS26/[1]BASE!BJ26)*100</f>
        <v>-1.0526315789473681</v>
      </c>
      <c r="I29" s="238">
        <f>[1]BASE!BN26</f>
        <v>5.6140350877192984E-2</v>
      </c>
      <c r="J29" s="82">
        <f>(I29-[1]BASE!AS26/[1]BASE!BM26)*100</f>
        <v>-1.0526315789473681</v>
      </c>
      <c r="K29" s="239">
        <f>[1]BASE!AQ26</f>
        <v>1</v>
      </c>
      <c r="L29" s="240">
        <f>[1]BASE!BO26</f>
        <v>24</v>
      </c>
      <c r="M29" s="241">
        <f>[1]BASE!BR26</f>
        <v>24</v>
      </c>
      <c r="N29" s="242">
        <f>[1]BASE!BQ26</f>
        <v>4.1666666666666664E-2</v>
      </c>
      <c r="O29" s="82">
        <f>(N29-[1]BASE!AT26/[1]BASE!BP26)*100</f>
        <v>-4.1666666666666661</v>
      </c>
      <c r="P29" s="242">
        <f>[1]BASE!BT26</f>
        <v>4.1666666666666664E-2</v>
      </c>
      <c r="Q29" s="82">
        <f>(P29-[1]BASE!AT26/[1]BASE!BS26)*100</f>
        <v>-4.1666666666666661</v>
      </c>
      <c r="R29" s="243">
        <f>100*([1]BASE!AO26/C29)</f>
        <v>1.9728729963008631</v>
      </c>
      <c r="S29" s="82">
        <f>R29-100*([1]BASE!AR26/[1]BASE!D26)</f>
        <v>-0.3699136868064119</v>
      </c>
      <c r="T29" s="52"/>
      <c r="U29" s="249" t="s">
        <v>10</v>
      </c>
      <c r="V29" s="101">
        <f>[1]BASE!Y26</f>
        <v>811</v>
      </c>
      <c r="W29" s="235">
        <f>[1]BASE!AC26</f>
        <v>15</v>
      </c>
      <c r="X29" s="245">
        <f>W29-[1]BASE!AE26</f>
        <v>3</v>
      </c>
      <c r="Y29" s="235">
        <f>[1]BASE!Z26</f>
        <v>1029</v>
      </c>
      <c r="Z29" s="246">
        <f>Y29-[1]BASE!AA26</f>
        <v>5</v>
      </c>
      <c r="AA29" s="54">
        <f>[1]BASE!AD26</f>
        <v>1.4577259475218658E-2</v>
      </c>
      <c r="AB29" s="90">
        <f>([1]BASE!AD26-[1]BASE!AF26)*100</f>
        <v>0.28585094752186579</v>
      </c>
      <c r="AC29" s="110"/>
      <c r="AD29" s="250">
        <f>[1]BASE!F26</f>
        <v>1.9728729963008633</v>
      </c>
      <c r="AE29" s="90">
        <f>AD29-[1]BASE!G26/([1]BASE!D26/100)</f>
        <v>0.61652281134401976</v>
      </c>
      <c r="AF29" s="73">
        <f>[1]BASE!I26</f>
        <v>1.4545454545454546</v>
      </c>
      <c r="AG29" s="94">
        <f>IFERROR(AF29-[1]BASE!J26,"-")</f>
        <v>0.3545454545454545</v>
      </c>
      <c r="AH29" s="72">
        <f>[1]BASE!$M26</f>
        <v>0.58823529411764708</v>
      </c>
      <c r="AI29" s="98">
        <f>IFERROR(100*(AH29-[1]BASE!P26),"-")</f>
        <v>-7.8431372549019551</v>
      </c>
      <c r="AJ29" s="46"/>
      <c r="AK29" s="251">
        <v>1</v>
      </c>
      <c r="AL29" s="252"/>
    </row>
    <row r="30" spans="1:38" s="2" customFormat="1" ht="41.1" customHeight="1" x14ac:dyDescent="0.4">
      <c r="A30" s="13"/>
      <c r="B30" s="18" t="s">
        <v>26</v>
      </c>
      <c r="C30" s="102">
        <f>[1]BASE!Y27</f>
        <v>2049</v>
      </c>
      <c r="D30" s="234">
        <f>[1]BASE!AP27</f>
        <v>31</v>
      </c>
      <c r="E30" s="234">
        <f>[1]BASE!BI27</f>
        <v>434</v>
      </c>
      <c r="F30" s="235">
        <f>[1]BASE!BL27</f>
        <v>434</v>
      </c>
      <c r="G30" s="236">
        <f>[1]BASE!BK27</f>
        <v>7.1428571428571425E-2</v>
      </c>
      <c r="H30" s="82">
        <f>(G30-[1]BASE!AS27/[1]BASE!BJ27)*100</f>
        <v>-6.9124423963133648</v>
      </c>
      <c r="I30" s="238">
        <f>[1]BASE!BN27</f>
        <v>7.1428571428571425E-2</v>
      </c>
      <c r="J30" s="82">
        <f>(I30-[1]BASE!AS27/[1]BASE!BM27)*100</f>
        <v>-6.9124423963133648</v>
      </c>
      <c r="K30" s="239">
        <f>[1]BASE!AQ27</f>
        <v>0</v>
      </c>
      <c r="L30" s="240">
        <f>[1]BASE!BO27</f>
        <v>49</v>
      </c>
      <c r="M30" s="241">
        <f>[1]BASE!BR27</f>
        <v>49</v>
      </c>
      <c r="N30" s="242">
        <f>[1]BASE!BQ27</f>
        <v>0</v>
      </c>
      <c r="O30" s="82">
        <f>(N30-[1]BASE!AT27/[1]BASE!BP27)*100</f>
        <v>-2.0408163265306123</v>
      </c>
      <c r="P30" s="242">
        <f>[1]BASE!BT27</f>
        <v>0</v>
      </c>
      <c r="Q30" s="82">
        <f>(P30-[1]BASE!AT27/[1]BASE!BS27)*100</f>
        <v>-2.0408163265306123</v>
      </c>
      <c r="R30" s="243">
        <f>100*([1]BASE!AO27/C30)</f>
        <v>1.7081503172279162</v>
      </c>
      <c r="S30" s="82">
        <f>R30-100*([1]BASE!AR27/[1]BASE!D27)</f>
        <v>-2.1961932650073206</v>
      </c>
      <c r="T30" s="52"/>
      <c r="U30" s="249" t="s">
        <v>26</v>
      </c>
      <c r="V30" s="101">
        <f>[1]BASE!Y27</f>
        <v>2049</v>
      </c>
      <c r="W30" s="235">
        <f>[1]BASE!AC27</f>
        <v>10</v>
      </c>
      <c r="X30" s="245">
        <f>W30-[1]BASE!AE27</f>
        <v>-37</v>
      </c>
      <c r="Y30" s="235">
        <f>[1]BASE!Z27</f>
        <v>2913</v>
      </c>
      <c r="Z30" s="246">
        <f>Y30-[1]BASE!AA27</f>
        <v>-253</v>
      </c>
      <c r="AA30" s="54">
        <f>[1]BASE!AD27</f>
        <v>3.4328870580157913E-3</v>
      </c>
      <c r="AB30" s="90">
        <f>([1]BASE!AD27-[1]BASE!AF27)*100</f>
        <v>-1.1412343516842074</v>
      </c>
      <c r="AC30" s="110"/>
      <c r="AD30" s="250">
        <f>[1]BASE!F27</f>
        <v>0.34163006344558322</v>
      </c>
      <c r="AE30" s="90">
        <f>AD30-[1]BASE!G27/([1]BASE!D27/100)</f>
        <v>-0.92728160078086874</v>
      </c>
      <c r="AF30" s="73">
        <f>[1]BASE!I27</f>
        <v>0.26923076923076922</v>
      </c>
      <c r="AG30" s="94">
        <f>IFERROR(AF30-[1]BASE!J27,"-")</f>
        <v>-0.14346764346764346</v>
      </c>
      <c r="AH30" s="72">
        <f>[1]BASE!$M27</f>
        <v>0.25</v>
      </c>
      <c r="AI30" s="98">
        <f>IFERROR(100*(AH30-[1]BASE!P27),"-")</f>
        <v>-1.5306122448979609</v>
      </c>
      <c r="AJ30" s="46"/>
      <c r="AK30" s="251" t="s">
        <v>138</v>
      </c>
      <c r="AL30" s="252"/>
    </row>
    <row r="31" spans="1:38" s="2" customFormat="1" ht="41.1" customHeight="1" x14ac:dyDescent="0.4">
      <c r="A31" s="14"/>
      <c r="B31" s="18" t="s">
        <v>27</v>
      </c>
      <c r="C31" s="102">
        <f>[1]BASE!Y28</f>
        <v>1987</v>
      </c>
      <c r="D31" s="234">
        <f>[1]BASE!AP28</f>
        <v>207</v>
      </c>
      <c r="E31" s="234">
        <f>[1]BASE!BI28</f>
        <v>694</v>
      </c>
      <c r="F31" s="235">
        <f>[1]BASE!BL28</f>
        <v>694</v>
      </c>
      <c r="G31" s="236">
        <f>[1]BASE!BK28</f>
        <v>0.29827089337175794</v>
      </c>
      <c r="H31" s="82">
        <f>(G31-[1]BASE!AS28/[1]BASE!BJ28)*100</f>
        <v>-5.9077809798270877</v>
      </c>
      <c r="I31" s="238">
        <f>[1]BASE!BN28</f>
        <v>0.29827089337175794</v>
      </c>
      <c r="J31" s="82">
        <f>(I31-[1]BASE!AS28/[1]BASE!BM28)*100</f>
        <v>-5.9077809798270877</v>
      </c>
      <c r="K31" s="239">
        <f>[1]BASE!AQ28</f>
        <v>9</v>
      </c>
      <c r="L31" s="240">
        <f>[1]BASE!BO28</f>
        <v>59</v>
      </c>
      <c r="M31" s="241">
        <f>[1]BASE!BR28</f>
        <v>59</v>
      </c>
      <c r="N31" s="242">
        <f>[1]BASE!BQ28</f>
        <v>0.15254237288135594</v>
      </c>
      <c r="O31" s="82">
        <f>(N31-[1]BASE!AT28/[1]BASE!BP28)*100</f>
        <v>-5.0847457627118651</v>
      </c>
      <c r="P31" s="242">
        <f>[1]BASE!BT28</f>
        <v>0.15254237288135594</v>
      </c>
      <c r="Q31" s="82">
        <f>(P31-[1]BASE!AT28/[1]BASE!BS28)*100</f>
        <v>-5.0847457627118651</v>
      </c>
      <c r="R31" s="243">
        <f>100*([1]BASE!AO28/C31)</f>
        <v>13.135379969803724</v>
      </c>
      <c r="S31" s="82">
        <f>R31-100*([1]BASE!AR28/[1]BASE!D28)</f>
        <v>-3.7242073477604425</v>
      </c>
      <c r="T31" s="52"/>
      <c r="U31" s="249" t="s">
        <v>27</v>
      </c>
      <c r="V31" s="101">
        <f>[1]BASE!Y28</f>
        <v>1987</v>
      </c>
      <c r="W31" s="235">
        <f>[1]BASE!AC28</f>
        <v>145</v>
      </c>
      <c r="X31" s="245">
        <f>W31-[1]BASE!AE28</f>
        <v>-66</v>
      </c>
      <c r="Y31" s="235">
        <f>[1]BASE!Z28</f>
        <v>3394</v>
      </c>
      <c r="Z31" s="246">
        <f>Y31-[1]BASE!AA28</f>
        <v>-989</v>
      </c>
      <c r="AA31" s="54">
        <f>[1]BASE!AD28</f>
        <v>4.2722451384796703E-2</v>
      </c>
      <c r="AB31" s="90">
        <f>([1]BASE!AD28-[1]BASE!AF28)*100</f>
        <v>-0.54180916222760778</v>
      </c>
      <c r="AC31" s="110"/>
      <c r="AD31" s="250">
        <f>[1]BASE!F28</f>
        <v>5.8882737795671867</v>
      </c>
      <c r="AE31" s="90">
        <f>AD31-[1]BASE!G28/([1]BASE!D28/100)</f>
        <v>-2.9189733266230489</v>
      </c>
      <c r="AF31" s="73">
        <f>[1]BASE!I28</f>
        <v>0.66857142857142859</v>
      </c>
      <c r="AG31" s="94">
        <f>IFERROR(AF31-[1]BASE!J28,"-")</f>
        <v>-0.19776520509193773</v>
      </c>
      <c r="AH31" s="72">
        <f>[1]BASE!$M28</f>
        <v>0.14184397163120568</v>
      </c>
      <c r="AI31" s="98">
        <f>IFERROR(100*(AH31-[1]BASE!P28),"-")</f>
        <v>0.374873353596758</v>
      </c>
      <c r="AJ31" s="46"/>
      <c r="AK31" s="251" t="s">
        <v>139</v>
      </c>
      <c r="AL31" s="252"/>
    </row>
    <row r="32" spans="1:38" s="2" customFormat="1" ht="41.1" customHeight="1" x14ac:dyDescent="0.4">
      <c r="A32" s="14"/>
      <c r="B32" s="18" t="s">
        <v>28</v>
      </c>
      <c r="C32" s="102">
        <f>[1]BASE!Y29</f>
        <v>3644</v>
      </c>
      <c r="D32" s="234">
        <f>[1]BASE!AP29</f>
        <v>73</v>
      </c>
      <c r="E32" s="234">
        <f>[1]BASE!BI29</f>
        <v>466</v>
      </c>
      <c r="F32" s="235">
        <f>[1]BASE!BL29</f>
        <v>466</v>
      </c>
      <c r="G32" s="236">
        <f>[1]BASE!BK29</f>
        <v>0.15665236051502146</v>
      </c>
      <c r="H32" s="82">
        <f>(G32-[1]BASE!AS29/[1]BASE!BJ29)*100</f>
        <v>-5.1502145922746765</v>
      </c>
      <c r="I32" s="238">
        <f>[1]BASE!BN29</f>
        <v>0.15665236051502146</v>
      </c>
      <c r="J32" s="82">
        <f>(I32-[1]BASE!AS29/[1]BASE!BM29)*100</f>
        <v>-5.1502145922746765</v>
      </c>
      <c r="K32" s="239">
        <f>[1]BASE!AQ29</f>
        <v>1</v>
      </c>
      <c r="L32" s="240">
        <f>[1]BASE!BO29</f>
        <v>40</v>
      </c>
      <c r="M32" s="241">
        <f>[1]BASE!BR29</f>
        <v>67</v>
      </c>
      <c r="N32" s="242">
        <f>[1]BASE!BQ29</f>
        <v>2.5000000000000001E-2</v>
      </c>
      <c r="O32" s="82">
        <f>(N32-[1]BASE!AT29/[1]BASE!BP29)*100</f>
        <v>-2.5</v>
      </c>
      <c r="P32" s="242">
        <f>[1]BASE!BT29</f>
        <v>1.4925373134328358E-2</v>
      </c>
      <c r="Q32" s="82">
        <f>(P32-[1]BASE!AT29/[1]BASE!BS29)*100</f>
        <v>-1.4925373134328357</v>
      </c>
      <c r="R32" s="243">
        <f>100*([1]BASE!AO29/C32)</f>
        <v>4.2535675082327113</v>
      </c>
      <c r="S32" s="82">
        <f>R32-100*([1]BASE!AR29/[1]BASE!D29)</f>
        <v>-2.3600439077936342</v>
      </c>
      <c r="T32" s="52"/>
      <c r="U32" s="249" t="s">
        <v>28</v>
      </c>
      <c r="V32" s="101">
        <f>[1]BASE!Y29</f>
        <v>3644</v>
      </c>
      <c r="W32" s="235">
        <f>[1]BASE!AC29</f>
        <v>99</v>
      </c>
      <c r="X32" s="245">
        <f>W32-[1]BASE!AE29</f>
        <v>-59</v>
      </c>
      <c r="Y32" s="235">
        <f>[1]BASE!Z29</f>
        <v>6722</v>
      </c>
      <c r="Z32" s="246">
        <f>Y32-[1]BASE!AA29</f>
        <v>-2588</v>
      </c>
      <c r="AA32" s="54">
        <f>[1]BASE!AD29</f>
        <v>1.4727759595358525E-2</v>
      </c>
      <c r="AB32" s="90">
        <f>([1]BASE!AD29-[1]BASE!AF29)*100</f>
        <v>-0.22432393305276185</v>
      </c>
      <c r="AC32" s="110"/>
      <c r="AD32" s="250">
        <f>[1]BASE!F29</f>
        <v>3.4577387486278819</v>
      </c>
      <c r="AE32" s="90">
        <f>AD32-[1]BASE!G29/([1]BASE!D29/100)</f>
        <v>2.7442371020856449E-2</v>
      </c>
      <c r="AF32" s="73">
        <f>[1]BASE!I29</f>
        <v>1.008</v>
      </c>
      <c r="AG32" s="94">
        <f>IFERROR(AF32-[1]BASE!J29,"-")</f>
        <v>0.34310638297872342</v>
      </c>
      <c r="AH32" s="72">
        <f>[1]BASE!$M29</f>
        <v>0.375</v>
      </c>
      <c r="AI32" s="98">
        <f>IFERROR(100*(AH32-[1]BASE!P29),"-")</f>
        <v>11.119631901840494</v>
      </c>
      <c r="AJ32" s="46"/>
      <c r="AK32" s="251">
        <v>0</v>
      </c>
      <c r="AL32" s="252"/>
    </row>
    <row r="33" spans="1:38" s="2" customFormat="1" ht="40.5" customHeight="1" x14ac:dyDescent="0.4">
      <c r="A33" s="13"/>
      <c r="B33" s="18" t="s">
        <v>7</v>
      </c>
      <c r="C33" s="102">
        <f>[1]BASE!Y30</f>
        <v>7552</v>
      </c>
      <c r="D33" s="234">
        <f>[1]BASE!AP30</f>
        <v>461</v>
      </c>
      <c r="E33" s="234">
        <f>[1]BASE!BI30</f>
        <v>1215</v>
      </c>
      <c r="F33" s="235">
        <f>[1]BASE!BL30</f>
        <v>1215</v>
      </c>
      <c r="G33" s="236">
        <f>[1]BASE!BK30</f>
        <v>0.37942386831275721</v>
      </c>
      <c r="H33" s="82">
        <f>(G33-[1]BASE!AS30/[1]BASE!BJ30)*100</f>
        <v>-6.2551440329218106</v>
      </c>
      <c r="I33" s="238">
        <f>[1]BASE!BN30</f>
        <v>0.37942386831275721</v>
      </c>
      <c r="J33" s="82">
        <f>(I33-[1]BASE!AS30/[1]BASE!BM30)*100</f>
        <v>-6.2551440329218106</v>
      </c>
      <c r="K33" s="239">
        <f>[1]BASE!AQ30</f>
        <v>35</v>
      </c>
      <c r="L33" s="240">
        <f>[1]BASE!BO30</f>
        <v>126</v>
      </c>
      <c r="M33" s="241">
        <f>[1]BASE!BR30</f>
        <v>126</v>
      </c>
      <c r="N33" s="242">
        <f>[1]BASE!BQ30</f>
        <v>0.27777777777777779</v>
      </c>
      <c r="O33" s="82">
        <f>(N33-[1]BASE!AT30/[1]BASE!BP30)*100</f>
        <v>-7.9365079365079358</v>
      </c>
      <c r="P33" s="242">
        <f>[1]BASE!BT30</f>
        <v>0.27777777777777779</v>
      </c>
      <c r="Q33" s="82">
        <f>(P33-[1]BASE!AT30/[1]BASE!BS30)*100</f>
        <v>-7.9365079365079358</v>
      </c>
      <c r="R33" s="243">
        <f>100*([1]BASE!AO30/C33)</f>
        <v>14.83050847457627</v>
      </c>
      <c r="S33" s="82">
        <f>R33-100*([1]BASE!AR30/[1]BASE!D30)</f>
        <v>-5.0185381355932215</v>
      </c>
      <c r="T33" s="255"/>
      <c r="U33" s="249" t="s">
        <v>7</v>
      </c>
      <c r="V33" s="101">
        <f>[1]BASE!Y30</f>
        <v>7552</v>
      </c>
      <c r="W33" s="235">
        <f>[1]BASE!AC30</f>
        <v>510</v>
      </c>
      <c r="X33" s="245">
        <f>W33-[1]BASE!AE30</f>
        <v>-164</v>
      </c>
      <c r="Y33" s="235">
        <f>[1]BASE!Z30</f>
        <v>9975</v>
      </c>
      <c r="Z33" s="246">
        <f>Y33-[1]BASE!AA30</f>
        <v>-2436</v>
      </c>
      <c r="AA33" s="54">
        <f>[1]BASE!AD30</f>
        <v>5.1127819548872182E-2</v>
      </c>
      <c r="AB33" s="82">
        <f>([1]BASE!AD30-[1]BASE!AF30)*100</f>
        <v>-0.31788438948470998</v>
      </c>
      <c r="AC33" s="256"/>
      <c r="AD33" s="250">
        <f>[1]BASE!F30</f>
        <v>5.6408898305084749</v>
      </c>
      <c r="AE33" s="90">
        <f>AD33-[1]BASE!G30/([1]BASE!D30/100)</f>
        <v>-2.2907838983050848</v>
      </c>
      <c r="AF33" s="73">
        <f>[1]BASE!I30</f>
        <v>0.71118530884808018</v>
      </c>
      <c r="AG33" s="94">
        <f>IFERROR(AF33-[1]BASE!J30,"-")</f>
        <v>-3.1069957570755036E-2</v>
      </c>
      <c r="AH33" s="72">
        <f>[1]BASE!$M30</f>
        <v>0.3551236749116608</v>
      </c>
      <c r="AI33" s="257">
        <f>IFERROR(100*(AH33-[1]BASE!P30),"-")</f>
        <v>-5.6964237176251267</v>
      </c>
      <c r="AJ33" s="258"/>
      <c r="AK33" s="259">
        <v>0.25</v>
      </c>
      <c r="AL33" s="252"/>
    </row>
    <row r="34" spans="1:38" s="2" customFormat="1" ht="40.5" customHeight="1" x14ac:dyDescent="0.4">
      <c r="A34" s="14"/>
      <c r="B34" s="31" t="s">
        <v>29</v>
      </c>
      <c r="C34" s="101">
        <f>[1]BASE!Y31</f>
        <v>1781</v>
      </c>
      <c r="D34" s="234">
        <f>[1]BASE!AP31</f>
        <v>131</v>
      </c>
      <c r="E34" s="234">
        <f>[1]BASE!BI31</f>
        <v>373</v>
      </c>
      <c r="F34" s="235">
        <f>[1]BASE!BL31</f>
        <v>373</v>
      </c>
      <c r="G34" s="242">
        <f>[1]BASE!BK31</f>
        <v>0.3512064343163539</v>
      </c>
      <c r="H34" s="82">
        <f>(G34-[1]BASE!AS31/[1]BASE!BJ31)*100</f>
        <v>-18.498659517426276</v>
      </c>
      <c r="I34" s="260">
        <f>[1]BASE!BN31</f>
        <v>0.3512064343163539</v>
      </c>
      <c r="J34" s="82">
        <f>(I34-[1]BASE!AS31/[1]BASE!BM31)*100</f>
        <v>-18.498659517426276</v>
      </c>
      <c r="K34" s="239">
        <f>[1]BASE!AQ31</f>
        <v>11</v>
      </c>
      <c r="L34" s="240">
        <f>[1]BASE!BO31</f>
        <v>53</v>
      </c>
      <c r="M34" s="241">
        <f>[1]BASE!BR31</f>
        <v>53</v>
      </c>
      <c r="N34" s="242">
        <f>[1]BASE!BQ31</f>
        <v>0.20754716981132076</v>
      </c>
      <c r="O34" s="82">
        <f>(N34-[1]BASE!AT31/[1]BASE!BP31)*100</f>
        <v>-3.7735849056603765</v>
      </c>
      <c r="P34" s="242">
        <f>[1]BASE!BT31</f>
        <v>0.20754716981132076</v>
      </c>
      <c r="Q34" s="82">
        <f>(P34-[1]BASE!AT31/[1]BASE!BS31)*100</f>
        <v>-3.7735849056603765</v>
      </c>
      <c r="R34" s="261">
        <f>100*([1]BASE!AO31/C34)</f>
        <v>8.5345311622683884</v>
      </c>
      <c r="S34" s="82">
        <f>R34-100*([1]BASE!AR31/[1]BASE!D31)</f>
        <v>-5.8394160583941623</v>
      </c>
      <c r="T34" s="52"/>
      <c r="U34" s="244" t="s">
        <v>29</v>
      </c>
      <c r="V34" s="101">
        <f>[1]BASE!Y31</f>
        <v>1781</v>
      </c>
      <c r="W34" s="235">
        <f>[1]BASE!AC31</f>
        <v>58</v>
      </c>
      <c r="X34" s="262">
        <f>W34-[1]BASE!AE31</f>
        <v>-85</v>
      </c>
      <c r="Y34" s="235">
        <f>[1]BASE!Z31</f>
        <v>1225</v>
      </c>
      <c r="Z34" s="263">
        <f>Y34-[1]BASE!AA31</f>
        <v>-307</v>
      </c>
      <c r="AA34" s="54">
        <f>[1]BASE!AD31</f>
        <v>4.7346938775510203E-2</v>
      </c>
      <c r="AB34" s="90">
        <f>([1]BASE!AD31-[1]BASE!AF31)*100</f>
        <v>-4.59950977780146</v>
      </c>
      <c r="AC34" s="110"/>
      <c r="AD34" s="56">
        <f>[1]BASE!F31</f>
        <v>4.4357102751263335</v>
      </c>
      <c r="AE34" s="90">
        <f>AD34-[1]BASE!G31/([1]BASE!D31/100)</f>
        <v>0.16844469399213935</v>
      </c>
      <c r="AF34" s="55">
        <f>[1]BASE!I31</f>
        <v>1.0394736842105263</v>
      </c>
      <c r="AG34" s="94">
        <f>IFERROR(AF34-[1]BASE!J31,"-")</f>
        <v>0.5522941970310391</v>
      </c>
      <c r="AH34" s="72">
        <f>[1]BASE!$M31</f>
        <v>0.20833333333333334</v>
      </c>
      <c r="AI34" s="100">
        <f>IFERROR(100*(AH34-[1]BASE!P31),"-")</f>
        <v>-1.5350877192982448</v>
      </c>
      <c r="AJ34" s="46"/>
      <c r="AK34" s="251" t="s">
        <v>138</v>
      </c>
      <c r="AL34" s="252"/>
    </row>
    <row r="35" spans="1:38" s="2" customFormat="1" ht="41.1" customHeight="1" x14ac:dyDescent="0.4">
      <c r="A35" s="14"/>
      <c r="B35" s="18" t="s">
        <v>30</v>
      </c>
      <c r="C35" s="102">
        <f>[1]BASE!Y32</f>
        <v>1414</v>
      </c>
      <c r="D35" s="234">
        <f>[1]BASE!AP32</f>
        <v>102</v>
      </c>
      <c r="E35" s="234">
        <f>[1]BASE!BI32</f>
        <v>351</v>
      </c>
      <c r="F35" s="235">
        <f>[1]BASE!BL32</f>
        <v>351</v>
      </c>
      <c r="G35" s="236">
        <f>[1]BASE!BK32</f>
        <v>0.29059829059829062</v>
      </c>
      <c r="H35" s="82">
        <f>(G35-[1]BASE!AS32/[1]BASE!BJ32)*100</f>
        <v>-5.610658046188127</v>
      </c>
      <c r="I35" s="238">
        <f>[1]BASE!BN32</f>
        <v>0.29059829059829062</v>
      </c>
      <c r="J35" s="82">
        <f>(I35-[1]BASE!AS32/[1]BASE!BM32)*100</f>
        <v>-5.610658046188127</v>
      </c>
      <c r="K35" s="239">
        <f>[1]BASE!AQ32</f>
        <v>7</v>
      </c>
      <c r="L35" s="240">
        <f>[1]BASE!BO32</f>
        <v>47</v>
      </c>
      <c r="M35" s="241">
        <f>[1]BASE!BR32</f>
        <v>62</v>
      </c>
      <c r="N35" s="242">
        <f>[1]BASE!BQ32</f>
        <v>0.14893617021276595</v>
      </c>
      <c r="O35" s="82">
        <f>(N35-[1]BASE!AT32/[1]BASE!BP32)*100</f>
        <v>-17.021276595744684</v>
      </c>
      <c r="P35" s="242">
        <f>[1]BASE!BT32</f>
        <v>0.11290322580645161</v>
      </c>
      <c r="Q35" s="82">
        <f>(P35-[1]BASE!AT32/[1]BASE!BS32)*100</f>
        <v>-12.903225806451612</v>
      </c>
      <c r="R35" s="243">
        <f>100*([1]BASE!AO32/C35)</f>
        <v>10.396039603960396</v>
      </c>
      <c r="S35" s="82">
        <f>R35-100*([1]BASE!AR32/[1]BASE!D32)</f>
        <v>-2.6166902404526162</v>
      </c>
      <c r="T35" s="52"/>
      <c r="U35" s="249" t="s">
        <v>30</v>
      </c>
      <c r="V35" s="101">
        <f>[1]BASE!Y32</f>
        <v>1414</v>
      </c>
      <c r="W35" s="235">
        <f>[1]BASE!AC32</f>
        <v>78</v>
      </c>
      <c r="X35" s="245">
        <f>W35-[1]BASE!AE32</f>
        <v>-37</v>
      </c>
      <c r="Y35" s="235">
        <f>[1]BASE!Z32</f>
        <v>1183</v>
      </c>
      <c r="Z35" s="246">
        <f>Y35-[1]BASE!AA32</f>
        <v>-1488</v>
      </c>
      <c r="AA35" s="54">
        <f>[1]BASE!AD32</f>
        <v>6.5934065934065936E-2</v>
      </c>
      <c r="AB35" s="82">
        <f>([1]BASE!AD32-[1]BASE!AF32)*100</f>
        <v>2.2879030366862638</v>
      </c>
      <c r="AC35" s="110"/>
      <c r="AD35" s="250">
        <f>[1]BASE!F32</f>
        <v>4.8797736916548793</v>
      </c>
      <c r="AE35" s="90">
        <f>AD35-[1]BASE!G32/([1]BASE!D32/100)</f>
        <v>-1.0608203677510613</v>
      </c>
      <c r="AF35" s="73">
        <f>[1]BASE!I32</f>
        <v>0.8214285714285714</v>
      </c>
      <c r="AG35" s="94">
        <f>IFERROR(AF35-[1]BASE!J32,"-")</f>
        <v>0.18984962406015038</v>
      </c>
      <c r="AH35" s="72">
        <f>[1]BASE!$M32</f>
        <v>0.25641025641025639</v>
      </c>
      <c r="AI35" s="98">
        <f>IFERROR(100*(AH35-[1]BASE!P32),"-")</f>
        <v>-4.0199913081269028</v>
      </c>
      <c r="AJ35" s="46"/>
      <c r="AK35" s="251" t="s">
        <v>138</v>
      </c>
      <c r="AL35" s="252"/>
    </row>
    <row r="36" spans="1:38" s="2" customFormat="1" ht="41.1" customHeight="1" x14ac:dyDescent="0.4">
      <c r="A36" s="13"/>
      <c r="B36" s="18" t="s">
        <v>6</v>
      </c>
      <c r="C36" s="102">
        <f>[1]BASE!Y33</f>
        <v>2583</v>
      </c>
      <c r="D36" s="234">
        <f>[1]BASE!AP33</f>
        <v>125</v>
      </c>
      <c r="E36" s="234">
        <f>[1]BASE!BI33</f>
        <v>416</v>
      </c>
      <c r="F36" s="235">
        <f>[1]BASE!BL33</f>
        <v>416</v>
      </c>
      <c r="G36" s="236">
        <f>[1]BASE!BK33</f>
        <v>0.30048076923076922</v>
      </c>
      <c r="H36" s="82">
        <f>(G36-[1]BASE!AS33/[1]BASE!BJ33)*100</f>
        <v>-11.538461538461542</v>
      </c>
      <c r="I36" s="238">
        <f>[1]BASE!BN33</f>
        <v>0.30048076923076922</v>
      </c>
      <c r="J36" s="82">
        <f>(I36-[1]BASE!AS33/[1]BASE!BM33)*100</f>
        <v>-11.538461538461542</v>
      </c>
      <c r="K36" s="239">
        <f>[1]BASE!AQ33</f>
        <v>19</v>
      </c>
      <c r="L36" s="240">
        <f>[1]BASE!BO33</f>
        <v>86</v>
      </c>
      <c r="M36" s="241">
        <f>[1]BASE!BR33</f>
        <v>86</v>
      </c>
      <c r="N36" s="242">
        <f>[1]BASE!BQ33</f>
        <v>0.22093023255813954</v>
      </c>
      <c r="O36" s="82">
        <f>(N36-[1]BASE!AT33/[1]BASE!BP33)*100</f>
        <v>0</v>
      </c>
      <c r="P36" s="242">
        <f>[1]BASE!BT33</f>
        <v>0.22093023255813954</v>
      </c>
      <c r="Q36" s="82">
        <f>(P36-[1]BASE!AT33/[1]BASE!BS33)*100</f>
        <v>0</v>
      </c>
      <c r="R36" s="243">
        <f>100*([1]BASE!AO33/C36)</f>
        <v>18.660472319008907</v>
      </c>
      <c r="S36" s="82">
        <f>R36-100*([1]BASE!AR33/[1]BASE!D33)</f>
        <v>-13.124274099883856</v>
      </c>
      <c r="T36" s="52"/>
      <c r="U36" s="249" t="s">
        <v>6</v>
      </c>
      <c r="V36" s="101">
        <f>[1]BASE!Y33</f>
        <v>2583</v>
      </c>
      <c r="W36" s="235">
        <f>[1]BASE!AC33</f>
        <v>166</v>
      </c>
      <c r="X36" s="245">
        <f>W36-[1]BASE!AE33</f>
        <v>-137</v>
      </c>
      <c r="Y36" s="235">
        <f>[1]BASE!Z33</f>
        <v>6340</v>
      </c>
      <c r="Z36" s="246">
        <f>Y36-[1]BASE!AA33</f>
        <v>-2372</v>
      </c>
      <c r="AA36" s="54">
        <f>[1]BASE!AD33</f>
        <v>2.6182965299684544E-2</v>
      </c>
      <c r="AB36" s="90">
        <f>([1]BASE!AD33-[1]BASE!AF33)*100</f>
        <v>-0.85966490253843242</v>
      </c>
      <c r="AC36" s="110"/>
      <c r="AD36" s="250">
        <f>[1]BASE!F33</f>
        <v>4.9941927990708486</v>
      </c>
      <c r="AE36" s="90">
        <f>AD36-[1]BASE!G33/([1]BASE!D33/100)</f>
        <v>-2.5551684088269448</v>
      </c>
      <c r="AF36" s="73">
        <f>[1]BASE!I33</f>
        <v>0.66153846153846152</v>
      </c>
      <c r="AG36" s="94">
        <f>IFERROR(AF36-[1]BASE!J33,"-")</f>
        <v>0.22916595599522427</v>
      </c>
      <c r="AH36" s="72">
        <f>[1]BASE!$M33</f>
        <v>0.3</v>
      </c>
      <c r="AI36" s="98">
        <f>IFERROR(100*(AH36-[1]BASE!P33),"-")</f>
        <v>-0.20304568527919065</v>
      </c>
      <c r="AJ36" s="46"/>
      <c r="AK36" s="253">
        <v>1.29</v>
      </c>
      <c r="AL36" s="252"/>
    </row>
    <row r="37" spans="1:38" s="2" customFormat="1" ht="41.1" customHeight="1" x14ac:dyDescent="0.4">
      <c r="A37" s="14"/>
      <c r="B37" s="18" t="s">
        <v>4</v>
      </c>
      <c r="C37" s="102">
        <f>[1]BASE!Y34</f>
        <v>8809</v>
      </c>
      <c r="D37" s="234">
        <f>[1]BASE!AP34</f>
        <v>809</v>
      </c>
      <c r="E37" s="234">
        <f>[1]BASE!BI34</f>
        <v>1949</v>
      </c>
      <c r="F37" s="235">
        <f>[1]BASE!BL34</f>
        <v>1949</v>
      </c>
      <c r="G37" s="236">
        <f>[1]BASE!BK34</f>
        <v>0.41508465879938428</v>
      </c>
      <c r="H37" s="82">
        <f>(G37-[1]BASE!AS34/[1]BASE!BJ34)*100</f>
        <v>-9.6722322720122929</v>
      </c>
      <c r="I37" s="238">
        <f>[1]BASE!BN34</f>
        <v>0.41508465879938428</v>
      </c>
      <c r="J37" s="82">
        <f>(I37-[1]BASE!AS34/[1]BASE!BM34)*100</f>
        <v>-9.6722322720122929</v>
      </c>
      <c r="K37" s="239">
        <f>[1]BASE!AQ34</f>
        <v>190</v>
      </c>
      <c r="L37" s="240">
        <f>[1]BASE!BO34</f>
        <v>408</v>
      </c>
      <c r="M37" s="241">
        <f>[1]BASE!BR34</f>
        <v>408</v>
      </c>
      <c r="N37" s="242">
        <f>[1]BASE!BQ34</f>
        <v>0.46568627450980393</v>
      </c>
      <c r="O37" s="82">
        <f>(N37-[1]BASE!AT34/[1]BASE!BP34)*100</f>
        <v>-4.7377858506823189</v>
      </c>
      <c r="P37" s="242">
        <f>[1]BASE!BT34</f>
        <v>0.46568627450980393</v>
      </c>
      <c r="Q37" s="82">
        <f>(P37-[1]BASE!AT34/[1]BASE!BS34)*100</f>
        <v>-4.7377858506823189</v>
      </c>
      <c r="R37" s="243">
        <f>100*([1]BASE!AO34/C37)</f>
        <v>19.173572482688158</v>
      </c>
      <c r="S37" s="82">
        <f>R37-100*([1]BASE!AR34/[1]BASE!D34)</f>
        <v>-15.699852423657624</v>
      </c>
      <c r="T37" s="52"/>
      <c r="U37" s="249" t="s">
        <v>4</v>
      </c>
      <c r="V37" s="101">
        <f>[1]BASE!Y34</f>
        <v>8809</v>
      </c>
      <c r="W37" s="235">
        <f>[1]BASE!AC34</f>
        <v>871</v>
      </c>
      <c r="X37" s="245">
        <f>W37-[1]BASE!AE34</f>
        <v>-482</v>
      </c>
      <c r="Y37" s="235">
        <f>[1]BASE!Z34</f>
        <v>25372</v>
      </c>
      <c r="Z37" s="246">
        <f>Y37-[1]BASE!AA34</f>
        <v>-4623</v>
      </c>
      <c r="AA37" s="54">
        <f>[1]BASE!AD34</f>
        <v>3.4329181775185243E-2</v>
      </c>
      <c r="AB37" s="90">
        <f>([1]BASE!AD34-[1]BASE!AF34)*100</f>
        <v>-1.0778336144468035</v>
      </c>
      <c r="AC37" s="110"/>
      <c r="AD37" s="250">
        <f>[1]BASE!F34</f>
        <v>8.1507549097513898</v>
      </c>
      <c r="AE37" s="90">
        <f>AD37-[1]BASE!G34/([1]BASE!D34/100)</f>
        <v>-3.8369849018049731</v>
      </c>
      <c r="AF37" s="73">
        <f>[1]BASE!I34</f>
        <v>0.67992424242424243</v>
      </c>
      <c r="AG37" s="94">
        <f>IFERROR(AF37-[1]BASE!J34,"-")</f>
        <v>7.1979510127178514E-2</v>
      </c>
      <c r="AH37" s="72">
        <f>[1]BASE!$M34</f>
        <v>0.48183760683760685</v>
      </c>
      <c r="AI37" s="98">
        <f>IFERROR(100*(AH37-[1]BASE!P34),"-")</f>
        <v>1.7752659929424486</v>
      </c>
      <c r="AJ37" s="46"/>
      <c r="AK37" s="253">
        <v>0.3</v>
      </c>
      <c r="AL37" s="252"/>
    </row>
    <row r="38" spans="1:38" s="2" customFormat="1" ht="41.1" customHeight="1" x14ac:dyDescent="0.4">
      <c r="A38" s="14"/>
      <c r="B38" s="18" t="s">
        <v>5</v>
      </c>
      <c r="C38" s="102">
        <f>[1]BASE!Y35</f>
        <v>5466</v>
      </c>
      <c r="D38" s="234">
        <f>[1]BASE!AP35</f>
        <v>372</v>
      </c>
      <c r="E38" s="234">
        <f>[1]BASE!BI35</f>
        <v>839</v>
      </c>
      <c r="F38" s="235">
        <f>[1]BASE!BL35</f>
        <v>839</v>
      </c>
      <c r="G38" s="236">
        <f>[1]BASE!BK35</f>
        <v>0.44338498212157329</v>
      </c>
      <c r="H38" s="82">
        <f>(G38-[1]BASE!AS35/[1]BASE!BJ35)*100</f>
        <v>-11.084624553039335</v>
      </c>
      <c r="I38" s="238">
        <f>[1]BASE!BN35</f>
        <v>0.44338498212157329</v>
      </c>
      <c r="J38" s="82">
        <f>(I38-[1]BASE!AS35/[1]BASE!BM35)*100</f>
        <v>-11.084624553039335</v>
      </c>
      <c r="K38" s="239">
        <f>[1]BASE!AQ35</f>
        <v>54</v>
      </c>
      <c r="L38" s="240">
        <f>[1]BASE!BO35</f>
        <v>116</v>
      </c>
      <c r="M38" s="241">
        <f>[1]BASE!BR35</f>
        <v>120</v>
      </c>
      <c r="N38" s="242">
        <f>[1]BASE!BQ35</f>
        <v>0.46551724137931033</v>
      </c>
      <c r="O38" s="82">
        <f>(N38-[1]BASE!AT35/[1]BASE!BP35)*100</f>
        <v>-12.068965517241375</v>
      </c>
      <c r="P38" s="242">
        <f>[1]BASE!BT35</f>
        <v>0.45</v>
      </c>
      <c r="Q38" s="82">
        <f>(P38-[1]BASE!AT35/[1]BASE!BS35)*100</f>
        <v>-11.666666666666664</v>
      </c>
      <c r="R38" s="243">
        <f>100*([1]BASE!AO35/C38)</f>
        <v>12.129527991218442</v>
      </c>
      <c r="S38" s="82">
        <f>R38-100*([1]BASE!AR35/[1]BASE!D35)</f>
        <v>-5.9824368825466507</v>
      </c>
      <c r="T38" s="52"/>
      <c r="U38" s="249" t="s">
        <v>5</v>
      </c>
      <c r="V38" s="101">
        <f>[1]BASE!Y35</f>
        <v>5466</v>
      </c>
      <c r="W38" s="235">
        <f>[1]BASE!AC35</f>
        <v>386</v>
      </c>
      <c r="X38" s="245">
        <f>W38-[1]BASE!AE35</f>
        <v>-278</v>
      </c>
      <c r="Y38" s="235">
        <f>[1]BASE!Z35</f>
        <v>10585</v>
      </c>
      <c r="Z38" s="246">
        <f>Y38-[1]BASE!AA35</f>
        <v>-1807</v>
      </c>
      <c r="AA38" s="54">
        <f>[1]BASE!AD35</f>
        <v>3.6466698157770427E-2</v>
      </c>
      <c r="AB38" s="90">
        <f>([1]BASE!AD35-[1]BASE!AF35)*100</f>
        <v>-1.7116258588517501</v>
      </c>
      <c r="AC38" s="110"/>
      <c r="AD38" s="250">
        <f>[1]BASE!F35</f>
        <v>6.0556165386022691</v>
      </c>
      <c r="AE38" s="90">
        <f>AD38-[1]BASE!G35/([1]BASE!D35/100)</f>
        <v>-2.8540065861690458</v>
      </c>
      <c r="AF38" s="73">
        <f>[1]BASE!I35</f>
        <v>0.67967145790554417</v>
      </c>
      <c r="AG38" s="94">
        <f>IFERROR(AF38-[1]BASE!J35,"-")</f>
        <v>9.5738604188517762E-2</v>
      </c>
      <c r="AH38" s="72">
        <f>[1]BASE!$M35</f>
        <v>0.3364485981308411</v>
      </c>
      <c r="AI38" s="98">
        <f>IFERROR(100*(AH38-[1]BASE!P35),"-")</f>
        <v>-0.38111421288991587</v>
      </c>
      <c r="AJ38" s="46"/>
      <c r="AK38" s="253">
        <v>2.4</v>
      </c>
      <c r="AL38" s="252"/>
    </row>
    <row r="39" spans="1:38" s="2" customFormat="1" ht="41.1" customHeight="1" x14ac:dyDescent="0.4">
      <c r="A39" s="13"/>
      <c r="B39" s="18" t="s">
        <v>11</v>
      </c>
      <c r="C39" s="102">
        <f>[1]BASE!Y36</f>
        <v>1330</v>
      </c>
      <c r="D39" s="234">
        <f>[1]BASE!AP36</f>
        <v>104</v>
      </c>
      <c r="E39" s="234">
        <f>[1]BASE!BI36</f>
        <v>370</v>
      </c>
      <c r="F39" s="235">
        <f>[1]BASE!BL36</f>
        <v>500</v>
      </c>
      <c r="G39" s="236">
        <f>[1]BASE!BK36</f>
        <v>0.2810810810810811</v>
      </c>
      <c r="H39" s="82">
        <f>(G39-[1]BASE!AS36/[1]BASE!BJ36)*100</f>
        <v>-7.5675675675675684</v>
      </c>
      <c r="I39" s="238">
        <f>[1]BASE!BN36</f>
        <v>0.20799999999999999</v>
      </c>
      <c r="J39" s="82">
        <f>(I39-[1]BASE!AS36/[1]BASE!BM36)*100</f>
        <v>-5.6000000000000023</v>
      </c>
      <c r="K39" s="239">
        <f>[1]BASE!AQ36</f>
        <v>4</v>
      </c>
      <c r="L39" s="240">
        <f>[1]BASE!BO36</f>
        <v>27</v>
      </c>
      <c r="M39" s="241">
        <f>[1]BASE!BR36</f>
        <v>27</v>
      </c>
      <c r="N39" s="242">
        <f>[1]BASE!BQ36</f>
        <v>0.14814814814814814</v>
      </c>
      <c r="O39" s="82">
        <f>(N39-[1]BASE!AT36/[1]BASE!BP36)*100</f>
        <v>-11.111111111111111</v>
      </c>
      <c r="P39" s="242">
        <f>[1]BASE!BT36</f>
        <v>0.14814814814814814</v>
      </c>
      <c r="Q39" s="82">
        <f>(P39-[1]BASE!AT36/[1]BASE!BS36)*100</f>
        <v>-11.111111111111111</v>
      </c>
      <c r="R39" s="243">
        <f>100*([1]BASE!AO36/C39)</f>
        <v>10.451127819548873</v>
      </c>
      <c r="S39" s="82">
        <f>R39-100*([1]BASE!AR36/[1]BASE!D36)</f>
        <v>-4.8120300751879697</v>
      </c>
      <c r="T39" s="52"/>
      <c r="U39" s="249" t="s">
        <v>11</v>
      </c>
      <c r="V39" s="101">
        <f>[1]BASE!Y36</f>
        <v>1330</v>
      </c>
      <c r="W39" s="235">
        <f>[1]BASE!AC36</f>
        <v>67</v>
      </c>
      <c r="X39" s="245">
        <f>W39-[1]BASE!AE36</f>
        <v>-90</v>
      </c>
      <c r="Y39" s="235">
        <f>[1]BASE!Z36</f>
        <v>2040</v>
      </c>
      <c r="Z39" s="246">
        <f>Y39-[1]BASE!AA36</f>
        <v>-1316</v>
      </c>
      <c r="AA39" s="54">
        <f>[1]BASE!AD36</f>
        <v>3.2843137254901962E-2</v>
      </c>
      <c r="AB39" s="90">
        <f>([1]BASE!AD36-[1]BASE!AF36)*100</f>
        <v>-1.393874593937694</v>
      </c>
      <c r="AC39" s="110"/>
      <c r="AD39" s="250">
        <f>[1]BASE!F36</f>
        <v>5.2631578947368416</v>
      </c>
      <c r="AE39" s="90">
        <f>AD39-[1]BASE!G36/([1]BASE!D36/100)</f>
        <v>-1.3533834586466167</v>
      </c>
      <c r="AF39" s="73">
        <f>[1]BASE!I36</f>
        <v>0.79545454545454541</v>
      </c>
      <c r="AG39" s="94">
        <f>IFERROR(AF39-[1]BASE!J36,"-")</f>
        <v>0.31458022851465473</v>
      </c>
      <c r="AH39" s="72">
        <f>[1]BASE!$M36</f>
        <v>0.42105263157894735</v>
      </c>
      <c r="AI39" s="98">
        <f>IFERROR(100*(AH39-[1]BASE!P36),"-")</f>
        <v>3.9030159668834994</v>
      </c>
      <c r="AJ39" s="46"/>
      <c r="AK39" s="251">
        <v>-0.38</v>
      </c>
      <c r="AL39" s="252"/>
    </row>
    <row r="40" spans="1:38" s="2" customFormat="1" ht="41.1" customHeight="1" x14ac:dyDescent="0.4">
      <c r="A40" s="14"/>
      <c r="B40" s="18" t="s">
        <v>12</v>
      </c>
      <c r="C40" s="102">
        <f>[1]BASE!Y37</f>
        <v>925</v>
      </c>
      <c r="D40" s="234">
        <f>[1]BASE!AP37</f>
        <v>50</v>
      </c>
      <c r="E40" s="234">
        <f>[1]BASE!BI37</f>
        <v>400</v>
      </c>
      <c r="F40" s="235">
        <f>[1]BASE!BL37</f>
        <v>400</v>
      </c>
      <c r="G40" s="236">
        <f>[1]BASE!BK37</f>
        <v>0.125</v>
      </c>
      <c r="H40" s="82">
        <f>(G40-[1]BASE!AS37/[1]BASE!BJ37)*100</f>
        <v>-2.7499999999999996</v>
      </c>
      <c r="I40" s="238">
        <f>[1]BASE!BN37</f>
        <v>0.125</v>
      </c>
      <c r="J40" s="82">
        <f>(I40-[1]BASE!AS37/[1]BASE!BM37)*100</f>
        <v>-2.7499999999999996</v>
      </c>
      <c r="K40" s="239">
        <f>[1]BASE!AQ37</f>
        <v>0</v>
      </c>
      <c r="L40" s="240">
        <f>[1]BASE!BO37</f>
        <v>40</v>
      </c>
      <c r="M40" s="241">
        <f>[1]BASE!BR37</f>
        <v>40</v>
      </c>
      <c r="N40" s="242">
        <f>[1]BASE!BQ37</f>
        <v>0</v>
      </c>
      <c r="O40" s="82">
        <f>(N40-[1]BASE!AT37/[1]BASE!BP37)*100</f>
        <v>-2.5</v>
      </c>
      <c r="P40" s="242">
        <f>[1]BASE!BT37</f>
        <v>0</v>
      </c>
      <c r="Q40" s="82">
        <f>(P40-[1]BASE!AT37/[1]BASE!BS37)*100</f>
        <v>-2.5</v>
      </c>
      <c r="R40" s="243">
        <f>100*([1]BASE!AO37/C40)</f>
        <v>5.4054054054054053</v>
      </c>
      <c r="S40" s="82">
        <f>R40-100*([1]BASE!AR37/[1]BASE!D37)</f>
        <v>-1.1891891891891904</v>
      </c>
      <c r="T40" s="52"/>
      <c r="U40" s="249" t="s">
        <v>12</v>
      </c>
      <c r="V40" s="101">
        <f>[1]BASE!Y37</f>
        <v>925</v>
      </c>
      <c r="W40" s="235">
        <f>[1]BASE!AC37</f>
        <v>39</v>
      </c>
      <c r="X40" s="245">
        <f>W40-[1]BASE!AE37</f>
        <v>-6</v>
      </c>
      <c r="Y40" s="235">
        <f>[1]BASE!Z37</f>
        <v>2314</v>
      </c>
      <c r="Z40" s="246">
        <f>Y40-[1]BASE!AA37</f>
        <v>-352</v>
      </c>
      <c r="AA40" s="54">
        <f>[1]BASE!AD37</f>
        <v>1.6853932584269662E-2</v>
      </c>
      <c r="AB40" s="90">
        <f>([1]BASE!AD37-[1]BASE!AF37)*100</f>
        <v>-2.5287220681576017E-3</v>
      </c>
      <c r="AC40" s="110"/>
      <c r="AD40" s="250">
        <f>[1]BASE!F37</f>
        <v>2.9189189189189189</v>
      </c>
      <c r="AE40" s="90">
        <f>AD40-[1]BASE!G37/([1]BASE!D37/100)</f>
        <v>-1.189189189189189</v>
      </c>
      <c r="AF40" s="73">
        <f>[1]BASE!I37</f>
        <v>0.71052631578947367</v>
      </c>
      <c r="AG40" s="94">
        <f>IFERROR(AF40-[1]BASE!J37,"-")</f>
        <v>6.6458519179304232E-2</v>
      </c>
      <c r="AH40" s="72">
        <f>[1]BASE!$M37</f>
        <v>0.19444444444444445</v>
      </c>
      <c r="AI40" s="98">
        <f>IFERROR(100*(AH40-[1]BASE!P37),"-")</f>
        <v>5.7189542483660123</v>
      </c>
      <c r="AJ40" s="46"/>
      <c r="AK40" s="251">
        <v>-0.75</v>
      </c>
      <c r="AL40" s="252"/>
    </row>
    <row r="41" spans="1:38" s="2" customFormat="1" ht="41.1" customHeight="1" x14ac:dyDescent="0.4">
      <c r="A41" s="14"/>
      <c r="B41" s="18" t="s">
        <v>31</v>
      </c>
      <c r="C41" s="102">
        <f>[1]BASE!Y38</f>
        <v>556</v>
      </c>
      <c r="D41" s="234">
        <f>[1]BASE!AP38</f>
        <v>3</v>
      </c>
      <c r="E41" s="234">
        <f>[1]BASE!BI38</f>
        <v>313</v>
      </c>
      <c r="F41" s="235">
        <f>[1]BASE!BL38</f>
        <v>313</v>
      </c>
      <c r="G41" s="236">
        <f>[1]BASE!BK38</f>
        <v>9.5846645367412137E-3</v>
      </c>
      <c r="H41" s="82">
        <f>(G41-[1]BASE!AS38/[1]BASE!BJ38)*100</f>
        <v>-4.7923322683706067</v>
      </c>
      <c r="I41" s="238">
        <f>[1]BASE!BN38</f>
        <v>9.5846645367412137E-3</v>
      </c>
      <c r="J41" s="82">
        <f>(I41-[1]BASE!AS38/[1]BASE!BM38)*100</f>
        <v>-4.7923322683706067</v>
      </c>
      <c r="K41" s="239">
        <f>[1]BASE!AQ38</f>
        <v>0</v>
      </c>
      <c r="L41" s="240">
        <f>[1]BASE!BO38</f>
        <v>47</v>
      </c>
      <c r="M41" s="241">
        <f>[1]BASE!BR38</f>
        <v>47</v>
      </c>
      <c r="N41" s="242">
        <f>[1]BASE!BQ38</f>
        <v>0</v>
      </c>
      <c r="O41" s="82">
        <f>(N41-[1]BASE!AT38/[1]BASE!BP38)*100</f>
        <v>-2.1276595744680851</v>
      </c>
      <c r="P41" s="242">
        <f>[1]BASE!BT38</f>
        <v>0</v>
      </c>
      <c r="Q41" s="82">
        <f>(P41-[1]BASE!AT38/[1]BASE!BS38)*100</f>
        <v>-2.1276595744680851</v>
      </c>
      <c r="R41" s="243">
        <f>100*([1]BASE!AO38/C41)</f>
        <v>0.53956834532374098</v>
      </c>
      <c r="S41" s="82">
        <f>R41-100*([1]BASE!AR38/[1]BASE!D38)</f>
        <v>-2.6978417266187051</v>
      </c>
      <c r="T41" s="52"/>
      <c r="U41" s="249" t="s">
        <v>31</v>
      </c>
      <c r="V41" s="101">
        <f>[1]BASE!Y38</f>
        <v>556</v>
      </c>
      <c r="W41" s="235">
        <f>[1]BASE!AC38</f>
        <v>0</v>
      </c>
      <c r="X41" s="245">
        <f>W41-[1]BASE!AE38</f>
        <v>-8</v>
      </c>
      <c r="Y41" s="235">
        <f>[1]BASE!Z38</f>
        <v>876</v>
      </c>
      <c r="Z41" s="246">
        <f>Y41-[1]BASE!AA38</f>
        <v>-441</v>
      </c>
      <c r="AA41" s="54">
        <f>[1]BASE!AD38</f>
        <v>0</v>
      </c>
      <c r="AB41" s="90">
        <f>([1]BASE!AD38-[1]BASE!AF38)*100</f>
        <v>-0.60744115413819288</v>
      </c>
      <c r="AC41" s="110"/>
      <c r="AD41" s="250">
        <f>[1]BASE!F38</f>
        <v>0</v>
      </c>
      <c r="AE41" s="90">
        <f>AD41-[1]BASE!G38/([1]BASE!D38/100)</f>
        <v>-0.35971223021582738</v>
      </c>
      <c r="AF41" s="73">
        <f>[1]BASE!I38</f>
        <v>0</v>
      </c>
      <c r="AG41" s="94">
        <f>IFERROR(AF41-[1]BASE!J38,"-")</f>
        <v>-0.2857142857142857</v>
      </c>
      <c r="AH41" s="72">
        <f>[1]BASE!$M38</f>
        <v>0</v>
      </c>
      <c r="AI41" s="98">
        <f>IFERROR(100*(AH41-[1]BASE!P38),"-")</f>
        <v>-25</v>
      </c>
      <c r="AJ41" s="46"/>
      <c r="AK41" s="251" t="s">
        <v>138</v>
      </c>
      <c r="AL41" s="252"/>
    </row>
    <row r="42" spans="1:38" s="2" customFormat="1" ht="41.1" customHeight="1" x14ac:dyDescent="0.4">
      <c r="A42" s="13"/>
      <c r="B42" s="18" t="s">
        <v>32</v>
      </c>
      <c r="C42" s="102">
        <f>[1]BASE!Y39</f>
        <v>674</v>
      </c>
      <c r="D42" s="234">
        <f>[1]BASE!AP39</f>
        <v>6</v>
      </c>
      <c r="E42" s="234">
        <f>[1]BASE!BI39</f>
        <v>253</v>
      </c>
      <c r="F42" s="235">
        <f>[1]BASE!BL39</f>
        <v>253</v>
      </c>
      <c r="G42" s="236">
        <f>[1]BASE!BK39</f>
        <v>2.3715415019762844E-2</v>
      </c>
      <c r="H42" s="82">
        <f>(G42-[1]BASE!AS39/[1]BASE!BJ39)*100</f>
        <v>-3.1620553359683794</v>
      </c>
      <c r="I42" s="238">
        <f>[1]BASE!BN39</f>
        <v>2.3715415019762844E-2</v>
      </c>
      <c r="J42" s="82">
        <f>(I42-[1]BASE!AS39/[1]BASE!BM39)*100</f>
        <v>-3.1620553359683794</v>
      </c>
      <c r="K42" s="239">
        <f>[1]BASE!AQ39</f>
        <v>1</v>
      </c>
      <c r="L42" s="240">
        <f>[1]BASE!BO39</f>
        <v>25</v>
      </c>
      <c r="M42" s="241">
        <f>[1]BASE!BR39</f>
        <v>25</v>
      </c>
      <c r="N42" s="242">
        <f>[1]BASE!BQ39</f>
        <v>0.04</v>
      </c>
      <c r="O42" s="82">
        <f>(N42-[1]BASE!AT39/[1]BASE!BP39)*100</f>
        <v>4</v>
      </c>
      <c r="P42" s="242">
        <f>[1]BASE!BT39</f>
        <v>0.04</v>
      </c>
      <c r="Q42" s="82">
        <f>(P42-[1]BASE!AT39/[1]BASE!BS39)*100</f>
        <v>4</v>
      </c>
      <c r="R42" s="243">
        <f>100*([1]BASE!AO39/C42)</f>
        <v>0.89020771513353114</v>
      </c>
      <c r="S42" s="82">
        <f>R42-100*([1]BASE!AR39/[1]BASE!D39)</f>
        <v>-1.1869436201780412</v>
      </c>
      <c r="T42" s="52"/>
      <c r="U42" s="249" t="s">
        <v>32</v>
      </c>
      <c r="V42" s="101">
        <f>[1]BASE!Y39</f>
        <v>674</v>
      </c>
      <c r="W42" s="235">
        <f>[1]BASE!AC39</f>
        <v>4</v>
      </c>
      <c r="X42" s="245">
        <f>W42-[1]BASE!AE39</f>
        <v>-4</v>
      </c>
      <c r="Y42" s="235">
        <f>[1]BASE!Z39</f>
        <v>451</v>
      </c>
      <c r="Z42" s="246">
        <f>Y42-[1]BASE!AA39</f>
        <v>81</v>
      </c>
      <c r="AA42" s="54">
        <f>[1]BASE!AD39</f>
        <v>8.869179600886918E-3</v>
      </c>
      <c r="AB42" s="90">
        <f>([1]BASE!AD39-[1]BASE!AF39)*100</f>
        <v>-1.2752442020734704</v>
      </c>
      <c r="AC42" s="110"/>
      <c r="AD42" s="250">
        <f>[1]BASE!F39</f>
        <v>0.14836795252225518</v>
      </c>
      <c r="AE42" s="90">
        <f>AD42-[1]BASE!G39/([1]BASE!D39/100)</f>
        <v>-0.89020771513353103</v>
      </c>
      <c r="AF42" s="73">
        <f>[1]BASE!I39</f>
        <v>0.14285714285714285</v>
      </c>
      <c r="AG42" s="94">
        <f>IFERROR(AF42-[1]BASE!J39,"-")</f>
        <v>-0.22556390977443608</v>
      </c>
      <c r="AH42" s="72">
        <f>[1]BASE!$M39</f>
        <v>0.5</v>
      </c>
      <c r="AI42" s="98">
        <f>IFERROR(100*(AH42-[1]BASE!P39),"-")</f>
        <v>31.818181818181817</v>
      </c>
      <c r="AJ42" s="46"/>
      <c r="AK42" s="251" t="s">
        <v>138</v>
      </c>
      <c r="AL42" s="252"/>
    </row>
    <row r="43" spans="1:38" s="2" customFormat="1" ht="41.1" customHeight="1" x14ac:dyDescent="0.4">
      <c r="A43" s="14"/>
      <c r="B43" s="18" t="s">
        <v>33</v>
      </c>
      <c r="C43" s="102">
        <f>[1]BASE!Y40</f>
        <v>1890</v>
      </c>
      <c r="D43" s="234">
        <f>[1]BASE!AP40</f>
        <v>63</v>
      </c>
      <c r="E43" s="234">
        <f>[1]BASE!BI40</f>
        <v>401</v>
      </c>
      <c r="F43" s="235">
        <f>[1]BASE!BL40</f>
        <v>401</v>
      </c>
      <c r="G43" s="236">
        <f>[1]BASE!BK40</f>
        <v>0.15710723192019951</v>
      </c>
      <c r="H43" s="82">
        <f>(G43-[1]BASE!AS40/[1]BASE!BJ40)*100</f>
        <v>0</v>
      </c>
      <c r="I43" s="238">
        <f>[1]BASE!BN40</f>
        <v>0.15710723192019951</v>
      </c>
      <c r="J43" s="82">
        <f>(I43-[1]BASE!AS40/[1]BASE!BM40)*100</f>
        <v>0</v>
      </c>
      <c r="K43" s="239">
        <f>[1]BASE!AQ40</f>
        <v>3</v>
      </c>
      <c r="L43" s="240">
        <f>[1]BASE!BO40</f>
        <v>37</v>
      </c>
      <c r="M43" s="241">
        <f>[1]BASE!BR40</f>
        <v>40</v>
      </c>
      <c r="N43" s="242">
        <f>[1]BASE!BQ40</f>
        <v>8.1081081081081086E-2</v>
      </c>
      <c r="O43" s="82">
        <f>(N43-[1]BASE!AT40/[1]BASE!BP40)*100</f>
        <v>-5.4054054054054053</v>
      </c>
      <c r="P43" s="242">
        <f>[1]BASE!BT40</f>
        <v>7.4999999999999997E-2</v>
      </c>
      <c r="Q43" s="82">
        <f>(P43-[1]BASE!AT40/[1]BASE!BS40)*100</f>
        <v>-5</v>
      </c>
      <c r="R43" s="243">
        <f>100*([1]BASE!AO40/C43)</f>
        <v>4.7089947089947088</v>
      </c>
      <c r="S43" s="82">
        <f>R43-100*([1]BASE!AR40/[1]BASE!D40)</f>
        <v>-0.37037037037037024</v>
      </c>
      <c r="T43" s="52"/>
      <c r="U43" s="249" t="s">
        <v>33</v>
      </c>
      <c r="V43" s="101">
        <f>[1]BASE!Y40</f>
        <v>1890</v>
      </c>
      <c r="W43" s="235">
        <f>[1]BASE!AC40</f>
        <v>39</v>
      </c>
      <c r="X43" s="245">
        <f>W43-[1]BASE!AE40</f>
        <v>-29</v>
      </c>
      <c r="Y43" s="235">
        <f>[1]BASE!Z40</f>
        <v>4562</v>
      </c>
      <c r="Z43" s="246">
        <f>Y43-[1]BASE!AA40</f>
        <v>-38</v>
      </c>
      <c r="AA43" s="54">
        <f>[1]BASE!AD40</f>
        <v>8.5488820692678647E-3</v>
      </c>
      <c r="AB43" s="90">
        <f>([1]BASE!AD40-[1]BASE!AF40)*100</f>
        <v>-0.62337266263843094</v>
      </c>
      <c r="AC43" s="110"/>
      <c r="AD43" s="250">
        <f>[1]BASE!F40</f>
        <v>1.6931216931216932</v>
      </c>
      <c r="AE43" s="90">
        <f>AD43-[1]BASE!G40/([1]BASE!D40/100)</f>
        <v>-1.1111111111111114</v>
      </c>
      <c r="AF43" s="73">
        <f>[1]BASE!I40</f>
        <v>0.60377358490566035</v>
      </c>
      <c r="AG43" s="94">
        <f>IFERROR(AF43-[1]BASE!J40,"-")</f>
        <v>-0.13233752620545081</v>
      </c>
      <c r="AH43" s="72">
        <f>[1]BASE!$M40</f>
        <v>0.3392857142857143</v>
      </c>
      <c r="AI43" s="98">
        <f>IFERROR(100*(AH43-[1]BASE!P40),"-")</f>
        <v>-4.3430335097001729</v>
      </c>
      <c r="AJ43" s="46"/>
      <c r="AK43" s="251" t="s">
        <v>137</v>
      </c>
      <c r="AL43" s="252"/>
    </row>
    <row r="44" spans="1:38" s="2" customFormat="1" ht="41.1" customHeight="1" x14ac:dyDescent="0.4">
      <c r="A44" s="14"/>
      <c r="B44" s="18" t="s">
        <v>9</v>
      </c>
      <c r="C44" s="102">
        <f>[1]BASE!Y41</f>
        <v>2804</v>
      </c>
      <c r="D44" s="234">
        <f>[1]BASE!AP41</f>
        <v>69</v>
      </c>
      <c r="E44" s="234">
        <f>[1]BASE!BI41</f>
        <v>477</v>
      </c>
      <c r="F44" s="235">
        <f>[1]BASE!BL41</f>
        <v>500</v>
      </c>
      <c r="G44" s="236">
        <f>[1]BASE!BK41</f>
        <v>0.14465408805031446</v>
      </c>
      <c r="H44" s="82">
        <f>(G44-[1]BASE!AS41/[1]BASE!BJ41)*100</f>
        <v>-9.2243186582809216</v>
      </c>
      <c r="I44" s="238">
        <f>[1]BASE!BN41</f>
        <v>0.13800000000000001</v>
      </c>
      <c r="J44" s="82">
        <f>(I44-[1]BASE!AS41/[1]BASE!BM41)*100</f>
        <v>-8.7999999999999989</v>
      </c>
      <c r="K44" s="239">
        <f>[1]BASE!AQ41</f>
        <v>6</v>
      </c>
      <c r="L44" s="240">
        <f>[1]BASE!BO41</f>
        <v>36</v>
      </c>
      <c r="M44" s="241">
        <f>[1]BASE!BR41</f>
        <v>70</v>
      </c>
      <c r="N44" s="242">
        <f>[1]BASE!BQ41</f>
        <v>0.16666666666666666</v>
      </c>
      <c r="O44" s="82">
        <f>(N44-[1]BASE!AT41/[1]BASE!BP41)*100</f>
        <v>-5.5555555555555554</v>
      </c>
      <c r="P44" s="242">
        <f>[1]BASE!BT41</f>
        <v>8.5714285714285715E-2</v>
      </c>
      <c r="Q44" s="82">
        <f>(P44-[1]BASE!AT41/[1]BASE!BS41)*100</f>
        <v>-2.8571428571428568</v>
      </c>
      <c r="R44" s="243">
        <f>100*([1]BASE!AO41/C44)</f>
        <v>4.4222539229671902</v>
      </c>
      <c r="S44" s="82">
        <f>R44-100*([1]BASE!AR41/[1]BASE!D41)</f>
        <v>-1.2482168330955776</v>
      </c>
      <c r="T44" s="52"/>
      <c r="U44" s="249" t="s">
        <v>9</v>
      </c>
      <c r="V44" s="101">
        <f>[1]BASE!Y41</f>
        <v>2804</v>
      </c>
      <c r="W44" s="235">
        <f>[1]BASE!AC41</f>
        <v>59</v>
      </c>
      <c r="X44" s="245">
        <f>W44-[1]BASE!AE41</f>
        <v>-16</v>
      </c>
      <c r="Y44" s="235">
        <f>[1]BASE!Z41</f>
        <v>10560</v>
      </c>
      <c r="Z44" s="246">
        <f>Y44-[1]BASE!AA41</f>
        <v>1263</v>
      </c>
      <c r="AA44" s="54">
        <f>[1]BASE!AD41</f>
        <v>5.5871212121212125E-3</v>
      </c>
      <c r="AB44" s="90">
        <f>([1]BASE!AD41-[1]BASE!AF41)*100</f>
        <v>-0.24799972131772713</v>
      </c>
      <c r="AC44" s="110"/>
      <c r="AD44" s="250">
        <f>[1]BASE!F41</f>
        <v>2.4251069900142652</v>
      </c>
      <c r="AE44" s="90">
        <f>AD44-[1]BASE!G41/([1]BASE!D41/100)</f>
        <v>0.24964336661911535</v>
      </c>
      <c r="AF44" s="73">
        <f>[1]BASE!I41</f>
        <v>1.1147540983606556</v>
      </c>
      <c r="AG44" s="94">
        <f>IFERROR(AF44-[1]BASE!J41,"-")</f>
        <v>0.66949862390810089</v>
      </c>
      <c r="AH44" s="72">
        <f>[1]BASE!$M41</f>
        <v>0.31666666666666665</v>
      </c>
      <c r="AI44" s="98">
        <f>IFERROR(100*(AH44-[1]BASE!P41),"-")</f>
        <v>-1.6666666666666663</v>
      </c>
      <c r="AJ44" s="46"/>
      <c r="AK44" s="251">
        <v>-0.12</v>
      </c>
      <c r="AL44" s="252"/>
    </row>
    <row r="45" spans="1:38" s="2" customFormat="1" ht="41.1" customHeight="1" x14ac:dyDescent="0.4">
      <c r="A45" s="13"/>
      <c r="B45" s="18" t="s">
        <v>34</v>
      </c>
      <c r="C45" s="102">
        <f>[1]BASE!Y42</f>
        <v>1358</v>
      </c>
      <c r="D45" s="234">
        <f>[1]BASE!AP42</f>
        <v>86</v>
      </c>
      <c r="E45" s="234">
        <f>[1]BASE!BI42</f>
        <v>475</v>
      </c>
      <c r="F45" s="235">
        <f>[1]BASE!BL42</f>
        <v>475</v>
      </c>
      <c r="G45" s="236">
        <f>[1]BASE!BK42</f>
        <v>0.18105263157894738</v>
      </c>
      <c r="H45" s="82">
        <f>(G45-[1]BASE!AS42/[1]BASE!BJ42)*100</f>
        <v>-2.9473684210526292</v>
      </c>
      <c r="I45" s="238">
        <f>[1]BASE!BN42</f>
        <v>0.18105263157894738</v>
      </c>
      <c r="J45" s="82">
        <f>(I45-[1]BASE!AS42/[1]BASE!BM42)*100</f>
        <v>-2.9473684210526292</v>
      </c>
      <c r="K45" s="239">
        <f>[1]BASE!AQ42</f>
        <v>1</v>
      </c>
      <c r="L45" s="240">
        <f>[1]BASE!BO42</f>
        <v>124</v>
      </c>
      <c r="M45" s="241">
        <f>[1]BASE!BR42</f>
        <v>137</v>
      </c>
      <c r="N45" s="242">
        <f>[1]BASE!BQ42</f>
        <v>8.0645161290322578E-3</v>
      </c>
      <c r="O45" s="82">
        <f>(N45-[1]BASE!AT42/[1]BASE!BP42)*100</f>
        <v>0.80645161290322576</v>
      </c>
      <c r="P45" s="242">
        <f>[1]BASE!BT42</f>
        <v>7.2992700729927005E-3</v>
      </c>
      <c r="Q45" s="82">
        <f>(P45-[1]BASE!AT42/[1]BASE!BS42)*100</f>
        <v>0.72992700729927007</v>
      </c>
      <c r="R45" s="243">
        <f>100*([1]BASE!AO42/C45)</f>
        <v>9.4992636229749632</v>
      </c>
      <c r="S45" s="82">
        <f>R45-100*([1]BASE!AR42/[1]BASE!D42)</f>
        <v>-3.3873343151693653</v>
      </c>
      <c r="T45" s="52"/>
      <c r="U45" s="249" t="s">
        <v>34</v>
      </c>
      <c r="V45" s="101">
        <f>[1]BASE!Y42</f>
        <v>1358</v>
      </c>
      <c r="W45" s="235">
        <f>[1]BASE!AC42</f>
        <v>52</v>
      </c>
      <c r="X45" s="245">
        <f>W45-[1]BASE!AE42</f>
        <v>-15</v>
      </c>
      <c r="Y45" s="235">
        <f>[1]BASE!Z42</f>
        <v>1415</v>
      </c>
      <c r="Z45" s="246">
        <f>Y45-[1]BASE!AA42</f>
        <v>-64</v>
      </c>
      <c r="AA45" s="54">
        <f>[1]BASE!AD42</f>
        <v>3.674911660777385E-2</v>
      </c>
      <c r="AB45" s="90">
        <f>([1]BASE!AD42-[1]BASE!AF42)*100</f>
        <v>-0.85517623645047158</v>
      </c>
      <c r="AC45" s="110"/>
      <c r="AD45" s="250">
        <f>[1]BASE!F42</f>
        <v>1.6200294550810015</v>
      </c>
      <c r="AE45" s="90">
        <f>AD45-[1]BASE!G42/([1]BASE!D42/100)</f>
        <v>-3.1664212076583209</v>
      </c>
      <c r="AF45" s="73">
        <f>[1]BASE!I42</f>
        <v>0.33846153846153848</v>
      </c>
      <c r="AG45" s="94">
        <f>IFERROR(AF45-[1]BASE!J42,"-")</f>
        <v>-0.39187554019014692</v>
      </c>
      <c r="AH45" s="72">
        <f>[1]BASE!$M42</f>
        <v>1.6666666666666666E-2</v>
      </c>
      <c r="AI45" s="98">
        <f>IFERROR(100*(AH45-[1]BASE!P42),"-")</f>
        <v>0.36796536796536783</v>
      </c>
      <c r="AJ45" s="46"/>
      <c r="AK45" s="251">
        <v>-0.5</v>
      </c>
      <c r="AL45" s="252"/>
    </row>
    <row r="46" spans="1:38" s="2" customFormat="1" ht="41.1" customHeight="1" x14ac:dyDescent="0.4">
      <c r="A46" s="14"/>
      <c r="B46" s="18" t="s">
        <v>35</v>
      </c>
      <c r="C46" s="102">
        <f>[1]BASE!Y43</f>
        <v>728</v>
      </c>
      <c r="D46" s="234">
        <f>[1]BASE!AP43</f>
        <v>47</v>
      </c>
      <c r="E46" s="234">
        <f>[1]BASE!BI43</f>
        <v>200</v>
      </c>
      <c r="F46" s="235">
        <f>[1]BASE!BL43</f>
        <v>200</v>
      </c>
      <c r="G46" s="236">
        <f>[1]BASE!BK43</f>
        <v>0.23499999999999999</v>
      </c>
      <c r="H46" s="82">
        <f>(G46-[1]BASE!AS43/[1]BASE!BJ43)*100</f>
        <v>8.5</v>
      </c>
      <c r="I46" s="238">
        <f>[1]BASE!BN43</f>
        <v>0.23499999999999999</v>
      </c>
      <c r="J46" s="82">
        <f>(I46-[1]BASE!AS43/[1]BASE!BM43)*100</f>
        <v>8.5</v>
      </c>
      <c r="K46" s="239">
        <f>[1]BASE!AQ43</f>
        <v>1</v>
      </c>
      <c r="L46" s="240">
        <f>[1]BASE!BO43</f>
        <v>25</v>
      </c>
      <c r="M46" s="241">
        <f>[1]BASE!BR43</f>
        <v>25</v>
      </c>
      <c r="N46" s="242">
        <f>[1]BASE!BQ43</f>
        <v>0.04</v>
      </c>
      <c r="O46" s="82">
        <f>(N46-[1]BASE!AT43/[1]BASE!BP43)*100</f>
        <v>-7.9999999999999991</v>
      </c>
      <c r="P46" s="242">
        <f>[1]BASE!BT43</f>
        <v>0.04</v>
      </c>
      <c r="Q46" s="82">
        <f>(P46-[1]BASE!AT43/[1]BASE!BS43)*100</f>
        <v>-7.9999999999999991</v>
      </c>
      <c r="R46" s="243">
        <f>100*([1]BASE!AO43/C46)</f>
        <v>6.8681318681318686</v>
      </c>
      <c r="S46" s="82">
        <f>R46-100*([1]BASE!AR43/[1]BASE!D43)</f>
        <v>2.7472527472527482</v>
      </c>
      <c r="T46" s="52"/>
      <c r="U46" s="249" t="s">
        <v>35</v>
      </c>
      <c r="V46" s="101">
        <f>[1]BASE!Y43</f>
        <v>728</v>
      </c>
      <c r="W46" s="235">
        <f>[1]BASE!AC43</f>
        <v>31</v>
      </c>
      <c r="X46" s="245">
        <f>W46-[1]BASE!AE43</f>
        <v>21</v>
      </c>
      <c r="Y46" s="235">
        <f>[1]BASE!Z43</f>
        <v>938</v>
      </c>
      <c r="Z46" s="246">
        <f>Y46-[1]BASE!AA43</f>
        <v>263</v>
      </c>
      <c r="AA46" s="54">
        <f>[1]BASE!AD43</f>
        <v>3.3049040511727079E-2</v>
      </c>
      <c r="AB46" s="82">
        <f>([1]BASE!AD43-[1]BASE!AF43)*100</f>
        <v>1.8234225696912263</v>
      </c>
      <c r="AC46" s="110"/>
      <c r="AD46" s="250">
        <f>[1]BASE!F43</f>
        <v>3.4340659340659339</v>
      </c>
      <c r="AE46" s="90">
        <f>AD46-[1]BASE!G43/([1]BASE!D43/100)</f>
        <v>-0.27472527472527464</v>
      </c>
      <c r="AF46" s="73">
        <f>[1]BASE!I43</f>
        <v>0.92592592592592593</v>
      </c>
      <c r="AG46" s="94">
        <f>IFERROR(AF46-[1]BASE!J43,"-")</f>
        <v>-1.5286195286195285</v>
      </c>
      <c r="AH46" s="72">
        <f>[1]BASE!$M43</f>
        <v>6.6666666666666666E-2</v>
      </c>
      <c r="AI46" s="98">
        <f>IFERROR(100*(AH46-[1]BASE!P43),"-")</f>
        <v>-33.333333333333336</v>
      </c>
      <c r="AJ46" s="46"/>
      <c r="AK46" s="251" t="s">
        <v>137</v>
      </c>
      <c r="AL46" s="252"/>
    </row>
    <row r="47" spans="1:38" s="2" customFormat="1" ht="41.1" customHeight="1" x14ac:dyDescent="0.4">
      <c r="A47" s="14"/>
      <c r="B47" s="18" t="s">
        <v>36</v>
      </c>
      <c r="C47" s="102">
        <f>[1]BASE!Y44</f>
        <v>956</v>
      </c>
      <c r="D47" s="234">
        <f>[1]BASE!AP44</f>
        <v>26</v>
      </c>
      <c r="E47" s="234">
        <f>[1]BASE!BI44</f>
        <v>199</v>
      </c>
      <c r="F47" s="235">
        <f>[1]BASE!BL44</f>
        <v>199</v>
      </c>
      <c r="G47" s="236">
        <f>[1]BASE!BK44</f>
        <v>0.1306532663316583</v>
      </c>
      <c r="H47" s="82">
        <f>(G47-[1]BASE!AS44/[1]BASE!BJ44)*100</f>
        <v>-16.08040201005025</v>
      </c>
      <c r="I47" s="238">
        <f>[1]BASE!BN44</f>
        <v>0.1306532663316583</v>
      </c>
      <c r="J47" s="82">
        <f>(I47-[1]BASE!AS44/[1]BASE!BM44)*100</f>
        <v>-16.08040201005025</v>
      </c>
      <c r="K47" s="239">
        <f>[1]BASE!AQ44</f>
        <v>1</v>
      </c>
      <c r="L47" s="240">
        <f>[1]BASE!BO44</f>
        <v>26</v>
      </c>
      <c r="M47" s="241">
        <f>[1]BASE!BR44</f>
        <v>26</v>
      </c>
      <c r="N47" s="242">
        <f>[1]BASE!BQ44</f>
        <v>3.8461538461538464E-2</v>
      </c>
      <c r="O47" s="82">
        <f>(N47-[1]BASE!AT44/[1]BASE!BP44)*100</f>
        <v>0</v>
      </c>
      <c r="P47" s="242">
        <f>[1]BASE!BT44</f>
        <v>3.8461538461538464E-2</v>
      </c>
      <c r="Q47" s="82">
        <f>(P47-[1]BASE!AT44/[1]BASE!BS44)*100</f>
        <v>0</v>
      </c>
      <c r="R47" s="243">
        <f>100*([1]BASE!AO44/C47)</f>
        <v>4.0794979079497908</v>
      </c>
      <c r="S47" s="82">
        <f>R47-100*([1]BASE!AR44/[1]BASE!D44)</f>
        <v>-4.9163179916317992</v>
      </c>
      <c r="T47" s="52"/>
      <c r="U47" s="249" t="s">
        <v>36</v>
      </c>
      <c r="V47" s="101">
        <f>[1]BASE!Y44</f>
        <v>956</v>
      </c>
      <c r="W47" s="235">
        <f>[1]BASE!AC44</f>
        <v>22</v>
      </c>
      <c r="X47" s="245">
        <f>W47-[1]BASE!AE44</f>
        <v>-32</v>
      </c>
      <c r="Y47" s="235">
        <f>[1]BASE!Z44</f>
        <v>2228</v>
      </c>
      <c r="Z47" s="246">
        <f>Y47-[1]BASE!AA44</f>
        <v>-944</v>
      </c>
      <c r="AA47" s="54">
        <f>[1]BASE!AD44</f>
        <v>9.8743267504488325E-3</v>
      </c>
      <c r="AB47" s="90">
        <f>([1]BASE!AD44-[1]BASE!AF44)*100</f>
        <v>-0.71496328964616351</v>
      </c>
      <c r="AC47" s="110"/>
      <c r="AD47" s="250">
        <f>[1]BASE!F44</f>
        <v>1.4644351464435146</v>
      </c>
      <c r="AE47" s="90">
        <f>AD47-[1]BASE!G44/([1]BASE!D44/100)</f>
        <v>-2.4058577405857737</v>
      </c>
      <c r="AF47" s="73">
        <f>[1]BASE!I44</f>
        <v>0.3783783783783784</v>
      </c>
      <c r="AG47" s="94">
        <f>IFERROR(AF47-[1]BASE!J44,"-")</f>
        <v>-0.25955265610438027</v>
      </c>
      <c r="AH47" s="72">
        <f>[1]BASE!$M44</f>
        <v>0.39130434782608697</v>
      </c>
      <c r="AI47" s="98">
        <f>IFERROR(100*(AH47-[1]BASE!P44),"-")</f>
        <v>10.316875460574797</v>
      </c>
      <c r="AJ47" s="46"/>
      <c r="AK47" s="251">
        <v>0.2</v>
      </c>
      <c r="AL47" s="252"/>
    </row>
    <row r="48" spans="1:38" s="2" customFormat="1" ht="41.1" customHeight="1" x14ac:dyDescent="0.4">
      <c r="A48" s="13"/>
      <c r="B48" s="18" t="s">
        <v>37</v>
      </c>
      <c r="C48" s="102">
        <f>[1]BASE!Y45</f>
        <v>1339</v>
      </c>
      <c r="D48" s="234">
        <f>[1]BASE!AP45</f>
        <v>18</v>
      </c>
      <c r="E48" s="234">
        <f>[1]BASE!BI45</f>
        <v>270</v>
      </c>
      <c r="F48" s="235">
        <f>[1]BASE!BL45</f>
        <v>270</v>
      </c>
      <c r="G48" s="236">
        <f>[1]BASE!BK45</f>
        <v>6.6666666666666666E-2</v>
      </c>
      <c r="H48" s="82">
        <f>(G48-[1]BASE!AS45/[1]BASE!BJ45)*100</f>
        <v>-5.5555555555555554</v>
      </c>
      <c r="I48" s="238">
        <f>[1]BASE!BN45</f>
        <v>6.6666666666666666E-2</v>
      </c>
      <c r="J48" s="82">
        <f>(I48-[1]BASE!AS45/[1]BASE!BM45)*100</f>
        <v>-5.5555555555555554</v>
      </c>
      <c r="K48" s="239">
        <f>[1]BASE!AQ45</f>
        <v>1</v>
      </c>
      <c r="L48" s="240">
        <f>[1]BASE!BO45</f>
        <v>33</v>
      </c>
      <c r="M48" s="241">
        <f>[1]BASE!BR45</f>
        <v>33</v>
      </c>
      <c r="N48" s="242">
        <f>[1]BASE!BQ45</f>
        <v>3.0303030303030304E-2</v>
      </c>
      <c r="O48" s="82">
        <f>(N48-[1]BASE!AT45/[1]BASE!BP45)*100</f>
        <v>0</v>
      </c>
      <c r="P48" s="242">
        <f>[1]BASE!BT45</f>
        <v>3.0303030303030304E-2</v>
      </c>
      <c r="Q48" s="82">
        <f>(P48-[1]BASE!AT45/[1]BASE!BS45)*100</f>
        <v>0</v>
      </c>
      <c r="R48" s="243">
        <f>100*([1]BASE!AO45/C48)</f>
        <v>2.389843166542196</v>
      </c>
      <c r="S48" s="82">
        <f>R48-100*([1]BASE!AR45/[1]BASE!D45)</f>
        <v>-2.68857356235997</v>
      </c>
      <c r="T48" s="52"/>
      <c r="U48" s="249" t="s">
        <v>37</v>
      </c>
      <c r="V48" s="101">
        <f>[1]BASE!Y45</f>
        <v>1339</v>
      </c>
      <c r="W48" s="235">
        <f>[1]BASE!AC45</f>
        <v>16</v>
      </c>
      <c r="X48" s="245">
        <f>W48-[1]BASE!AE45</f>
        <v>-4</v>
      </c>
      <c r="Y48" s="235">
        <f>[1]BASE!Z45</f>
        <v>795</v>
      </c>
      <c r="Z48" s="246">
        <f>Y48-[1]BASE!AA45</f>
        <v>-98</v>
      </c>
      <c r="AA48" s="54">
        <f>[1]BASE!AD45</f>
        <v>2.0125786163522012E-2</v>
      </c>
      <c r="AB48" s="90">
        <f>([1]BASE!AD45-[1]BASE!AF45)*100</f>
        <v>-0.2270630409826252</v>
      </c>
      <c r="AC48" s="110"/>
      <c r="AD48" s="250">
        <f>[1]BASE!F45</f>
        <v>0.44809559372666169</v>
      </c>
      <c r="AE48" s="90">
        <f>AD48-[1]BASE!G45/([1]BASE!D45/100)</f>
        <v>-1.4936519790888723</v>
      </c>
      <c r="AF48" s="73">
        <f>[1]BASE!I45</f>
        <v>0.23076923076923078</v>
      </c>
      <c r="AG48" s="94">
        <f>IFERROR(AF48-[1]BASE!J45,"-")</f>
        <v>-0.60794044665012414</v>
      </c>
      <c r="AH48" s="72">
        <f>[1]BASE!$M45</f>
        <v>0.05</v>
      </c>
      <c r="AI48" s="98">
        <f>IFERROR(100*(AH48-[1]BASE!P45),"-")</f>
        <v>-20</v>
      </c>
      <c r="AJ48" s="46"/>
      <c r="AK48" s="251" t="s">
        <v>139</v>
      </c>
      <c r="AL48" s="252"/>
    </row>
    <row r="49" spans="1:38" s="2" customFormat="1" ht="41.1" customHeight="1" x14ac:dyDescent="0.4">
      <c r="A49" s="14"/>
      <c r="B49" s="18" t="s">
        <v>38</v>
      </c>
      <c r="C49" s="102">
        <f>[1]BASE!Y46</f>
        <v>698</v>
      </c>
      <c r="D49" s="234">
        <f>[1]BASE!AP46</f>
        <v>8</v>
      </c>
      <c r="E49" s="234">
        <f>[1]BASE!BI46</f>
        <v>200</v>
      </c>
      <c r="F49" s="235">
        <f>[1]BASE!BL46</f>
        <v>200</v>
      </c>
      <c r="G49" s="236">
        <f>[1]BASE!BK46</f>
        <v>0.04</v>
      </c>
      <c r="H49" s="82">
        <f>(G49-[1]BASE!AS46/[1]BASE!BJ46)*100</f>
        <v>-0.49999999999999978</v>
      </c>
      <c r="I49" s="238">
        <f>[1]BASE!BN46</f>
        <v>0.04</v>
      </c>
      <c r="J49" s="82">
        <f>(I49-[1]BASE!AS46/[1]BASE!BM46)*100</f>
        <v>-0.49999999999999978</v>
      </c>
      <c r="K49" s="239">
        <f>[1]BASE!AQ46</f>
        <v>1</v>
      </c>
      <c r="L49" s="240">
        <f>[1]BASE!BO46</f>
        <v>58</v>
      </c>
      <c r="M49" s="241">
        <f>[1]BASE!BR46</f>
        <v>58</v>
      </c>
      <c r="N49" s="242">
        <f>[1]BASE!BQ46</f>
        <v>1.7241379310344827E-2</v>
      </c>
      <c r="O49" s="82">
        <f>(N49-[1]BASE!AT46/[1]BASE!BP46)*100</f>
        <v>0</v>
      </c>
      <c r="P49" s="242">
        <f>[1]BASE!BT46</f>
        <v>1.7241379310344827E-2</v>
      </c>
      <c r="Q49" s="82">
        <f>(P49-[1]BASE!AT46/[1]BASE!BS46)*100</f>
        <v>0</v>
      </c>
      <c r="R49" s="243">
        <f>100*([1]BASE!AO46/C49)</f>
        <v>2.8653295128939829</v>
      </c>
      <c r="S49" s="82">
        <f>R49-100*([1]BASE!AR46/[1]BASE!D46)</f>
        <v>0.71633237822349605</v>
      </c>
      <c r="T49" s="52"/>
      <c r="U49" s="249" t="s">
        <v>38</v>
      </c>
      <c r="V49" s="101">
        <f>[1]BASE!Y46</f>
        <v>698</v>
      </c>
      <c r="W49" s="235">
        <f>[1]BASE!AC46</f>
        <v>14</v>
      </c>
      <c r="X49" s="245">
        <f>W49-[1]BASE!AE46</f>
        <v>-1</v>
      </c>
      <c r="Y49" s="235">
        <f>[1]BASE!Z46</f>
        <v>637</v>
      </c>
      <c r="Z49" s="246">
        <f>Y49-[1]BASE!AA46</f>
        <v>-28</v>
      </c>
      <c r="AA49" s="54">
        <f>[1]BASE!AD46</f>
        <v>2.197802197802198E-2</v>
      </c>
      <c r="AB49" s="90">
        <f>([1]BASE!AD46-[1]BASE!AF46)*100</f>
        <v>-5.7836899942162803E-2</v>
      </c>
      <c r="AC49" s="110"/>
      <c r="AD49" s="250">
        <f>[1]BASE!F46</f>
        <v>2.2922636103151861</v>
      </c>
      <c r="AE49" s="90">
        <f>AD49-[1]BASE!G46/([1]BASE!D46/100)</f>
        <v>0</v>
      </c>
      <c r="AF49" s="73">
        <f>[1]BASE!I46</f>
        <v>1</v>
      </c>
      <c r="AG49" s="94">
        <f>IFERROR(AF49-[1]BASE!J46,"-")</f>
        <v>5.8823529411764719E-2</v>
      </c>
      <c r="AH49" s="72">
        <f>[1]BASE!$M46</f>
        <v>0.27777777777777779</v>
      </c>
      <c r="AI49" s="98">
        <f>IFERROR(100*(AH49-[1]BASE!P46),"-")</f>
        <v>-7.9365079365079358</v>
      </c>
      <c r="AJ49" s="46"/>
      <c r="AK49" s="251">
        <v>0.5</v>
      </c>
      <c r="AL49" s="252"/>
    </row>
    <row r="50" spans="1:38" s="2" customFormat="1" ht="41.1" customHeight="1" x14ac:dyDescent="0.4">
      <c r="A50" s="14"/>
      <c r="B50" s="18" t="s">
        <v>8</v>
      </c>
      <c r="C50" s="102">
        <f>[1]BASE!Y47</f>
        <v>5104</v>
      </c>
      <c r="D50" s="234">
        <f>[1]BASE!AP47</f>
        <v>485</v>
      </c>
      <c r="E50" s="234">
        <f>[1]BASE!BI47</f>
        <v>732</v>
      </c>
      <c r="F50" s="235">
        <f>[1]BASE!BL47</f>
        <v>760</v>
      </c>
      <c r="G50" s="236">
        <f>[1]BASE!BK47</f>
        <v>0.66256830601092898</v>
      </c>
      <c r="H50" s="82">
        <f>(G50-[1]BASE!AS47/[1]BASE!BJ47)*100</f>
        <v>-2.732240437158473</v>
      </c>
      <c r="I50" s="238">
        <f>[1]BASE!BN47</f>
        <v>0.63815789473684215</v>
      </c>
      <c r="J50" s="82">
        <f>(I50-[1]BASE!AS47/[1]BASE!BM47)*100</f>
        <v>-2.6315789473684181</v>
      </c>
      <c r="K50" s="239">
        <f>[1]BASE!AQ47</f>
        <v>29</v>
      </c>
      <c r="L50" s="240">
        <f>[1]BASE!BO47</f>
        <v>110</v>
      </c>
      <c r="M50" s="241">
        <f>[1]BASE!BR47</f>
        <v>110</v>
      </c>
      <c r="N50" s="242">
        <f>[1]BASE!BQ47</f>
        <v>0.26363636363636361</v>
      </c>
      <c r="O50" s="82">
        <f>(N50-[1]BASE!AT47/[1]BASE!BP47)*100</f>
        <v>-8.1818181818181852</v>
      </c>
      <c r="P50" s="242">
        <f>[1]BASE!BT47</f>
        <v>0.26363636363636361</v>
      </c>
      <c r="Q50" s="82">
        <f>(P50-[1]BASE!AT47/[1]BASE!BS47)*100</f>
        <v>-8.1818181818181852</v>
      </c>
      <c r="R50" s="261">
        <f>100*([1]BASE!AO47/C50)</f>
        <v>21.747648902821318</v>
      </c>
      <c r="S50" s="82">
        <f>R50-100*([1]BASE!AR47/[1]BASE!D47)</f>
        <v>-9.4827586206896548</v>
      </c>
      <c r="T50" s="52"/>
      <c r="U50" s="249" t="s">
        <v>8</v>
      </c>
      <c r="V50" s="101">
        <f>[1]BASE!Y47</f>
        <v>5104</v>
      </c>
      <c r="W50" s="235">
        <f>[1]BASE!AC47</f>
        <v>561</v>
      </c>
      <c r="X50" s="245">
        <f>W50-[1]BASE!AE47</f>
        <v>-101</v>
      </c>
      <c r="Y50" s="235">
        <f>[1]BASE!Z47</f>
        <v>19311</v>
      </c>
      <c r="Z50" s="246">
        <f>Y50-[1]BASE!AA47</f>
        <v>2642</v>
      </c>
      <c r="AA50" s="54">
        <f>[1]BASE!AD47</f>
        <v>2.9050800062140749E-2</v>
      </c>
      <c r="AB50" s="90">
        <f>([1]BASE!AD47-[1]BASE!AF47)*100</f>
        <v>-1.0663639916262273</v>
      </c>
      <c r="AC50" s="110"/>
      <c r="AD50" s="250">
        <f>[1]BASE!F47</f>
        <v>9.4043887147335425</v>
      </c>
      <c r="AE50" s="90">
        <f>AD50-[1]BASE!G47/([1]BASE!D47/100)</f>
        <v>-2.8213166144200628</v>
      </c>
      <c r="AF50" s="73">
        <f>[1]BASE!I47</f>
        <v>0.76923076923076927</v>
      </c>
      <c r="AG50" s="94">
        <f>IFERROR(AF50-[1]BASE!J47,"-")</f>
        <v>7.326007326007411E-3</v>
      </c>
      <c r="AH50" s="72">
        <f>[1]BASE!$M47</f>
        <v>0.3241935483870968</v>
      </c>
      <c r="AI50" s="98">
        <f>IFERROR(100*(AH50-[1]BASE!P47),"-")</f>
        <v>-6.9664929583530713</v>
      </c>
      <c r="AJ50" s="46"/>
      <c r="AK50" s="253">
        <v>0.25</v>
      </c>
      <c r="AL50" s="252"/>
    </row>
    <row r="51" spans="1:38" s="2" customFormat="1" ht="41.1" customHeight="1" x14ac:dyDescent="0.4">
      <c r="A51" s="13"/>
      <c r="B51" s="18" t="s">
        <v>39</v>
      </c>
      <c r="C51" s="102">
        <f>[1]BASE!Y48</f>
        <v>815</v>
      </c>
      <c r="D51" s="234">
        <f>[1]BASE!AP48</f>
        <v>18</v>
      </c>
      <c r="E51" s="234">
        <f>[1]BASE!BI48</f>
        <v>328</v>
      </c>
      <c r="F51" s="235">
        <f>[1]BASE!BL48</f>
        <v>328</v>
      </c>
      <c r="G51" s="236">
        <f>[1]BASE!BK48</f>
        <v>5.4878048780487805E-2</v>
      </c>
      <c r="H51" s="82">
        <f>(G51-[1]BASE!AS48/[1]BASE!BJ48)*100</f>
        <v>-5.1829268292682924</v>
      </c>
      <c r="I51" s="238">
        <f>[1]BASE!BN48</f>
        <v>5.4878048780487805E-2</v>
      </c>
      <c r="J51" s="82">
        <f>(I51-[1]BASE!AS48/[1]BASE!BM48)*100</f>
        <v>-5.1829268292682924</v>
      </c>
      <c r="K51" s="239">
        <f>[1]BASE!AQ48</f>
        <v>1</v>
      </c>
      <c r="L51" s="240">
        <f>[1]BASE!BO48</f>
        <v>46</v>
      </c>
      <c r="M51" s="241">
        <f>[1]BASE!BR48</f>
        <v>46</v>
      </c>
      <c r="N51" s="242">
        <f>[1]BASE!BQ48</f>
        <v>2.1739130434782608E-2</v>
      </c>
      <c r="O51" s="82">
        <f>(N51-[1]BASE!AT48/[1]BASE!BP48)*100</f>
        <v>0</v>
      </c>
      <c r="P51" s="242">
        <f>[1]BASE!BT48</f>
        <v>2.1739130434782608E-2</v>
      </c>
      <c r="Q51" s="82">
        <f>(P51-[1]BASE!AT48/[1]BASE!BS48)*100</f>
        <v>0</v>
      </c>
      <c r="R51" s="243">
        <f>100*([1]BASE!AO48/C51)</f>
        <v>3.6809815950920246</v>
      </c>
      <c r="S51" s="82">
        <f>R51-100*([1]BASE!AR48/[1]BASE!D48)</f>
        <v>-3.1901840490797548</v>
      </c>
      <c r="T51" s="52"/>
      <c r="U51" s="249" t="s">
        <v>39</v>
      </c>
      <c r="V51" s="101">
        <f>[1]BASE!Y48</f>
        <v>815</v>
      </c>
      <c r="W51" s="235">
        <f>[1]BASE!AC48</f>
        <v>17</v>
      </c>
      <c r="X51" s="245">
        <f>W51-[1]BASE!AE48</f>
        <v>-11</v>
      </c>
      <c r="Y51" s="235">
        <f>[1]BASE!Z48</f>
        <v>1373</v>
      </c>
      <c r="Z51" s="246">
        <f>Y51-[1]BASE!AA48</f>
        <v>-279</v>
      </c>
      <c r="AA51" s="54">
        <f>[1]BASE!AD48</f>
        <v>1.2381646030589949E-2</v>
      </c>
      <c r="AB51" s="90">
        <f>([1]BASE!AD48-[1]BASE!AF48)*100</f>
        <v>-0.45675065117829328</v>
      </c>
      <c r="AC51" s="110"/>
      <c r="AD51" s="250">
        <f>[1]BASE!F48</f>
        <v>0.24539877300613497</v>
      </c>
      <c r="AE51" s="90">
        <f>AD51-[1]BASE!G48/([1]BASE!D48/100)</f>
        <v>-2.6993865030674846</v>
      </c>
      <c r="AF51" s="73">
        <f>[1]BASE!I48</f>
        <v>8.3333333333333329E-2</v>
      </c>
      <c r="AG51" s="94">
        <f>IFERROR(AF51-[1]BASE!J48,"-")</f>
        <v>-0.66666666666666663</v>
      </c>
      <c r="AH51" s="72">
        <f>[1]BASE!$M48</f>
        <v>0.26315789473684209</v>
      </c>
      <c r="AI51" s="98">
        <f>IFERROR(100*(AH51-[1]BASE!P48),"-")</f>
        <v>3.4586466165413525</v>
      </c>
      <c r="AJ51" s="46"/>
      <c r="AK51" s="251" t="s">
        <v>139</v>
      </c>
      <c r="AL51" s="252"/>
    </row>
    <row r="52" spans="1:38" s="2" customFormat="1" ht="41.1" customHeight="1" x14ac:dyDescent="0.4">
      <c r="A52" s="14"/>
      <c r="B52" s="18" t="s">
        <v>40</v>
      </c>
      <c r="C52" s="102">
        <f>[1]BASE!Y49</f>
        <v>1327</v>
      </c>
      <c r="D52" s="234">
        <f>[1]BASE!AP49</f>
        <v>60</v>
      </c>
      <c r="E52" s="234">
        <f>[1]BASE!BI49</f>
        <v>424</v>
      </c>
      <c r="F52" s="235">
        <f>[1]BASE!BL49</f>
        <v>424</v>
      </c>
      <c r="G52" s="236">
        <f>[1]BASE!BK49</f>
        <v>0.14150943396226415</v>
      </c>
      <c r="H52" s="82">
        <f>(G52-[1]BASE!AS49/[1]BASE!BJ49)*100</f>
        <v>-7.5471698113207557</v>
      </c>
      <c r="I52" s="238">
        <f>[1]BASE!BN49</f>
        <v>0.14150943396226415</v>
      </c>
      <c r="J52" s="82">
        <f>(I52-[1]BASE!AS49/[1]BASE!BM49)*100</f>
        <v>-7.5471698113207557</v>
      </c>
      <c r="K52" s="239">
        <f>[1]BASE!AQ49</f>
        <v>3</v>
      </c>
      <c r="L52" s="240">
        <f>[1]BASE!BO49</f>
        <v>38</v>
      </c>
      <c r="M52" s="241">
        <f>[1]BASE!BR49</f>
        <v>42</v>
      </c>
      <c r="N52" s="242">
        <f>[1]BASE!BQ49</f>
        <v>7.8947368421052627E-2</v>
      </c>
      <c r="O52" s="82">
        <f>(N52-[1]BASE!AT49/[1]BASE!BP49)*100</f>
        <v>2.6315789473684208</v>
      </c>
      <c r="P52" s="242">
        <f>[1]BASE!BT49</f>
        <v>7.1428571428571425E-2</v>
      </c>
      <c r="Q52" s="82">
        <f>(P52-[1]BASE!AT49/[1]BASE!BS49)*100</f>
        <v>2.3809523809523809</v>
      </c>
      <c r="R52" s="243">
        <f>100*([1]BASE!AO49/C52)</f>
        <v>6.2547098718914835</v>
      </c>
      <c r="S52" s="82">
        <f>R52-100*([1]BASE!AR49/[1]BASE!D49)</f>
        <v>-5.3504144687264521</v>
      </c>
      <c r="T52" s="52"/>
      <c r="U52" s="249" t="s">
        <v>40</v>
      </c>
      <c r="V52" s="101">
        <f>[1]BASE!Y49</f>
        <v>1327</v>
      </c>
      <c r="W52" s="235">
        <f>[1]BASE!AC49</f>
        <v>22</v>
      </c>
      <c r="X52" s="245">
        <f>W52-[1]BASE!AE49</f>
        <v>-15</v>
      </c>
      <c r="Y52" s="235">
        <f>[1]BASE!Z49</f>
        <v>4413</v>
      </c>
      <c r="Z52" s="246">
        <f>Y52-[1]BASE!AA49</f>
        <v>-1027</v>
      </c>
      <c r="AA52" s="54">
        <f>[1]BASE!AD49</f>
        <v>4.9852707908452304E-3</v>
      </c>
      <c r="AB52" s="90">
        <f>([1]BASE!AD49-[1]BASE!AF49)*100</f>
        <v>-0.18161997973900637</v>
      </c>
      <c r="AC52" s="110"/>
      <c r="AD52" s="250">
        <f>[1]BASE!F49</f>
        <v>0.75357950263752826</v>
      </c>
      <c r="AE52" s="90">
        <f>AD52-[1]BASE!G49/([1]BASE!D49/100)</f>
        <v>-2.0346646571213265</v>
      </c>
      <c r="AF52" s="73">
        <f>[1]BASE!I49</f>
        <v>0.27027027027027029</v>
      </c>
      <c r="AG52" s="94">
        <f>IFERROR(AF52-[1]BASE!J49,"-")</f>
        <v>-0.26596161378770078</v>
      </c>
      <c r="AH52" s="72">
        <f>[1]BASE!$M49</f>
        <v>0.34615384615384615</v>
      </c>
      <c r="AI52" s="98">
        <f>IFERROR(100*(AH52-[1]BASE!P49),"-")</f>
        <v>13.562753036437247</v>
      </c>
      <c r="AJ52" s="46"/>
      <c r="AK52" s="251">
        <v>0</v>
      </c>
      <c r="AL52" s="252"/>
    </row>
    <row r="53" spans="1:38" s="2" customFormat="1" ht="41.1" customHeight="1" x14ac:dyDescent="0.4">
      <c r="A53" s="14"/>
      <c r="B53" s="18" t="s">
        <v>41</v>
      </c>
      <c r="C53" s="102">
        <f>[1]BASE!Y50</f>
        <v>1748</v>
      </c>
      <c r="D53" s="234">
        <f>[1]BASE!AP50</f>
        <v>67</v>
      </c>
      <c r="E53" s="234">
        <f>[1]BASE!BI50</f>
        <v>473</v>
      </c>
      <c r="F53" s="235">
        <f>[1]BASE!BL50</f>
        <v>473</v>
      </c>
      <c r="G53" s="236">
        <f>[1]BASE!BK50</f>
        <v>0.14164904862579281</v>
      </c>
      <c r="H53" s="82">
        <f>(G53-[1]BASE!AS50/[1]BASE!BJ50)*100</f>
        <v>-9.0169133192389008</v>
      </c>
      <c r="I53" s="238">
        <f>[1]BASE!BN50</f>
        <v>0.14164904862579281</v>
      </c>
      <c r="J53" s="82">
        <f>(I53-[1]BASE!AS50/[1]BASE!BM50)*100</f>
        <v>-9.0169133192389008</v>
      </c>
      <c r="K53" s="239">
        <f>[1]BASE!AQ50</f>
        <v>10</v>
      </c>
      <c r="L53" s="240">
        <f>[1]BASE!BO50</f>
        <v>59</v>
      </c>
      <c r="M53" s="241">
        <f>[1]BASE!BR50</f>
        <v>59</v>
      </c>
      <c r="N53" s="242">
        <f>[1]BASE!BQ50</f>
        <v>0.16949152542372881</v>
      </c>
      <c r="O53" s="82">
        <f>(N53-[1]BASE!AT50/[1]BASE!BP50)*100</f>
        <v>-8.4745762711864394</v>
      </c>
      <c r="P53" s="242">
        <f>[1]BASE!BT50</f>
        <v>0.16949152542372881</v>
      </c>
      <c r="Q53" s="82">
        <f>(P53-[1]BASE!AT50/[1]BASE!BS50)*100</f>
        <v>-8.4745762711864394</v>
      </c>
      <c r="R53" s="243">
        <f>100*([1]BASE!AO50/C53)</f>
        <v>4.2334096109839816</v>
      </c>
      <c r="S53" s="82">
        <f>R53-100*([1]BASE!AR50/[1]BASE!D50)</f>
        <v>-2.3455377574370706</v>
      </c>
      <c r="T53" s="52"/>
      <c r="U53" s="249" t="s">
        <v>41</v>
      </c>
      <c r="V53" s="101">
        <f>[1]BASE!Y50</f>
        <v>1748</v>
      </c>
      <c r="W53" s="235">
        <f>[1]BASE!AC50</f>
        <v>28</v>
      </c>
      <c r="X53" s="245">
        <f>W53-[1]BASE!AE50</f>
        <v>-15</v>
      </c>
      <c r="Y53" s="235">
        <f>[1]BASE!Z50</f>
        <v>2579</v>
      </c>
      <c r="Z53" s="246">
        <f>Y53-[1]BASE!AA50</f>
        <v>-453</v>
      </c>
      <c r="AA53" s="54">
        <f>[1]BASE!AD50</f>
        <v>1.0856921287320668E-2</v>
      </c>
      <c r="AB53" s="90">
        <f>([1]BASE!AD50-[1]BASE!AF50)*100</f>
        <v>-0.33251367601727366</v>
      </c>
      <c r="AC53" s="110"/>
      <c r="AD53" s="250">
        <f>[1]BASE!F50</f>
        <v>1.8306636155606406</v>
      </c>
      <c r="AE53" s="90">
        <f>AD53-[1]BASE!G50/([1]BASE!D50/100)</f>
        <v>0.1144164759725399</v>
      </c>
      <c r="AF53" s="73">
        <f>[1]BASE!I50</f>
        <v>1.0666666666666667</v>
      </c>
      <c r="AG53" s="94">
        <f>IFERROR(AF53-[1]BASE!J50,"-")</f>
        <v>0.63188405797101455</v>
      </c>
      <c r="AH53" s="72">
        <f>[1]BASE!$M50</f>
        <v>0.25925925925925924</v>
      </c>
      <c r="AI53" s="98">
        <f>IFERROR(100*(AH53-[1]BASE!P50),"-")</f>
        <v>-5.446623093681918</v>
      </c>
      <c r="AJ53" s="46"/>
      <c r="AK53" s="251">
        <v>-0.14000000000000001</v>
      </c>
      <c r="AL53" s="252"/>
    </row>
    <row r="54" spans="1:38" s="2" customFormat="1" ht="41.1" customHeight="1" x14ac:dyDescent="0.4">
      <c r="A54" s="13"/>
      <c r="B54" s="18" t="s">
        <v>42</v>
      </c>
      <c r="C54" s="102">
        <f>[1]BASE!Y51</f>
        <v>1135</v>
      </c>
      <c r="D54" s="234">
        <f>[1]BASE!AP51</f>
        <v>52</v>
      </c>
      <c r="E54" s="234">
        <f>[1]BASE!BI51</f>
        <v>367</v>
      </c>
      <c r="F54" s="235">
        <f>[1]BASE!BL51</f>
        <v>367</v>
      </c>
      <c r="G54" s="236">
        <f>[1]BASE!BK51</f>
        <v>0.14168937329700274</v>
      </c>
      <c r="H54" s="82">
        <f>(G54-[1]BASE!AS51/[1]BASE!BJ51)*100</f>
        <v>-5.9945504087193457</v>
      </c>
      <c r="I54" s="238">
        <f>[1]BASE!BN51</f>
        <v>0.14168937329700274</v>
      </c>
      <c r="J54" s="237">
        <f>(I54-[1]BASE!AS51/[1]BASE!BM51)*100</f>
        <v>-5.9945504087193457</v>
      </c>
      <c r="K54" s="239">
        <f>[1]BASE!AQ51</f>
        <v>0</v>
      </c>
      <c r="L54" s="240">
        <f>[1]BASE!BO51</f>
        <v>43</v>
      </c>
      <c r="M54" s="241">
        <f>[1]BASE!BR51</f>
        <v>43</v>
      </c>
      <c r="N54" s="242">
        <f>[1]BASE!BQ51</f>
        <v>0</v>
      </c>
      <c r="O54" s="82">
        <f>(N54-[1]BASE!AT51/[1]BASE!BP51)*100</f>
        <v>0</v>
      </c>
      <c r="P54" s="242">
        <f>[1]BASE!BT51</f>
        <v>0</v>
      </c>
      <c r="Q54" s="82">
        <f>(P54-[1]BASE!AT51/[1]BASE!BS51)*100</f>
        <v>0</v>
      </c>
      <c r="R54" s="243">
        <f>100*([1]BASE!AO51/C54)</f>
        <v>5.7268722466960353</v>
      </c>
      <c r="S54" s="82">
        <f>R54-100*([1]BASE!AR51/[1]BASE!D51)</f>
        <v>-4.3171806167400879</v>
      </c>
      <c r="T54" s="52"/>
      <c r="U54" s="249" t="s">
        <v>42</v>
      </c>
      <c r="V54" s="101">
        <f>[1]BASE!Y51</f>
        <v>1135</v>
      </c>
      <c r="W54" s="235">
        <f>[1]BASE!AC51</f>
        <v>36</v>
      </c>
      <c r="X54" s="245">
        <f>W54-[1]BASE!AE51</f>
        <v>-32</v>
      </c>
      <c r="Y54" s="235">
        <f>[1]BASE!Z51</f>
        <v>2236</v>
      </c>
      <c r="Z54" s="246">
        <f>Y54-[1]BASE!AA51</f>
        <v>111</v>
      </c>
      <c r="AA54" s="54">
        <f>[1]BASE!AD51</f>
        <v>1.6100178890876567E-2</v>
      </c>
      <c r="AB54" s="90">
        <f>([1]BASE!AD51-[1]BASE!AF51)*100</f>
        <v>-1.5899821109123433</v>
      </c>
      <c r="AC54" s="110"/>
      <c r="AD54" s="250">
        <f>[1]BASE!F51</f>
        <v>2.3788546255506611</v>
      </c>
      <c r="AE54" s="90">
        <f>AD54-[1]BASE!G51/([1]BASE!D51/100)</f>
        <v>-1.409691629955947</v>
      </c>
      <c r="AF54" s="73">
        <f>[1]BASE!I51</f>
        <v>0.62790697674418605</v>
      </c>
      <c r="AG54" s="94">
        <f>IFERROR(AF54-[1]BASE!J51,"-")</f>
        <v>0.15537950421671354</v>
      </c>
      <c r="AH54" s="72">
        <f>[1]BASE!$M51</f>
        <v>0.1111111111111111</v>
      </c>
      <c r="AI54" s="98">
        <f>IFERROR(100*(AH54-[1]BASE!P51),"-")</f>
        <v>-7.6388888888888893</v>
      </c>
      <c r="AJ54" s="46"/>
      <c r="AK54" s="251">
        <v>0.67</v>
      </c>
      <c r="AL54" s="252"/>
    </row>
    <row r="55" spans="1:38" s="2" customFormat="1" ht="41.1" customHeight="1" x14ac:dyDescent="0.4">
      <c r="A55" s="14"/>
      <c r="B55" s="18" t="s">
        <v>43</v>
      </c>
      <c r="C55" s="102">
        <f>[1]BASE!Y52</f>
        <v>1073</v>
      </c>
      <c r="D55" s="234">
        <f>[1]BASE!AP52</f>
        <v>25</v>
      </c>
      <c r="E55" s="234">
        <f>[1]BASE!BI52</f>
        <v>274</v>
      </c>
      <c r="F55" s="235">
        <f>[1]BASE!BL52</f>
        <v>274</v>
      </c>
      <c r="G55" s="236">
        <f>[1]BASE!BK52</f>
        <v>9.1240875912408759E-2</v>
      </c>
      <c r="H55" s="82">
        <f>(G55-[1]BASE!AS52/[1]BASE!BJ52)*100</f>
        <v>-5.8394160583941614</v>
      </c>
      <c r="I55" s="238">
        <f>[1]BASE!BN52</f>
        <v>9.1240875912408759E-2</v>
      </c>
      <c r="J55" s="82">
        <f>(I55-[1]BASE!AS52/[1]BASE!BM52)*100</f>
        <v>-5.8394160583941614</v>
      </c>
      <c r="K55" s="239">
        <f>[1]BASE!AQ52</f>
        <v>0</v>
      </c>
      <c r="L55" s="240">
        <f>[1]BASE!BO52</f>
        <v>33</v>
      </c>
      <c r="M55" s="241">
        <f>[1]BASE!BR52</f>
        <v>33</v>
      </c>
      <c r="N55" s="242">
        <f>[1]BASE!BQ52</f>
        <v>0</v>
      </c>
      <c r="O55" s="82">
        <f>(N55-[1]BASE!AT52/[1]BASE!BP52)*100</f>
        <v>-9.0909090909090917</v>
      </c>
      <c r="P55" s="242">
        <f>[1]BASE!BT52</f>
        <v>0</v>
      </c>
      <c r="Q55" s="82">
        <f>(P55-[1]BASE!AT52/[1]BASE!BS52)*100</f>
        <v>-9.0909090909090917</v>
      </c>
      <c r="R55" s="243">
        <f>100*([1]BASE!AO52/C55)</f>
        <v>5.7781919850885366</v>
      </c>
      <c r="S55" s="82">
        <f>R55-100*([1]BASE!AR52/[1]BASE!D52)</f>
        <v>-3.9142590866728799</v>
      </c>
      <c r="T55" s="52"/>
      <c r="U55" s="249" t="s">
        <v>43</v>
      </c>
      <c r="V55" s="101">
        <f>[1]BASE!Y52</f>
        <v>1073</v>
      </c>
      <c r="W55" s="235">
        <f>[1]BASE!AC52</f>
        <v>49</v>
      </c>
      <c r="X55" s="245">
        <f>W55-[1]BASE!AE52</f>
        <v>-10</v>
      </c>
      <c r="Y55" s="235">
        <f>[1]BASE!Z52</f>
        <v>1945</v>
      </c>
      <c r="Z55" s="246">
        <f>Y55-[1]BASE!AA52</f>
        <v>-1067</v>
      </c>
      <c r="AA55" s="54">
        <f>[1]BASE!AD52</f>
        <v>2.5192802056555271E-2</v>
      </c>
      <c r="AB55" s="90">
        <f>([1]BASE!AD52-[1]BASE!AF52)*100</f>
        <v>0.56044886435406627</v>
      </c>
      <c r="AC55" s="110"/>
      <c r="AD55" s="264">
        <f>[1]BASE!F52</f>
        <v>2.7027027027027026</v>
      </c>
      <c r="AE55" s="265">
        <f>AD55-[1]BASE!G52/([1]BASE!D52/100)</f>
        <v>-0.83876980428704551</v>
      </c>
      <c r="AF55" s="73">
        <f>[1]BASE!I52</f>
        <v>0.76315789473684215</v>
      </c>
      <c r="AG55" s="94">
        <f>IFERROR(AF55-[1]BASE!J52,"-")</f>
        <v>0.28214523650899404</v>
      </c>
      <c r="AH55" s="72">
        <f>[1]BASE!$M52</f>
        <v>4.6511627906976744E-2</v>
      </c>
      <c r="AI55" s="98">
        <f>IFERROR(100*(AH55-[1]BASE!P52),"-")</f>
        <v>-1.2311901504787961</v>
      </c>
      <c r="AJ55" s="46"/>
      <c r="AK55" s="251">
        <v>0.44</v>
      </c>
      <c r="AL55" s="252"/>
    </row>
    <row r="56" spans="1:38" s="2" customFormat="1" ht="41.1" customHeight="1" x14ac:dyDescent="0.4">
      <c r="A56" s="14"/>
      <c r="B56" s="32" t="s">
        <v>44</v>
      </c>
      <c r="C56" s="103">
        <f>[1]BASE!Y53</f>
        <v>1602</v>
      </c>
      <c r="D56" s="234">
        <f>[1]BASE!AP53</f>
        <v>62</v>
      </c>
      <c r="E56" s="234">
        <f>[1]BASE!BI53</f>
        <v>363</v>
      </c>
      <c r="F56" s="235">
        <f>[1]BASE!BL53</f>
        <v>363</v>
      </c>
      <c r="G56" s="236">
        <f>[1]BASE!BK53</f>
        <v>0.17079889807162535</v>
      </c>
      <c r="H56" s="82">
        <f>(G56-[1]BASE!AS53/[1]BASE!BJ53)*100</f>
        <v>-0.28705697154894905</v>
      </c>
      <c r="I56" s="238">
        <f>[1]BASE!BN53</f>
        <v>0.17079889807162535</v>
      </c>
      <c r="J56" s="82">
        <f>(I56-[1]BASE!AS53/[1]BASE!BM53)*100</f>
        <v>-0.28705697154894905</v>
      </c>
      <c r="K56" s="239">
        <f>[1]BASE!AQ53</f>
        <v>4</v>
      </c>
      <c r="L56" s="240">
        <f>[1]BASE!BO53</f>
        <v>40</v>
      </c>
      <c r="M56" s="241">
        <f>[1]BASE!BR53</f>
        <v>48</v>
      </c>
      <c r="N56" s="242">
        <f>[1]BASE!BQ53</f>
        <v>0.1</v>
      </c>
      <c r="O56" s="82">
        <f>(N56-[1]BASE!AT53/[1]BASE!BP53)*100</f>
        <v>2.1052631578947381</v>
      </c>
      <c r="P56" s="242">
        <f>[1]BASE!BT53</f>
        <v>8.3333333333333329E-2</v>
      </c>
      <c r="Q56" s="82">
        <f>(P56-[1]BASE!AT53/[1]BASE!BS53)*100</f>
        <v>2.083333333333333</v>
      </c>
      <c r="R56" s="266">
        <f>100*([1]BASE!AO53/C56)</f>
        <v>5.7428214731585516</v>
      </c>
      <c r="S56" s="82">
        <f>R56-100*([1]BASE!AR53/[1]BASE!D53)</f>
        <v>0.49937578027465612</v>
      </c>
      <c r="T56" s="52"/>
      <c r="U56" s="267" t="s">
        <v>44</v>
      </c>
      <c r="V56" s="101">
        <f>[1]BASE!Y53</f>
        <v>1602</v>
      </c>
      <c r="W56" s="235">
        <f>[1]BASE!AC53</f>
        <v>65</v>
      </c>
      <c r="X56" s="245">
        <f>W56-[1]BASE!AE53</f>
        <v>28</v>
      </c>
      <c r="Y56" s="235">
        <f>[1]BASE!Z53</f>
        <v>4414</v>
      </c>
      <c r="Z56" s="246">
        <f>Y56-[1]BASE!AA53</f>
        <v>654</v>
      </c>
      <c r="AA56" s="54">
        <f>[1]BASE!AD53</f>
        <v>1.4725872224739466E-2</v>
      </c>
      <c r="AB56" s="90">
        <f>([1]BASE!AD53-[1]BASE!AF53)*100</f>
        <v>0.48854466928245721</v>
      </c>
      <c r="AC56" s="110"/>
      <c r="AD56" s="250">
        <f>[1]BASE!F53</f>
        <v>3.3083645443196006</v>
      </c>
      <c r="AE56" s="268">
        <f>AD56-[1]BASE!G53/([1]BASE!D53/100)</f>
        <v>0.43695380774032477</v>
      </c>
      <c r="AF56" s="75">
        <f>[1]BASE!I53</f>
        <v>1.1521739130434783</v>
      </c>
      <c r="AG56" s="94">
        <f>IFERROR(AF56-[1]BASE!J53,"-")</f>
        <v>0.43342391304347827</v>
      </c>
      <c r="AH56" s="72">
        <f>[1]BASE!$M53</f>
        <v>0.20754716981132076</v>
      </c>
      <c r="AI56" s="98">
        <f>IFERROR(100*(AH56-[1]BASE!P53),"-")</f>
        <v>-10.726764500349406</v>
      </c>
      <c r="AJ56" s="46"/>
      <c r="AK56" s="251">
        <v>0</v>
      </c>
      <c r="AL56" s="252"/>
    </row>
    <row r="57" spans="1:38" s="2" customFormat="1" ht="41.1" customHeight="1" thickBot="1" x14ac:dyDescent="0.45">
      <c r="A57" s="14"/>
      <c r="B57" s="33" t="s">
        <v>46</v>
      </c>
      <c r="C57" s="104">
        <f>[1]BASE!Y54</f>
        <v>1453</v>
      </c>
      <c r="D57" s="269">
        <f>[1]BASE!AP54</f>
        <v>239</v>
      </c>
      <c r="E57" s="269">
        <f>[1]BASE!BI54</f>
        <v>473</v>
      </c>
      <c r="F57" s="270">
        <f>[1]BASE!BL54</f>
        <v>473</v>
      </c>
      <c r="G57" s="271">
        <f>[1]BASE!BK54</f>
        <v>0.5052854122621564</v>
      </c>
      <c r="H57" s="272">
        <f>(G57-[1]BASE!AS54/[1]BASE!BJ54)*100</f>
        <v>-23.467230443974639</v>
      </c>
      <c r="I57" s="271">
        <f>[1]BASE!BN54</f>
        <v>0.5052854122621564</v>
      </c>
      <c r="J57" s="272">
        <f>(I57-[1]BASE!AS54/[1]BASE!BM54)*100</f>
        <v>-23.467230443974639</v>
      </c>
      <c r="K57" s="273">
        <f>[1]BASE!AQ54</f>
        <v>21</v>
      </c>
      <c r="L57" s="274">
        <f>[1]BASE!BO54</f>
        <v>53</v>
      </c>
      <c r="M57" s="275">
        <f>[1]BASE!BR54</f>
        <v>53</v>
      </c>
      <c r="N57" s="271">
        <f>[1]BASE!BQ54</f>
        <v>0.39622641509433965</v>
      </c>
      <c r="O57" s="272">
        <f>(N57-[1]BASE!AT54/[1]BASE!BP54)*100</f>
        <v>-11.32075471698113</v>
      </c>
      <c r="P57" s="271">
        <f>[1]BASE!BT54</f>
        <v>0.39622641509433965</v>
      </c>
      <c r="Q57" s="272">
        <f>(P57-[1]BASE!AT54/[1]BASE!BS54)*100</f>
        <v>-11.32075471698113</v>
      </c>
      <c r="R57" s="276">
        <f>100*([1]BASE!AO54/C57)</f>
        <v>21.403991741225052</v>
      </c>
      <c r="S57" s="272">
        <f>R57-100*([1]BASE!AR54/[1]BASE!D54)</f>
        <v>-15.278733654507914</v>
      </c>
      <c r="T57" s="52"/>
      <c r="U57" s="277" t="s">
        <v>46</v>
      </c>
      <c r="V57" s="104">
        <f>[1]BASE!Y54</f>
        <v>1453</v>
      </c>
      <c r="W57" s="270">
        <f>[1]BASE!AC54</f>
        <v>148</v>
      </c>
      <c r="X57" s="278">
        <f>W57-[1]BASE!AE54</f>
        <v>-151</v>
      </c>
      <c r="Y57" s="270">
        <f>[1]BASE!Z54</f>
        <v>4244</v>
      </c>
      <c r="Z57" s="279">
        <f>Y57-[1]BASE!AA54</f>
        <v>-1214</v>
      </c>
      <c r="AA57" s="53">
        <f>[1]BASE!AD54</f>
        <v>3.4872761545711596E-2</v>
      </c>
      <c r="AB57" s="83">
        <f>([1]BASE!AD54-[1]BASE!AF54)*100</f>
        <v>-1.9909209872390274</v>
      </c>
      <c r="AC57" s="110"/>
      <c r="AD57" s="280">
        <f>[1]BASE!F54</f>
        <v>7.0887818306951136</v>
      </c>
      <c r="AE57" s="92">
        <f>AD57-[1]BASE!G54/([1]BASE!D54/100)</f>
        <v>-6.813489332415692</v>
      </c>
      <c r="AF57" s="77">
        <f>[1]BASE!I54</f>
        <v>0.50990099009900991</v>
      </c>
      <c r="AG57" s="95">
        <f>IFERROR(AF57-[1]BASE!J54,"-")</f>
        <v>-2.0282736935110846E-2</v>
      </c>
      <c r="AH57" s="78">
        <f>[1]BASE!$M54</f>
        <v>0.25988700564971751</v>
      </c>
      <c r="AI57" s="99">
        <f>IFERROR(100*(AH57-[1]BASE!P54),"-")</f>
        <v>-4.930519490738555</v>
      </c>
      <c r="AJ57" s="46"/>
      <c r="AK57" s="281" t="s">
        <v>138</v>
      </c>
      <c r="AL57" s="282"/>
    </row>
    <row r="58" spans="1:38" s="2" customFormat="1" ht="41.1" customHeight="1" thickTop="1" x14ac:dyDescent="0.4">
      <c r="A58" s="13"/>
      <c r="B58" s="31" t="s">
        <v>62</v>
      </c>
      <c r="C58" s="101">
        <f>[1]BASE!Y55</f>
        <v>126167</v>
      </c>
      <c r="D58" s="234">
        <f>[1]BASE!AP55</f>
        <v>9575</v>
      </c>
      <c r="E58" s="234">
        <f>[1]BASE!BI55</f>
        <v>29585</v>
      </c>
      <c r="F58" s="235">
        <f>[1]BASE!BL55</f>
        <v>29983</v>
      </c>
      <c r="G58" s="242">
        <f>[1]BASE!BK55</f>
        <v>0.3236437383809363</v>
      </c>
      <c r="H58" s="82">
        <f>(G58-[1]BASE!AS55/[1]BASE!BJ55)*100</f>
        <v>-6.1966939544767676</v>
      </c>
      <c r="I58" s="260">
        <f>[1]BASE!BN55</f>
        <v>0.31934763032385016</v>
      </c>
      <c r="J58" s="84">
        <f>(I58-[1]BASE!AS55/[1]BASE!BM55)*100</f>
        <v>-6.0660422826945055</v>
      </c>
      <c r="K58" s="283">
        <f>[1]BASE!AQ55</f>
        <v>1020</v>
      </c>
      <c r="L58" s="284">
        <f>[1]BASE!BO55</f>
        <v>3624</v>
      </c>
      <c r="M58" s="285">
        <f>[1]BASE!BR55</f>
        <v>3903</v>
      </c>
      <c r="N58" s="242">
        <f>[1]BASE!BQ55</f>
        <v>0.2814569536423841</v>
      </c>
      <c r="O58" s="84" t="s">
        <v>99</v>
      </c>
      <c r="P58" s="242">
        <f>[1]BASE!BT55</f>
        <v>0.26133743274404303</v>
      </c>
      <c r="Q58" s="84" t="s">
        <v>107</v>
      </c>
      <c r="R58" s="286">
        <f>100*([1]BASE!AO55/C58)</f>
        <v>15.567462173151458</v>
      </c>
      <c r="S58" s="84">
        <f>R58-100*([1]BASE!AR55/[1]BASE!D55)</f>
        <v>-6.8464812510402879</v>
      </c>
      <c r="T58" s="52"/>
      <c r="U58" s="244" t="s">
        <v>62</v>
      </c>
      <c r="V58" s="101">
        <f>[1]BASE!Y55</f>
        <v>126167</v>
      </c>
      <c r="W58" s="235">
        <f>[1]BASE!AC55</f>
        <v>10374</v>
      </c>
      <c r="X58" s="262">
        <f>W58-[1]BASE!AE55</f>
        <v>-5218</v>
      </c>
      <c r="Y58" s="235">
        <f>[1]BASE!Z55</f>
        <v>323495</v>
      </c>
      <c r="Z58" s="263">
        <f>Y58-[1]BASE!AA55</f>
        <v>-48525</v>
      </c>
      <c r="AA58" s="57">
        <f>[1]BASE!AD55</f>
        <v>3.2068501831558446E-2</v>
      </c>
      <c r="AB58" s="109">
        <f>([1]BASE!AD55-[1]BASE!AF55)*100</f>
        <v>-0.9843223344507358</v>
      </c>
      <c r="AC58" s="110"/>
      <c r="AD58" s="56">
        <f>[1]BASE!F55</f>
        <v>7.3458194298033552</v>
      </c>
      <c r="AE58" s="90">
        <f>AD58-[1]BASE!G55/([1]BASE!D55/100)</f>
        <v>-2.6678925551055341</v>
      </c>
      <c r="AF58" s="79">
        <f>[1]BASE!I55</f>
        <v>0.7335760645876207</v>
      </c>
      <c r="AG58" s="96">
        <f>IFERROR(AF58-[1]BASE!J55,"-")</f>
        <v>6.4083191925864535E-2</v>
      </c>
      <c r="AH58" s="72">
        <f>[1]BASE!$M55</f>
        <v>0.386938202247191</v>
      </c>
      <c r="AI58" s="100">
        <f>IFERROR(100*(AH58-[1]BASE!P55),"-")</f>
        <v>-1.5505038504220803</v>
      </c>
      <c r="AJ58" s="46"/>
      <c r="AK58" s="287"/>
      <c r="AL58" s="288" t="s">
        <v>140</v>
      </c>
    </row>
    <row r="59" spans="1:38" ht="16.5" customHeight="1" x14ac:dyDescent="0.4">
      <c r="A59" s="9"/>
      <c r="B59" s="10"/>
      <c r="C59" s="10"/>
      <c r="D59" s="10"/>
      <c r="E59" s="10"/>
      <c r="F59" s="10"/>
      <c r="G59" s="10"/>
      <c r="H59" s="10"/>
      <c r="I59" s="10"/>
      <c r="J59" s="10"/>
      <c r="K59" s="10"/>
      <c r="L59" s="10"/>
      <c r="M59" s="10"/>
      <c r="N59" s="10"/>
      <c r="O59" s="10"/>
      <c r="P59" s="10"/>
      <c r="Q59" s="10"/>
      <c r="R59" s="10"/>
      <c r="S59" s="10"/>
      <c r="T59" s="10"/>
      <c r="U59" s="10"/>
      <c r="V59" s="10"/>
      <c r="W59" s="10"/>
      <c r="X59" s="10"/>
      <c r="Y59" s="10"/>
      <c r="Z59" s="10"/>
      <c r="AA59" s="10"/>
      <c r="AB59" s="10"/>
      <c r="AD59" s="10"/>
      <c r="AE59" s="10"/>
      <c r="AF59" s="10"/>
      <c r="AG59" s="10"/>
      <c r="AH59" s="10"/>
      <c r="AI59" s="10"/>
      <c r="AJ59" s="10"/>
      <c r="AK59" s="10"/>
      <c r="AL59" s="10"/>
    </row>
    <row r="60" spans="1:38" s="8" customFormat="1" ht="26.1" customHeight="1" x14ac:dyDescent="0.4">
      <c r="A60" s="15"/>
      <c r="B60" s="19" t="s">
        <v>60</v>
      </c>
      <c r="C60" s="11"/>
      <c r="D60" s="11"/>
      <c r="E60" s="11"/>
      <c r="F60" s="11"/>
      <c r="G60" s="11"/>
      <c r="H60" s="11"/>
      <c r="I60" s="11"/>
      <c r="J60" s="11"/>
      <c r="K60" s="11"/>
      <c r="L60" s="11"/>
      <c r="M60" s="11"/>
      <c r="N60" s="11"/>
      <c r="O60" s="11"/>
      <c r="P60" s="11"/>
      <c r="Q60" s="11"/>
      <c r="R60" s="11"/>
      <c r="S60" s="11"/>
      <c r="T60" s="11"/>
      <c r="U60" s="19" t="s">
        <v>60</v>
      </c>
      <c r="V60" s="11"/>
      <c r="W60" s="11"/>
      <c r="X60" s="11"/>
      <c r="Y60" s="11"/>
      <c r="Z60" s="11"/>
      <c r="AA60" s="20" t="s">
        <v>68</v>
      </c>
      <c r="AB60" s="11"/>
      <c r="AC60" s="11"/>
      <c r="AD60" s="11"/>
      <c r="AE60" s="11"/>
      <c r="AF60" s="11"/>
      <c r="AG60" s="11"/>
      <c r="AH60" s="11"/>
      <c r="AI60" s="11"/>
      <c r="AJ60" s="11"/>
      <c r="AK60" s="11"/>
      <c r="AL60" s="11"/>
    </row>
    <row r="61" spans="1:38" s="8" customFormat="1" ht="26.1" customHeight="1" x14ac:dyDescent="0.4">
      <c r="A61" s="15"/>
      <c r="B61" s="20" t="s">
        <v>82</v>
      </c>
      <c r="C61" s="11"/>
      <c r="D61" s="11"/>
      <c r="E61" s="11"/>
      <c r="F61" s="11"/>
      <c r="G61" s="11"/>
      <c r="H61" s="11"/>
      <c r="I61" s="11"/>
      <c r="J61" s="11"/>
      <c r="K61" s="11"/>
      <c r="L61" s="11"/>
      <c r="M61" s="11"/>
      <c r="N61" s="11"/>
      <c r="O61" s="11"/>
      <c r="P61" s="11"/>
      <c r="Q61" s="11"/>
      <c r="R61" s="11"/>
      <c r="S61" s="11"/>
      <c r="T61" s="11"/>
      <c r="U61" s="20" t="s">
        <v>68</v>
      </c>
      <c r="V61" s="11"/>
      <c r="W61" s="11"/>
      <c r="X61" s="11"/>
      <c r="Y61" s="11"/>
      <c r="Z61" s="11"/>
      <c r="AA61" s="20" t="s">
        <v>83</v>
      </c>
      <c r="AB61" s="11"/>
      <c r="AC61" s="11"/>
      <c r="AD61" s="11"/>
      <c r="AE61" s="11"/>
      <c r="AF61" s="11"/>
      <c r="AG61" s="11"/>
      <c r="AH61" s="11"/>
      <c r="AI61" s="11"/>
      <c r="AJ61" s="11"/>
      <c r="AK61" s="11"/>
      <c r="AL61" s="11"/>
    </row>
    <row r="62" spans="1:38" s="8" customFormat="1" ht="26.1" customHeight="1" x14ac:dyDescent="0.4">
      <c r="A62" s="15"/>
      <c r="B62" s="20" t="s">
        <v>86</v>
      </c>
      <c r="C62" s="11"/>
      <c r="D62" s="11"/>
      <c r="E62" s="11"/>
      <c r="F62" s="11"/>
      <c r="G62" s="11"/>
      <c r="H62" s="11"/>
      <c r="I62" s="11"/>
      <c r="J62" s="11"/>
      <c r="K62" s="11"/>
      <c r="L62" s="11"/>
      <c r="M62" s="11"/>
      <c r="N62" s="11"/>
      <c r="O62" s="11"/>
      <c r="P62" s="11"/>
      <c r="Q62" s="11"/>
      <c r="R62" s="11"/>
      <c r="S62" s="11"/>
      <c r="T62" s="11"/>
      <c r="U62" s="20" t="s">
        <v>83</v>
      </c>
      <c r="V62" s="11"/>
      <c r="W62" s="11"/>
      <c r="X62" s="11"/>
      <c r="Y62" s="11"/>
      <c r="Z62" s="11"/>
      <c r="AA62" s="20" t="s">
        <v>84</v>
      </c>
      <c r="AB62" s="11"/>
      <c r="AC62" s="11"/>
      <c r="AD62" s="11"/>
      <c r="AE62" s="11"/>
      <c r="AF62" s="11"/>
      <c r="AG62" s="11"/>
      <c r="AH62" s="11"/>
      <c r="AI62" s="11"/>
      <c r="AJ62" s="11"/>
      <c r="AK62" s="11"/>
      <c r="AL62" s="11"/>
    </row>
    <row r="63" spans="1:38" s="8" customFormat="1" ht="26.1" customHeight="1" x14ac:dyDescent="0.4">
      <c r="A63" s="15"/>
      <c r="B63" s="20" t="s">
        <v>80</v>
      </c>
      <c r="C63" s="12"/>
      <c r="D63" s="12"/>
      <c r="E63" s="12"/>
      <c r="F63" s="12"/>
      <c r="G63" s="12"/>
      <c r="H63" s="12"/>
      <c r="I63" s="12"/>
      <c r="J63" s="12"/>
      <c r="K63" s="12"/>
      <c r="L63" s="12"/>
      <c r="M63" s="12"/>
      <c r="N63" s="12"/>
      <c r="O63" s="12"/>
      <c r="P63" s="12"/>
      <c r="Q63" s="12"/>
      <c r="R63" s="12"/>
      <c r="S63" s="12"/>
      <c r="T63" s="12"/>
      <c r="U63" s="20" t="s">
        <v>84</v>
      </c>
      <c r="V63" s="12"/>
      <c r="W63" s="12"/>
      <c r="X63" s="12"/>
      <c r="Y63" s="12"/>
      <c r="Z63" s="12"/>
      <c r="AA63" s="20" t="s">
        <v>81</v>
      </c>
      <c r="AB63" s="12"/>
      <c r="AC63" s="36"/>
      <c r="AD63" s="12"/>
      <c r="AE63" s="12"/>
      <c r="AF63" s="12"/>
      <c r="AG63" s="12"/>
      <c r="AH63" s="12"/>
      <c r="AI63" s="12"/>
      <c r="AJ63" s="12"/>
      <c r="AK63" s="12"/>
      <c r="AL63" s="12"/>
    </row>
    <row r="64" spans="1:38" s="8" customFormat="1" ht="18.75" customHeight="1" x14ac:dyDescent="0.4">
      <c r="A64" s="15"/>
      <c r="B64" s="17" t="s">
        <v>141</v>
      </c>
      <c r="C64" s="12"/>
      <c r="D64" s="12"/>
      <c r="E64" s="12"/>
      <c r="F64" s="12"/>
      <c r="G64" s="12"/>
      <c r="H64" s="12"/>
      <c r="I64" s="12"/>
      <c r="J64" s="12"/>
      <c r="K64" s="12"/>
      <c r="L64" s="12"/>
      <c r="M64" s="12"/>
      <c r="N64" s="12"/>
      <c r="O64" s="12"/>
      <c r="P64" s="12"/>
      <c r="Q64" s="12"/>
      <c r="R64" s="12"/>
      <c r="S64" s="12"/>
      <c r="T64" s="12"/>
      <c r="U64" s="20" t="s">
        <v>81</v>
      </c>
      <c r="V64" s="12"/>
      <c r="W64" s="12"/>
      <c r="X64" s="12"/>
      <c r="Y64" s="12"/>
      <c r="Z64" s="12"/>
      <c r="AA64" s="20" t="s">
        <v>96</v>
      </c>
      <c r="AB64" s="12"/>
      <c r="AC64" s="36"/>
      <c r="AD64" s="12"/>
      <c r="AE64" s="12"/>
      <c r="AF64" s="12"/>
      <c r="AG64" s="12"/>
      <c r="AH64" s="12"/>
      <c r="AI64" s="12"/>
      <c r="AJ64" s="12"/>
      <c r="AK64" s="12"/>
      <c r="AL64" s="12"/>
    </row>
    <row r="65" spans="1:38" s="8" customFormat="1" ht="26.1" customHeight="1" x14ac:dyDescent="0.4">
      <c r="A65" s="15" t="s">
        <v>142</v>
      </c>
      <c r="B65" s="29" t="s">
        <v>85</v>
      </c>
      <c r="C65" s="12"/>
      <c r="D65" s="12"/>
      <c r="E65" s="12"/>
      <c r="F65" s="12"/>
      <c r="G65" s="12"/>
      <c r="H65" s="12"/>
      <c r="I65" s="12"/>
      <c r="J65" s="12"/>
      <c r="K65" s="12"/>
      <c r="L65" s="12"/>
      <c r="M65" s="12"/>
      <c r="N65" s="12"/>
      <c r="O65" s="12"/>
      <c r="P65" s="12"/>
      <c r="Q65" s="12"/>
      <c r="R65" s="12"/>
      <c r="S65" s="12"/>
      <c r="T65" s="12"/>
      <c r="U65" s="29"/>
      <c r="V65" s="12"/>
      <c r="W65" s="12"/>
      <c r="X65" s="12"/>
      <c r="Y65" s="12"/>
      <c r="Z65" s="12"/>
      <c r="AA65" s="20" t="s">
        <v>97</v>
      </c>
      <c r="AB65" s="12"/>
      <c r="AC65" s="36"/>
      <c r="AD65" s="12"/>
      <c r="AE65" s="12"/>
      <c r="AF65" s="12"/>
      <c r="AG65" s="12"/>
      <c r="AH65" s="12"/>
      <c r="AI65" s="12"/>
      <c r="AJ65" s="12"/>
      <c r="AK65" s="12"/>
      <c r="AL65" s="12"/>
    </row>
    <row r="66" spans="1:38" s="7" customFormat="1" ht="23.25" customHeight="1" x14ac:dyDescent="0.4">
      <c r="A66" s="4"/>
      <c r="B66" s="29" t="s">
        <v>94</v>
      </c>
      <c r="C66" s="6"/>
      <c r="D66" s="6"/>
      <c r="E66" s="6"/>
      <c r="F66" s="6"/>
      <c r="G66" s="6"/>
      <c r="H66" s="6"/>
      <c r="I66" s="6"/>
      <c r="J66" s="6"/>
      <c r="K66" s="6"/>
      <c r="L66" s="6"/>
      <c r="M66" s="6"/>
      <c r="N66" s="6"/>
      <c r="O66" s="6"/>
      <c r="P66" s="6"/>
      <c r="Q66" s="6"/>
      <c r="R66" s="6"/>
      <c r="S66" s="6"/>
      <c r="T66" s="6"/>
      <c r="U66" s="6"/>
      <c r="V66" s="6"/>
      <c r="W66" s="6"/>
      <c r="X66" s="6"/>
      <c r="Y66" s="6"/>
      <c r="Z66" s="6"/>
      <c r="AA66" s="20"/>
      <c r="AB66" s="6"/>
      <c r="AC66" s="37"/>
      <c r="AD66" s="6"/>
      <c r="AE66" s="6"/>
      <c r="AF66" s="6"/>
      <c r="AG66" s="6"/>
      <c r="AH66" s="6"/>
      <c r="AI66" s="6"/>
      <c r="AJ66" s="6"/>
      <c r="AK66" s="6"/>
      <c r="AL66" s="6"/>
    </row>
    <row r="67" spans="1:38" ht="21" x14ac:dyDescent="0.4">
      <c r="B67" s="17" t="s">
        <v>105</v>
      </c>
    </row>
    <row r="68" spans="1:38" ht="21" x14ac:dyDescent="0.4">
      <c r="B68" s="17" t="s">
        <v>106</v>
      </c>
    </row>
    <row r="69" spans="1:38" ht="21" x14ac:dyDescent="0.4">
      <c r="B69" s="17"/>
    </row>
    <row r="70" spans="1:38" ht="21" x14ac:dyDescent="0.4">
      <c r="B70" s="17"/>
    </row>
  </sheetData>
  <mergeCells count="79">
    <mergeCell ref="Y10:Z10"/>
    <mergeCell ref="AA10:AB10"/>
    <mergeCell ref="AD10:AE10"/>
    <mergeCell ref="AF10:AG10"/>
    <mergeCell ref="AH10:AI10"/>
    <mergeCell ref="AF9:AG9"/>
    <mergeCell ref="AH9:AI9"/>
    <mergeCell ref="B10:C10"/>
    <mergeCell ref="G10:H10"/>
    <mergeCell ref="I10:J10"/>
    <mergeCell ref="N10:O10"/>
    <mergeCell ref="P10:Q10"/>
    <mergeCell ref="R10:S10"/>
    <mergeCell ref="U10:V10"/>
    <mergeCell ref="W10:X10"/>
    <mergeCell ref="R9:S9"/>
    <mergeCell ref="U9:V9"/>
    <mergeCell ref="W9:X9"/>
    <mergeCell ref="Y9:Z9"/>
    <mergeCell ref="AA9:AB9"/>
    <mergeCell ref="AD9:AE9"/>
    <mergeCell ref="Y8:Z8"/>
    <mergeCell ref="AA8:AB8"/>
    <mergeCell ref="AD8:AE8"/>
    <mergeCell ref="AF8:AG8"/>
    <mergeCell ref="AH8:AI8"/>
    <mergeCell ref="B9:C9"/>
    <mergeCell ref="G9:H9"/>
    <mergeCell ref="I9:J9"/>
    <mergeCell ref="N9:O9"/>
    <mergeCell ref="P9:Q9"/>
    <mergeCell ref="G8:H8"/>
    <mergeCell ref="I8:J8"/>
    <mergeCell ref="N8:O8"/>
    <mergeCell ref="P8:Q8"/>
    <mergeCell ref="R8:S8"/>
    <mergeCell ref="W8:X8"/>
    <mergeCell ref="W7:X7"/>
    <mergeCell ref="Y7:Z7"/>
    <mergeCell ref="AA7:AB7"/>
    <mergeCell ref="AD7:AE7"/>
    <mergeCell ref="AF7:AG7"/>
    <mergeCell ref="AH7:AI7"/>
    <mergeCell ref="P6:Q6"/>
    <mergeCell ref="G7:H7"/>
    <mergeCell ref="I7:J7"/>
    <mergeCell ref="N7:O7"/>
    <mergeCell ref="P7:Q7"/>
    <mergeCell ref="R7:S7"/>
    <mergeCell ref="AD4:AE6"/>
    <mergeCell ref="AF4:AG6"/>
    <mergeCell ref="AH4:AI6"/>
    <mergeCell ref="AK4:AK6"/>
    <mergeCell ref="AL4:AL6"/>
    <mergeCell ref="D5:J5"/>
    <mergeCell ref="K5:Q5"/>
    <mergeCell ref="G6:H6"/>
    <mergeCell ref="I6:J6"/>
    <mergeCell ref="N6:O6"/>
    <mergeCell ref="AD3:AE3"/>
    <mergeCell ref="AF3:AG3"/>
    <mergeCell ref="AH3:AI3"/>
    <mergeCell ref="B4:B6"/>
    <mergeCell ref="C4:C6"/>
    <mergeCell ref="D4:Q4"/>
    <mergeCell ref="R4:S6"/>
    <mergeCell ref="U4:U6"/>
    <mergeCell ref="V4:V6"/>
    <mergeCell ref="AA4:AB6"/>
    <mergeCell ref="D2:S2"/>
    <mergeCell ref="W2:AB2"/>
    <mergeCell ref="AD2:AI2"/>
    <mergeCell ref="AK2:AL2"/>
    <mergeCell ref="G3:H3"/>
    <mergeCell ref="I3:K3"/>
    <mergeCell ref="N3:O3"/>
    <mergeCell ref="P3:Q3"/>
    <mergeCell ref="R3:S3"/>
    <mergeCell ref="W3:AB3"/>
  </mergeCells>
  <phoneticPr fontId="1"/>
  <conditionalFormatting sqref="G11:H58">
    <cfRule type="expression" dxfId="14" priority="13">
      <formula>$G11&gt;=0.25</formula>
    </cfRule>
  </conditionalFormatting>
  <conditionalFormatting sqref="AA11:AB58">
    <cfRule type="expression" dxfId="13" priority="8">
      <formula>$AA11&gt;=0.1</formula>
    </cfRule>
  </conditionalFormatting>
  <conditionalFormatting sqref="I11:J58">
    <cfRule type="expression" dxfId="12" priority="11">
      <formula>$I11&gt;=0.5</formula>
    </cfRule>
    <cfRule type="expression" dxfId="11" priority="12">
      <formula>$I11&gt;=0.2</formula>
    </cfRule>
  </conditionalFormatting>
  <conditionalFormatting sqref="N11:O58">
    <cfRule type="expression" dxfId="10" priority="3">
      <formula>$N11&gt;=0.25</formula>
    </cfRule>
  </conditionalFormatting>
  <conditionalFormatting sqref="P11:Q58">
    <cfRule type="expression" dxfId="9" priority="1">
      <formula>$P11&gt;=0.5</formula>
    </cfRule>
    <cfRule type="expression" dxfId="8" priority="2">
      <formula>$P11&gt;=0.2</formula>
    </cfRule>
  </conditionalFormatting>
  <conditionalFormatting sqref="R11:S58">
    <cfRule type="expression" dxfId="7" priority="9">
      <formula>$R11&gt;=25</formula>
    </cfRule>
    <cfRule type="expression" dxfId="6" priority="10">
      <formula>$R11&gt;=15</formula>
    </cfRule>
  </conditionalFormatting>
  <conditionalFormatting sqref="AD11:AE58">
    <cfRule type="expression" dxfId="5" priority="14">
      <formula>$AD11&gt;=25</formula>
    </cfRule>
    <cfRule type="expression" dxfId="4" priority="15">
      <formula>$AD11&gt;=15</formula>
    </cfRule>
  </conditionalFormatting>
  <conditionalFormatting sqref="AF11:AG58">
    <cfRule type="expression" dxfId="3" priority="6">
      <formula>$AF11="-"</formula>
    </cfRule>
    <cfRule type="expression" dxfId="2" priority="7">
      <formula>$AF11&gt;=1</formula>
    </cfRule>
  </conditionalFormatting>
  <conditionalFormatting sqref="AH11:AI58">
    <cfRule type="expression" dxfId="1" priority="4">
      <formula>$AH11="-"</formula>
    </cfRule>
    <cfRule type="expression" dxfId="0" priority="5">
      <formula>$AH11&gt;=0.5</formula>
    </cfRule>
  </conditionalFormatting>
  <printOptions horizontalCentered="1" verticalCentered="1"/>
  <pageMargins left="0.11811023622047245" right="0.11811023622047245" top="0.55118110236220474" bottom="0.15748031496062992" header="0.31496062992125984" footer="0.31496062992125984"/>
  <pageSetup paperSize="8" scale="44" fitToHeight="2" orientation="landscape" r:id="rId1"/>
  <rowBreaks count="1" manualBreakCount="1">
    <brk id="33" min="1" max="3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sheet1</vt:lpstr>
      <vt:lpstr>毎週金曜公表用（色あり）（2021年1月22日以降）</vt:lpstr>
      <vt:lpstr>sheet1!Print_Area</vt:lpstr>
      <vt:lpstr>'毎週金曜公表用（色あり）（2021年1月22日以降）'!Print_Area</vt:lpstr>
      <vt:lpstr>sheet1!Print_Titles</vt:lpstr>
      <vt:lpstr>'毎週金曜公表用（色あり）（2021年1月22日以降）'!Print_Titles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2020-09-14T07:50:14Z</dcterms:created>
  <dcterms:modified xsi:type="dcterms:W3CDTF">2021-03-05T11:04:50Z</dcterms:modified>
</cp:coreProperties>
</file>